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yilmaz/Files/Teaching/Industrial Engineering/2022/"/>
    </mc:Choice>
  </mc:AlternateContent>
  <xr:revisionPtr revIDLastSave="0" documentId="8_{ACACA2F0-F629-C043-B582-F911F9435F0D}" xr6:coauthVersionLast="47" xr6:coauthVersionMax="47" xr10:uidLastSave="{00000000-0000-0000-0000-000000000000}"/>
  <bookViews>
    <workbookView xWindow="0" yWindow="500" windowWidth="28800" windowHeight="17500" firstSheet="1" activeTab="8" xr2:uid="{49EAED0B-733C-8D44-BDE8-5B921E722C2C}"/>
  </bookViews>
  <sheets>
    <sheet name="A01 Location Selection" sheetId="1" r:id="rId1"/>
    <sheet name="A02 Production Morphology ebike" sheetId="24" r:id="rId2"/>
    <sheet name="A03 Req Weights" sheetId="35" r:id="rId3"/>
    <sheet name="A04 Requirements HoQ" sheetId="34" r:id="rId4"/>
    <sheet name="A05 ABC Output" sheetId="25" r:id="rId5"/>
    <sheet name="A06 BOM" sheetId="31" r:id="rId6"/>
    <sheet name="A07 Route Sheets" sheetId="32" r:id="rId7"/>
    <sheet name="A08 Work Stations" sheetId="26" r:id="rId8"/>
    <sheet name="A09 Operations" sheetId="27" r:id="rId9"/>
    <sheet name="A10 Routing Initial" sheetId="28" r:id="rId10"/>
    <sheet name="A11 Clustering" sheetId="29" r:id="rId11"/>
    <sheet name="A12 Routing Clustered" sheetId="30" r:id="rId12"/>
    <sheet name="A12 Material Properties" sheetId="36" r:id="rId13"/>
    <sheet name="A13 Mat. Prop. Weights" sheetId="37" r:id="rId14"/>
    <sheet name="A14 Mat. Perf. Index" sheetId="38" r:id="rId15"/>
    <sheet name="A15 Mat. Cost per Strength" sheetId="40" r:id="rId16"/>
    <sheet name="A16 Material FOM" sheetId="41" r:id="rId17"/>
    <sheet name="A17 Size Calculator" sheetId="42" r:id="rId18"/>
  </sheets>
  <externalReferences>
    <externalReference r:id="rId19"/>
  </externalReferences>
  <definedNames>
    <definedName name="_xlnm._FilterDatabase" localSheetId="4" hidden="1">'A05 ABC Output'!$A$2:$F$2</definedName>
    <definedName name="_xlnm._FilterDatabase" localSheetId="8" hidden="1">'A09 Operations'!$A$1:$F$1</definedName>
    <definedName name="BOM_Levels">'[1]BOM 2.5KW'!$AD$1:$AD$2</definedName>
    <definedName name="Make_Buy">'[1]BOM 2.5KW'!$AF$2:$AF$3</definedName>
    <definedName name="names" localSheetId="2">#REF!</definedName>
    <definedName name="names">#REF!</definedName>
    <definedName name="Revision">'[1]BOM 2.5KW'!$AE$2:$AE$41</definedName>
    <definedName name="UOM">'[1]BOM 2.5KW'!$AC$2:$AC$15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34" l="1"/>
  <c r="M58" i="34"/>
  <c r="Q58" i="34"/>
  <c r="U58" i="34"/>
  <c r="Y58" i="34"/>
  <c r="AC58" i="34"/>
  <c r="AG58" i="34"/>
  <c r="AK58" i="34"/>
  <c r="AO58" i="34"/>
  <c r="AS58" i="34"/>
  <c r="AW58" i="34"/>
  <c r="BA58" i="34"/>
  <c r="BE58" i="34"/>
  <c r="BI58" i="34"/>
  <c r="BM58" i="34"/>
  <c r="BQ58" i="34"/>
  <c r="I59" i="34"/>
  <c r="M59" i="34"/>
  <c r="Q59" i="34"/>
  <c r="U59" i="34"/>
  <c r="Y59" i="34"/>
  <c r="AC59" i="34"/>
  <c r="F41" i="34"/>
  <c r="F42" i="34"/>
  <c r="F43" i="34"/>
  <c r="F44" i="34"/>
  <c r="F45" i="34"/>
  <c r="F46" i="34"/>
  <c r="C47" i="34"/>
  <c r="F47" i="34"/>
  <c r="C48" i="34"/>
  <c r="F48" i="34"/>
  <c r="C49" i="34"/>
  <c r="F49" i="34"/>
  <c r="C50" i="34"/>
  <c r="F50" i="34"/>
  <c r="C51" i="34"/>
  <c r="F51" i="34"/>
  <c r="C52" i="34"/>
  <c r="F52" i="34"/>
  <c r="C53" i="34"/>
  <c r="F53" i="34"/>
  <c r="C54" i="34"/>
  <c r="F54" i="34"/>
  <c r="C55" i="34"/>
  <c r="F55" i="34"/>
  <c r="C56" i="34"/>
  <c r="F56" i="34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130" i="27" l="1"/>
  <c r="D93" i="27"/>
  <c r="D138" i="27"/>
  <c r="D172" i="27"/>
  <c r="D173" i="27"/>
  <c r="D174" i="27"/>
  <c r="D114" i="27"/>
  <c r="A5" i="40" l="1"/>
  <c r="A3" i="41" s="1"/>
  <c r="A6" i="40"/>
  <c r="A4" i="41" s="1"/>
  <c r="A7" i="40"/>
  <c r="A5" i="41" s="1"/>
  <c r="A8" i="40"/>
  <c r="A6" i="41" s="1"/>
  <c r="A4" i="40"/>
  <c r="A2" i="41" s="1"/>
  <c r="D1" i="37"/>
  <c r="E1" i="37"/>
  <c r="F1" i="37"/>
  <c r="C1" i="37"/>
  <c r="B1" i="37"/>
  <c r="A5" i="38"/>
  <c r="A6" i="38"/>
  <c r="A7" i="38"/>
  <c r="A8" i="38"/>
  <c r="A4" i="38"/>
  <c r="F3" i="38"/>
  <c r="E3" i="38"/>
  <c r="D3" i="38"/>
  <c r="C3" i="38"/>
  <c r="B3" i="38"/>
  <c r="A2" i="37" l="1" a="1"/>
  <c r="A3" i="37" s="1"/>
  <c r="A2" i="37"/>
  <c r="A5" i="37"/>
  <c r="A6" i="37"/>
  <c r="A4" i="3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1" i="27"/>
  <c r="D132" i="27"/>
  <c r="D133" i="27"/>
  <c r="D134" i="27"/>
  <c r="D135" i="27"/>
  <c r="D136" i="27"/>
  <c r="D137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D288" i="27"/>
  <c r="D289" i="27"/>
  <c r="D290" i="27"/>
  <c r="D291" i="27"/>
  <c r="D292" i="27"/>
  <c r="D293" i="27"/>
  <c r="D294" i="27"/>
  <c r="D295" i="27"/>
  <c r="D296" i="27"/>
  <c r="D297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D310" i="27"/>
  <c r="D311" i="27"/>
  <c r="D312" i="27"/>
  <c r="D313" i="27"/>
  <c r="D314" i="27"/>
  <c r="D315" i="27"/>
  <c r="D316" i="27"/>
  <c r="D317" i="27"/>
  <c r="D318" i="27"/>
  <c r="D319" i="27"/>
  <c r="D320" i="27"/>
  <c r="D321" i="27"/>
  <c r="D322" i="27"/>
  <c r="D323" i="27"/>
  <c r="D324" i="27"/>
  <c r="D325" i="27"/>
  <c r="D326" i="27"/>
  <c r="D327" i="27"/>
  <c r="D328" i="27"/>
  <c r="D329" i="27"/>
  <c r="D330" i="27"/>
  <c r="D331" i="27"/>
  <c r="D332" i="27"/>
  <c r="D333" i="27"/>
  <c r="D334" i="27"/>
  <c r="D335" i="27"/>
  <c r="D336" i="27"/>
  <c r="D337" i="27"/>
  <c r="D338" i="27"/>
  <c r="D339" i="27"/>
  <c r="D340" i="27"/>
  <c r="D341" i="27"/>
  <c r="D342" i="27"/>
  <c r="D343" i="27"/>
  <c r="D344" i="27"/>
  <c r="D345" i="27"/>
  <c r="D346" i="27"/>
  <c r="D347" i="27"/>
  <c r="D348" i="27"/>
  <c r="D349" i="27"/>
  <c r="D350" i="27"/>
  <c r="D351" i="27"/>
  <c r="D352" i="27"/>
  <c r="D353" i="27"/>
  <c r="D354" i="27"/>
  <c r="D355" i="27"/>
  <c r="D356" i="27"/>
  <c r="D357" i="27"/>
  <c r="D358" i="27"/>
  <c r="D359" i="27"/>
  <c r="D360" i="27"/>
  <c r="D361" i="27"/>
  <c r="D362" i="27"/>
  <c r="D363" i="27"/>
  <c r="D364" i="27"/>
  <c r="D365" i="27"/>
  <c r="D366" i="27"/>
  <c r="D367" i="27"/>
  <c r="D368" i="27"/>
  <c r="D369" i="27"/>
  <c r="D370" i="27"/>
  <c r="D371" i="27"/>
  <c r="D372" i="27"/>
  <c r="D373" i="27"/>
  <c r="D374" i="27"/>
  <c r="D375" i="27"/>
  <c r="D376" i="27"/>
  <c r="D377" i="27"/>
  <c r="D378" i="27"/>
  <c r="D379" i="27"/>
  <c r="D380" i="27"/>
  <c r="D381" i="27"/>
  <c r="D382" i="27"/>
  <c r="D383" i="27"/>
  <c r="D384" i="27"/>
  <c r="D385" i="27"/>
  <c r="D386" i="27"/>
  <c r="D387" i="27"/>
  <c r="D388" i="27"/>
  <c r="D389" i="27"/>
  <c r="D390" i="27"/>
  <c r="D391" i="27"/>
  <c r="D392" i="27"/>
  <c r="D393" i="27"/>
  <c r="D394" i="27"/>
  <c r="D395" i="27"/>
  <c r="D396" i="27"/>
  <c r="D397" i="27"/>
  <c r="D398" i="27"/>
  <c r="D399" i="27"/>
  <c r="D400" i="27"/>
  <c r="D401" i="27"/>
  <c r="D402" i="27"/>
  <c r="D403" i="27"/>
  <c r="D404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D417" i="27"/>
  <c r="D418" i="27"/>
  <c r="D419" i="27"/>
  <c r="D420" i="27"/>
  <c r="D421" i="27"/>
  <c r="D422" i="27"/>
  <c r="D423" i="27"/>
  <c r="D424" i="27"/>
  <c r="D425" i="27"/>
  <c r="D426" i="27"/>
  <c r="D427" i="27"/>
  <c r="D428" i="27"/>
  <c r="D429" i="27"/>
  <c r="D430" i="27"/>
  <c r="D431" i="27"/>
  <c r="D432" i="27"/>
  <c r="D433" i="27"/>
  <c r="D434" i="27"/>
  <c r="D435" i="27"/>
  <c r="D436" i="27"/>
  <c r="D437" i="27"/>
  <c r="D438" i="27"/>
  <c r="D439" i="27"/>
  <c r="D440" i="27"/>
  <c r="D441" i="27"/>
  <c r="D442" i="27"/>
  <c r="D443" i="27"/>
  <c r="D444" i="27"/>
  <c r="D445" i="27"/>
  <c r="D446" i="27"/>
  <c r="D447" i="27"/>
  <c r="D448" i="27"/>
  <c r="D449" i="27"/>
  <c r="D450" i="27"/>
  <c r="D451" i="27"/>
  <c r="D452" i="27"/>
  <c r="D453" i="27"/>
  <c r="D454" i="27"/>
  <c r="D455" i="27"/>
  <c r="D456" i="27"/>
  <c r="D457" i="27"/>
  <c r="D458" i="27"/>
  <c r="D459" i="27"/>
  <c r="D460" i="27"/>
  <c r="D461" i="27"/>
  <c r="D462" i="27"/>
  <c r="D463" i="27"/>
  <c r="D464" i="27"/>
  <c r="D465" i="27"/>
  <c r="D466" i="27"/>
  <c r="D467" i="27"/>
  <c r="D468" i="27"/>
  <c r="D469" i="27"/>
  <c r="D470" i="27"/>
  <c r="D471" i="27"/>
  <c r="D472" i="27"/>
  <c r="D473" i="27"/>
  <c r="D474" i="27"/>
  <c r="D475" i="27"/>
  <c r="D476" i="27"/>
  <c r="D477" i="27"/>
  <c r="D478" i="27"/>
  <c r="D479" i="27"/>
  <c r="D480" i="27"/>
  <c r="D481" i="27"/>
  <c r="D482" i="27"/>
  <c r="D483" i="27"/>
  <c r="D484" i="27"/>
  <c r="D485" i="27"/>
  <c r="D486" i="27"/>
  <c r="D487" i="27"/>
  <c r="D488" i="27"/>
  <c r="D489" i="27"/>
  <c r="D490" i="27"/>
  <c r="D491" i="27"/>
  <c r="D492" i="27"/>
  <c r="D493" i="27"/>
  <c r="D494" i="27"/>
  <c r="D495" i="27"/>
  <c r="D496" i="27"/>
  <c r="D497" i="27"/>
  <c r="D498" i="27"/>
  <c r="D499" i="27"/>
  <c r="D500" i="27"/>
  <c r="D501" i="27"/>
  <c r="D502" i="27"/>
  <c r="D503" i="27"/>
  <c r="D504" i="27"/>
  <c r="D505" i="27"/>
  <c r="D506" i="27"/>
  <c r="D507" i="27"/>
  <c r="D508" i="27"/>
  <c r="D509" i="27"/>
  <c r="D510" i="27"/>
  <c r="D511" i="27"/>
  <c r="D512" i="27"/>
  <c r="D513" i="27"/>
  <c r="D2" i="27"/>
  <c r="B3" i="32" l="1"/>
  <c r="C2" i="32"/>
  <c r="B2" i="32"/>
  <c r="J62" i="31"/>
  <c r="I62" i="31"/>
  <c r="H62" i="31"/>
  <c r="G62" i="31"/>
  <c r="F62" i="31"/>
  <c r="E62" i="31"/>
  <c r="C62" i="31"/>
  <c r="B62" i="31"/>
  <c r="J61" i="31"/>
  <c r="I61" i="31"/>
  <c r="H61" i="31"/>
  <c r="G61" i="31"/>
  <c r="F61" i="31"/>
  <c r="E61" i="31"/>
  <c r="C61" i="31"/>
  <c r="B61" i="31"/>
  <c r="J60" i="31"/>
  <c r="I60" i="31"/>
  <c r="H60" i="31"/>
  <c r="G60" i="31"/>
  <c r="F60" i="31"/>
  <c r="E60" i="31"/>
  <c r="C60" i="31"/>
  <c r="B60" i="31"/>
  <c r="J59" i="31"/>
  <c r="I59" i="31"/>
  <c r="H59" i="31"/>
  <c r="G59" i="31"/>
  <c r="F59" i="31"/>
  <c r="E59" i="31"/>
  <c r="C59" i="31"/>
  <c r="B59" i="31"/>
  <c r="J58" i="31"/>
  <c r="I58" i="31"/>
  <c r="H58" i="31"/>
  <c r="G58" i="31"/>
  <c r="F58" i="31"/>
  <c r="E58" i="31"/>
  <c r="C58" i="31"/>
  <c r="B58" i="31"/>
  <c r="J57" i="31"/>
  <c r="I57" i="31"/>
  <c r="H57" i="31"/>
  <c r="G57" i="31"/>
  <c r="F57" i="31"/>
  <c r="E57" i="31"/>
  <c r="C57" i="31"/>
  <c r="B57" i="31"/>
  <c r="J56" i="31"/>
  <c r="I56" i="31"/>
  <c r="H56" i="31"/>
  <c r="G56" i="31"/>
  <c r="F56" i="31"/>
  <c r="E56" i="31"/>
  <c r="C56" i="31"/>
  <c r="B56" i="31"/>
  <c r="J55" i="31"/>
  <c r="I55" i="31"/>
  <c r="H55" i="31"/>
  <c r="G55" i="31"/>
  <c r="F55" i="31"/>
  <c r="E55" i="31"/>
  <c r="C55" i="31"/>
  <c r="B55" i="31"/>
  <c r="J54" i="31"/>
  <c r="I54" i="31"/>
  <c r="H54" i="31"/>
  <c r="G54" i="31"/>
  <c r="F54" i="31"/>
  <c r="E54" i="31"/>
  <c r="C54" i="31"/>
  <c r="B54" i="31"/>
  <c r="J53" i="31"/>
  <c r="I53" i="31"/>
  <c r="H53" i="31"/>
  <c r="G53" i="31"/>
  <c r="F53" i="31"/>
  <c r="E53" i="31"/>
  <c r="C53" i="31"/>
  <c r="B53" i="31"/>
  <c r="J52" i="31"/>
  <c r="I52" i="31"/>
  <c r="H52" i="31"/>
  <c r="G52" i="31"/>
  <c r="F52" i="31"/>
  <c r="E52" i="31"/>
  <c r="C52" i="31"/>
  <c r="B52" i="31"/>
  <c r="J51" i="31"/>
  <c r="I51" i="31"/>
  <c r="H51" i="31"/>
  <c r="G51" i="31"/>
  <c r="F51" i="31"/>
  <c r="E51" i="31"/>
  <c r="C51" i="31"/>
  <c r="B51" i="31"/>
  <c r="J50" i="31"/>
  <c r="I50" i="31"/>
  <c r="H50" i="31"/>
  <c r="G50" i="31"/>
  <c r="F50" i="31"/>
  <c r="E50" i="31"/>
  <c r="C50" i="31"/>
  <c r="B50" i="31"/>
  <c r="J49" i="31"/>
  <c r="I49" i="31"/>
  <c r="H49" i="31"/>
  <c r="G49" i="31"/>
  <c r="F49" i="31"/>
  <c r="E49" i="31"/>
  <c r="C49" i="31"/>
  <c r="B49" i="31"/>
  <c r="J48" i="31"/>
  <c r="I48" i="31"/>
  <c r="H48" i="31"/>
  <c r="G48" i="31"/>
  <c r="F48" i="31"/>
  <c r="E48" i="31"/>
  <c r="C48" i="31"/>
  <c r="B48" i="31"/>
  <c r="J47" i="31"/>
  <c r="I47" i="31"/>
  <c r="H47" i="31"/>
  <c r="G47" i="31"/>
  <c r="F47" i="31"/>
  <c r="E47" i="31"/>
  <c r="C47" i="31"/>
  <c r="B47" i="31"/>
  <c r="J46" i="31"/>
  <c r="I46" i="31"/>
  <c r="H46" i="31"/>
  <c r="G46" i="31"/>
  <c r="F46" i="31"/>
  <c r="E46" i="31"/>
  <c r="C46" i="31"/>
  <c r="B46" i="31"/>
  <c r="J45" i="31"/>
  <c r="I45" i="31"/>
  <c r="H45" i="31"/>
  <c r="G45" i="31"/>
  <c r="F45" i="31"/>
  <c r="E45" i="31"/>
  <c r="C45" i="31"/>
  <c r="B45" i="31"/>
  <c r="J44" i="31"/>
  <c r="I44" i="31"/>
  <c r="H44" i="31"/>
  <c r="G44" i="31"/>
  <c r="F44" i="31"/>
  <c r="E44" i="31"/>
  <c r="C44" i="31"/>
  <c r="B44" i="31"/>
  <c r="J43" i="31"/>
  <c r="I43" i="31"/>
  <c r="H43" i="31"/>
  <c r="G43" i="31"/>
  <c r="F43" i="31"/>
  <c r="E43" i="31"/>
  <c r="C43" i="31"/>
  <c r="B43" i="31"/>
  <c r="J42" i="31"/>
  <c r="I42" i="31"/>
  <c r="H42" i="31"/>
  <c r="G42" i="31"/>
  <c r="F42" i="31"/>
  <c r="E42" i="31"/>
  <c r="C42" i="31"/>
  <c r="B42" i="31"/>
  <c r="J41" i="31"/>
  <c r="I41" i="31"/>
  <c r="H41" i="31"/>
  <c r="G41" i="31"/>
  <c r="F41" i="31"/>
  <c r="E41" i="31"/>
  <c r="C41" i="31"/>
  <c r="B41" i="31"/>
  <c r="J40" i="31"/>
  <c r="I40" i="31"/>
  <c r="H40" i="31"/>
  <c r="G40" i="31"/>
  <c r="F40" i="31"/>
  <c r="E40" i="31"/>
  <c r="C40" i="31"/>
  <c r="B40" i="31"/>
  <c r="J39" i="31"/>
  <c r="I39" i="31"/>
  <c r="H39" i="31"/>
  <c r="G39" i="31"/>
  <c r="F39" i="31"/>
  <c r="E39" i="31"/>
  <c r="C39" i="31"/>
  <c r="B39" i="31"/>
  <c r="J38" i="31"/>
  <c r="I38" i="31"/>
  <c r="H38" i="31"/>
  <c r="G38" i="31"/>
  <c r="F38" i="31"/>
  <c r="E38" i="31"/>
  <c r="C38" i="31"/>
  <c r="B38" i="31"/>
  <c r="J37" i="31"/>
  <c r="I37" i="31"/>
  <c r="H37" i="31"/>
  <c r="G37" i="31"/>
  <c r="F37" i="31"/>
  <c r="E37" i="31"/>
  <c r="C37" i="31"/>
  <c r="B37" i="31"/>
  <c r="J36" i="31"/>
  <c r="I36" i="31"/>
  <c r="H36" i="31"/>
  <c r="G36" i="31"/>
  <c r="F36" i="31"/>
  <c r="E36" i="31"/>
  <c r="C36" i="31"/>
  <c r="B36" i="31"/>
  <c r="J35" i="31"/>
  <c r="I35" i="31"/>
  <c r="H35" i="31"/>
  <c r="G35" i="31"/>
  <c r="F35" i="31"/>
  <c r="E35" i="31"/>
  <c r="C35" i="31"/>
  <c r="B35" i="31"/>
  <c r="J34" i="31"/>
  <c r="I34" i="31"/>
  <c r="H34" i="31"/>
  <c r="G34" i="31"/>
  <c r="F34" i="31"/>
  <c r="E34" i="31"/>
  <c r="C34" i="31"/>
  <c r="B34" i="31"/>
  <c r="J33" i="31"/>
  <c r="I33" i="31"/>
  <c r="H33" i="31"/>
  <c r="G33" i="31"/>
  <c r="F33" i="31"/>
  <c r="E33" i="31"/>
  <c r="C33" i="31"/>
  <c r="B33" i="31"/>
  <c r="J32" i="31"/>
  <c r="I32" i="31"/>
  <c r="H32" i="31"/>
  <c r="G32" i="31"/>
  <c r="F32" i="31"/>
  <c r="E32" i="31"/>
  <c r="C32" i="31"/>
  <c r="B32" i="31"/>
  <c r="J31" i="31"/>
  <c r="I31" i="31"/>
  <c r="H31" i="31"/>
  <c r="G31" i="31"/>
  <c r="F31" i="31"/>
  <c r="E31" i="31"/>
  <c r="C31" i="31"/>
  <c r="B31" i="31"/>
  <c r="J30" i="31"/>
  <c r="I30" i="31"/>
  <c r="H30" i="31"/>
  <c r="G30" i="31"/>
  <c r="F30" i="31"/>
  <c r="E30" i="31"/>
  <c r="C30" i="31"/>
  <c r="B30" i="31"/>
  <c r="J29" i="31"/>
  <c r="I29" i="31"/>
  <c r="H29" i="31"/>
  <c r="G29" i="31"/>
  <c r="F29" i="31"/>
  <c r="E29" i="31"/>
  <c r="C29" i="31"/>
  <c r="B29" i="31"/>
  <c r="J28" i="31"/>
  <c r="I28" i="31"/>
  <c r="H28" i="31"/>
  <c r="G28" i="31"/>
  <c r="F28" i="31"/>
  <c r="E28" i="31"/>
  <c r="C28" i="31"/>
  <c r="B28" i="31"/>
  <c r="J27" i="31"/>
  <c r="I27" i="31"/>
  <c r="H27" i="31"/>
  <c r="G27" i="31"/>
  <c r="F27" i="31"/>
  <c r="E27" i="31"/>
  <c r="C27" i="31"/>
  <c r="B27" i="31"/>
  <c r="J26" i="31"/>
  <c r="I26" i="31"/>
  <c r="H26" i="31"/>
  <c r="G26" i="31"/>
  <c r="F26" i="31"/>
  <c r="E26" i="31"/>
  <c r="C26" i="31"/>
  <c r="B26" i="31"/>
  <c r="J25" i="31"/>
  <c r="I25" i="31"/>
  <c r="H25" i="31"/>
  <c r="G25" i="31"/>
  <c r="F25" i="31"/>
  <c r="E25" i="31"/>
  <c r="C25" i="31"/>
  <c r="B25" i="31"/>
  <c r="J24" i="31"/>
  <c r="I24" i="31"/>
  <c r="H24" i="31"/>
  <c r="G24" i="31"/>
  <c r="F24" i="31"/>
  <c r="E24" i="31"/>
  <c r="C24" i="31"/>
  <c r="B24" i="31"/>
  <c r="J23" i="31"/>
  <c r="I23" i="31"/>
  <c r="H23" i="31"/>
  <c r="G23" i="31"/>
  <c r="F23" i="31"/>
  <c r="E23" i="31"/>
  <c r="C23" i="31"/>
  <c r="B23" i="31"/>
  <c r="J22" i="31"/>
  <c r="I22" i="31"/>
  <c r="H22" i="31"/>
  <c r="G22" i="31"/>
  <c r="F22" i="31"/>
  <c r="E22" i="31"/>
  <c r="C22" i="31"/>
  <c r="B22" i="31"/>
  <c r="J21" i="31"/>
  <c r="I21" i="31"/>
  <c r="H21" i="31"/>
  <c r="G21" i="31"/>
  <c r="F21" i="31"/>
  <c r="E21" i="31"/>
  <c r="C21" i="31"/>
  <c r="B21" i="31"/>
  <c r="J20" i="31"/>
  <c r="I20" i="31"/>
  <c r="H20" i="31"/>
  <c r="G20" i="31"/>
  <c r="F20" i="31"/>
  <c r="E20" i="31"/>
  <c r="C20" i="31"/>
  <c r="B20" i="31"/>
  <c r="J19" i="31"/>
  <c r="I19" i="31"/>
  <c r="H19" i="31"/>
  <c r="G19" i="31"/>
  <c r="F19" i="31"/>
  <c r="E19" i="31"/>
  <c r="C19" i="31"/>
  <c r="B19" i="31"/>
  <c r="J18" i="31"/>
  <c r="I18" i="31"/>
  <c r="H18" i="31"/>
  <c r="G18" i="31"/>
  <c r="F18" i="31"/>
  <c r="E18" i="31"/>
  <c r="C18" i="31"/>
  <c r="B18" i="31"/>
  <c r="J17" i="31"/>
  <c r="I17" i="31"/>
  <c r="H17" i="31"/>
  <c r="G17" i="31"/>
  <c r="F17" i="31"/>
  <c r="E17" i="31"/>
  <c r="C17" i="31"/>
  <c r="B17" i="31"/>
  <c r="J16" i="31"/>
  <c r="I16" i="31"/>
  <c r="H16" i="31"/>
  <c r="G16" i="31"/>
  <c r="F16" i="31"/>
  <c r="E16" i="31"/>
  <c r="C16" i="31"/>
  <c r="B16" i="31"/>
  <c r="J15" i="31"/>
  <c r="I15" i="31"/>
  <c r="H15" i="31"/>
  <c r="G15" i="31"/>
  <c r="F15" i="31"/>
  <c r="E15" i="31"/>
  <c r="C15" i="31"/>
  <c r="B15" i="31"/>
  <c r="J14" i="31"/>
  <c r="I14" i="31"/>
  <c r="H14" i="31"/>
  <c r="G14" i="31"/>
  <c r="F14" i="31"/>
  <c r="E14" i="31"/>
  <c r="C14" i="31"/>
  <c r="B14" i="31"/>
  <c r="J13" i="31"/>
  <c r="I13" i="31"/>
  <c r="H13" i="31"/>
  <c r="G13" i="31"/>
  <c r="F13" i="31"/>
  <c r="E13" i="31"/>
  <c r="C13" i="31"/>
  <c r="B13" i="31"/>
  <c r="J12" i="31"/>
  <c r="I12" i="31"/>
  <c r="H12" i="31"/>
  <c r="G12" i="31"/>
  <c r="F12" i="31"/>
  <c r="E12" i="31"/>
  <c r="C12" i="31"/>
  <c r="B12" i="31"/>
  <c r="J11" i="31"/>
  <c r="I11" i="31"/>
  <c r="H11" i="31"/>
  <c r="G11" i="31"/>
  <c r="F11" i="31"/>
  <c r="E11" i="31"/>
  <c r="C11" i="31"/>
  <c r="B11" i="31"/>
  <c r="J10" i="31"/>
  <c r="I10" i="31"/>
  <c r="H10" i="31"/>
  <c r="G10" i="31"/>
  <c r="F10" i="31"/>
  <c r="E10" i="31"/>
  <c r="C10" i="31"/>
  <c r="B10" i="31"/>
  <c r="J9" i="31"/>
  <c r="I9" i="31"/>
  <c r="H9" i="31"/>
  <c r="G9" i="31"/>
  <c r="F9" i="31"/>
  <c r="E9" i="31"/>
  <c r="C9" i="31"/>
  <c r="B9" i="31"/>
  <c r="J8" i="31"/>
  <c r="I8" i="31"/>
  <c r="H8" i="31"/>
  <c r="G8" i="31"/>
  <c r="F8" i="31"/>
  <c r="E8" i="31"/>
  <c r="C8" i="31"/>
  <c r="B8" i="31"/>
  <c r="J7" i="31"/>
  <c r="I7" i="31"/>
  <c r="H7" i="31"/>
  <c r="G7" i="31"/>
  <c r="F7" i="31"/>
  <c r="E7" i="31"/>
  <c r="C7" i="31"/>
  <c r="B7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Battles</author>
  </authors>
  <commentList>
    <comment ref="D39" authorId="0" shapeId="0" xr:uid="{402BF5B1-04ED-C04E-B71F-2F729157C187}">
      <text>
        <r>
          <rPr>
            <b/>
            <sz val="8"/>
            <color rgb="FF000000"/>
            <rFont val="Tahoma"/>
            <family val="2"/>
          </rPr>
          <t xml:space="preserve">Relative Weight is:
</t>
        </r>
        <r>
          <rPr>
            <b/>
            <sz val="8"/>
            <color rgb="FF000000"/>
            <rFont val="Tahoma"/>
            <family val="2"/>
          </rPr>
          <t xml:space="preserve">(Customer Importance) / 
</t>
        </r>
        <r>
          <rPr>
            <b/>
            <sz val="8"/>
            <color rgb="FF000000"/>
            <rFont val="Tahoma"/>
            <family val="2"/>
          </rPr>
          <t>sum over all Customer Requirements of (Customer Importance * # of Customer Requirements)</t>
        </r>
      </text>
    </comment>
  </commentList>
</comments>
</file>

<file path=xl/sharedStrings.xml><?xml version="1.0" encoding="utf-8"?>
<sst xmlns="http://schemas.openxmlformats.org/spreadsheetml/2006/main" count="1706" uniqueCount="594">
  <si>
    <t>#</t>
  </si>
  <si>
    <t>Option 1 Bremen</t>
  </si>
  <si>
    <t>Option 2 Munich</t>
  </si>
  <si>
    <t>Option 3 Berlin</t>
  </si>
  <si>
    <t>Criteria Category</t>
  </si>
  <si>
    <t>Overall Weight</t>
  </si>
  <si>
    <t>Criteria</t>
  </si>
  <si>
    <t>Individual Weight Wi</t>
  </si>
  <si>
    <t>Score</t>
  </si>
  <si>
    <t>Benefit Value</t>
  </si>
  <si>
    <t>Distance to suppliers, customers, distribution centers, customer services, etc.</t>
  </si>
  <si>
    <t>Communication possibilities (post offices, banks, associations, research institutes, etc.)</t>
  </si>
  <si>
    <t>Workforce</t>
  </si>
  <si>
    <t>Cost of living</t>
  </si>
  <si>
    <t>Position in the road network (highways, etc.)</t>
  </si>
  <si>
    <t>Taxes &amp; Subventions</t>
  </si>
  <si>
    <t>Position in railroad network (Container terminals, etc.)</t>
  </si>
  <si>
    <t>Property</t>
  </si>
  <si>
    <t>Proximity to seaports and canals</t>
  </si>
  <si>
    <t>Energy supply</t>
  </si>
  <si>
    <t>Proximity to airports</t>
  </si>
  <si>
    <t>Number of the available workforce (population and growth rate of the community, etc.)</t>
  </si>
  <si>
    <t>Composition of the workforce: gender, managers, blue-collar workers, etc.</t>
  </si>
  <si>
    <t>Quality of the workforce: capabilities, work ethics in the community, etc.</t>
  </si>
  <si>
    <t>Level of Wages:  regular wages, extra payments, voluntary payments</t>
  </si>
  <si>
    <t>Working time: regular working hours, vacation, public holidays, shifts, etc.</t>
  </si>
  <si>
    <t>Housing (new apartments available? New construction necessary? Public support for housing?)</t>
  </si>
  <si>
    <t>Schools &amp; executive education: universities, technical schools, Education Centers, schools, etc.)</t>
  </si>
  <si>
    <t>Culture and recreation (theaters, concerts, parks and public gardens, etc.)</t>
  </si>
  <si>
    <t>Topology (flat, mountainous, etc.)</t>
  </si>
  <si>
    <t>Health system (physicians, hospitals, helath centers, etc.)</t>
  </si>
  <si>
    <t>Political and religious attitude of people in the community</t>
  </si>
  <si>
    <t>Climate</t>
  </si>
  <si>
    <t>Temperature</t>
  </si>
  <si>
    <t>Humidity</t>
  </si>
  <si>
    <t>Rain</t>
  </si>
  <si>
    <t>Pressure</t>
  </si>
  <si>
    <t>Business tax figures</t>
  </si>
  <si>
    <t>Property tax</t>
  </si>
  <si>
    <t>Financial power of the community</t>
  </si>
  <si>
    <t>Relevant subventions</t>
  </si>
  <si>
    <t>Restrictions</t>
  </si>
  <si>
    <t>Production bans over night</t>
  </si>
  <si>
    <t>Traffic restrictions</t>
  </si>
  <si>
    <t>Road network</t>
  </si>
  <si>
    <t>Road connections (type, condition, costs of building new roads, etc.)</t>
  </si>
  <si>
    <t>Train connections (position, distance from train stations, costs of establishment of new stations, etc.)</t>
  </si>
  <si>
    <t>Canal connection</t>
  </si>
  <si>
    <t>Own airfield</t>
  </si>
  <si>
    <t>Property size</t>
  </si>
  <si>
    <t xml:space="preserve">Property price </t>
  </si>
  <si>
    <t>Shape of the property</t>
  </si>
  <si>
    <t>Land structure and strength</t>
  </si>
  <si>
    <t>Orientation (cardinal points)</t>
  </si>
  <si>
    <t>Easements</t>
  </si>
  <si>
    <t>Construction regulations</t>
  </si>
  <si>
    <t>Previous use (disturbing or suitable buildings)</t>
  </si>
  <si>
    <t>Expansion possibilities</t>
  </si>
  <si>
    <t>Ground water level</t>
  </si>
  <si>
    <t>Flood risk</t>
  </si>
  <si>
    <t>Electricity connection (type, voltage and power, distance to utilities, etc.)</t>
  </si>
  <si>
    <t>Electricity price</t>
  </si>
  <si>
    <t>Gas connection (type: bio, regular; distance to utilities, etc.)</t>
  </si>
  <si>
    <t>Gas service price (per m3)</t>
  </si>
  <si>
    <t>Hot water, steam (connection to pipeline)</t>
  </si>
  <si>
    <t>Oil and coal</t>
  </si>
  <si>
    <t>Sewage</t>
  </si>
  <si>
    <t xml:space="preserve">Own sewage and waste water treatment necessary? </t>
  </si>
  <si>
    <t>Public sewage system, connection to sewage treatment, etc.</t>
  </si>
  <si>
    <t>Trash Disposal</t>
  </si>
  <si>
    <t xml:space="preserve">Own or public trash disposal, </t>
  </si>
  <si>
    <t>Cost of trash disposal</t>
  </si>
  <si>
    <t>Neighbor facilities</t>
  </si>
  <si>
    <t>Number and type of facilities</t>
  </si>
  <si>
    <t>Potential cooperation, disturbance, etc.</t>
  </si>
  <si>
    <t>Water supply</t>
  </si>
  <si>
    <t>Public network connection (type of connection, distance to utilities, etc.)</t>
  </si>
  <si>
    <t>Performance of the connection</t>
  </si>
  <si>
    <t>Water quality (hardness, average temperature, etc.)</t>
  </si>
  <si>
    <t>Service price</t>
  </si>
  <si>
    <t>Own water supply (well water)</t>
  </si>
  <si>
    <t>Possibility of well drillings</t>
  </si>
  <si>
    <t>Maximum amount of welll water</t>
  </si>
  <si>
    <t>Well water quality (hardness, average temperature, etc.)</t>
  </si>
  <si>
    <t>Category</t>
  </si>
  <si>
    <t>Order Placement</t>
  </si>
  <si>
    <t>Anonymous pre-manufacturing w/  customized finishing</t>
  </si>
  <si>
    <t>Make to stock</t>
  </si>
  <si>
    <t>Product spectrum</t>
  </si>
  <si>
    <t>Products according to customer specification</t>
  </si>
  <si>
    <t>Standardized products w/ customer specific versions</t>
  </si>
  <si>
    <t>Standard products w/ versions</t>
  </si>
  <si>
    <t>Standard products w/o versions</t>
  </si>
  <si>
    <t>Product structure</t>
  </si>
  <si>
    <t>Multi-part products w/ complex structure</t>
  </si>
  <si>
    <t>Multi-part products w/ simple structure</t>
  </si>
  <si>
    <t>Products w/ less parts</t>
  </si>
  <si>
    <t>Determination of Material Requirements</t>
  </si>
  <si>
    <t>Demand-based</t>
  </si>
  <si>
    <t>Order-based</t>
  </si>
  <si>
    <t>Anticipatory</t>
  </si>
  <si>
    <t>Consumption-based</t>
  </si>
  <si>
    <t>Determination of Dependent Requirements</t>
  </si>
  <si>
    <t>Order-based &amp; periodic</t>
  </si>
  <si>
    <t>periodic</t>
  </si>
  <si>
    <t>Procurement Type</t>
  </si>
  <si>
    <t>Extensive external procurement</t>
  </si>
  <si>
    <t>External procurment to a greater extent</t>
  </si>
  <si>
    <t>Insignificant external procurement</t>
  </si>
  <si>
    <t>Inventory</t>
  </si>
  <si>
    <t>none</t>
  </si>
  <si>
    <t>Inventory of items at lower structural levels</t>
  </si>
  <si>
    <t>Inventory of items at higher structural levels</t>
  </si>
  <si>
    <t>Inventory of products</t>
  </si>
  <si>
    <t>Production Type</t>
  </si>
  <si>
    <t>One-off production</t>
  </si>
  <si>
    <t>Small-batch production</t>
  </si>
  <si>
    <t>Series production</t>
  </si>
  <si>
    <t>Mass production</t>
  </si>
  <si>
    <t>Way of Manufacturing</t>
  </si>
  <si>
    <t>Job shop manufacturing</t>
  </si>
  <si>
    <t>Manufacturing cell</t>
  </si>
  <si>
    <t>Line manufacturing</t>
  </si>
  <si>
    <t>Flow manufacturing</t>
  </si>
  <si>
    <t>Way of Assembly</t>
  </si>
  <si>
    <t>On-site assembly</t>
  </si>
  <si>
    <t>Assembly cell</t>
  </si>
  <si>
    <t>Line assembly</t>
  </si>
  <si>
    <t>Flow assembly</t>
  </si>
  <si>
    <t>Structure of Manufacturing</t>
  </si>
  <si>
    <t>Manufacturing w/ a high degree of structuring</t>
  </si>
  <si>
    <t>Manufacturing w/ a medium degree of structuring</t>
  </si>
  <si>
    <t>Manufacturing w/ a low degree of structuring</t>
  </si>
  <si>
    <t>Change Requests</t>
  </si>
  <si>
    <t>Extensive</t>
  </si>
  <si>
    <t>Occasional</t>
  </si>
  <si>
    <t>insignificant</t>
  </si>
  <si>
    <t>Characteristics</t>
  </si>
  <si>
    <t>Attributes</t>
  </si>
  <si>
    <t>Manufacturing based on individual orders</t>
  </si>
  <si>
    <t>Manufacturing based on blanket orders</t>
  </si>
  <si>
    <t xml:space="preserve">Criteria </t>
  </si>
  <si>
    <t>Calculation the Individual Weights Wi</t>
  </si>
  <si>
    <t>Benefit-Value Table</t>
  </si>
  <si>
    <t>Traffic condition</t>
  </si>
  <si>
    <t>Normalized</t>
  </si>
  <si>
    <t>Item ID</t>
  </si>
  <si>
    <t>Item</t>
  </si>
  <si>
    <t>Annual Output</t>
  </si>
  <si>
    <t>Cum. Output</t>
  </si>
  <si>
    <t>Share [%]</t>
  </si>
  <si>
    <t>Cum. Share [%]</t>
  </si>
  <si>
    <t>Setup Time [min]</t>
  </si>
  <si>
    <t>Length [mm]</t>
  </si>
  <si>
    <t>Width [mm]</t>
  </si>
  <si>
    <t>MIL-AB-361</t>
  </si>
  <si>
    <t>TUR-B2-362</t>
  </si>
  <si>
    <t>MIL-A31-363</t>
  </si>
  <si>
    <t>TUR-A4-364</t>
  </si>
  <si>
    <t>MIL-A2-365</t>
  </si>
  <si>
    <t>TUR-C1-366</t>
  </si>
  <si>
    <t>TUR-C2-367</t>
  </si>
  <si>
    <t>MIL-10-150-401</t>
  </si>
  <si>
    <t>TUR-20-120-402</t>
  </si>
  <si>
    <t>TUR-20-180-403</t>
  </si>
  <si>
    <t>TUR-40-100-404</t>
  </si>
  <si>
    <t>TUR-15-250-405</t>
  </si>
  <si>
    <t>TUR-6-Sp1-406</t>
  </si>
  <si>
    <t>TUR-6-Sp2-407</t>
  </si>
  <si>
    <t>TUR-6-Sp3-408</t>
  </si>
  <si>
    <t>TUR-6-Sp4-409</t>
  </si>
  <si>
    <t>MIL-H1-601</t>
  </si>
  <si>
    <t>MIL-V2-602</t>
  </si>
  <si>
    <t>MIL-V31-603</t>
  </si>
  <si>
    <t>MIL-H21-604</t>
  </si>
  <si>
    <t>MIL-U1-605</t>
  </si>
  <si>
    <t>MIL-H2-606</t>
  </si>
  <si>
    <t>MIL-U2-607</t>
  </si>
  <si>
    <t>MIL-V5-608</t>
  </si>
  <si>
    <t>DR-2A-201</t>
  </si>
  <si>
    <t>DR-2A2-202</t>
  </si>
  <si>
    <t>GR-T1-203</t>
  </si>
  <si>
    <t>DR-T3-204</t>
  </si>
  <si>
    <t>GR-T11-250</t>
  </si>
  <si>
    <t>DR-3A-206</t>
  </si>
  <si>
    <t>DR-3AW-207</t>
  </si>
  <si>
    <t>SAW-30-150-251</t>
  </si>
  <si>
    <t>SAW-50-150-252</t>
  </si>
  <si>
    <t>SAW-30-160-252</t>
  </si>
  <si>
    <t>SAW-35-100-254</t>
  </si>
  <si>
    <t>SAW-10-421</t>
  </si>
  <si>
    <t>SAW-50-422</t>
  </si>
  <si>
    <t>SAW-150-423</t>
  </si>
  <si>
    <t>SAW-400-424</t>
  </si>
  <si>
    <t>SAW-CNC-40-425</t>
  </si>
  <si>
    <t>SAW-CNC-60-425</t>
  </si>
  <si>
    <t>OP</t>
  </si>
  <si>
    <t>Execution Time [s]</t>
  </si>
  <si>
    <t xml:space="preserve">Lot Size </t>
  </si>
  <si>
    <t>Operation</t>
  </si>
  <si>
    <t>Inv</t>
  </si>
  <si>
    <t>Sawing</t>
  </si>
  <si>
    <t>Turning</t>
  </si>
  <si>
    <t>Milling</t>
  </si>
  <si>
    <t>Drilling</t>
  </si>
  <si>
    <t>Grinding</t>
  </si>
  <si>
    <t>Temp</t>
  </si>
  <si>
    <t>Work Station</t>
  </si>
  <si>
    <t>WS-01</t>
  </si>
  <si>
    <t>WS-02</t>
  </si>
  <si>
    <t>WS-03</t>
  </si>
  <si>
    <t>WS-04</t>
  </si>
  <si>
    <t>WS-05</t>
  </si>
  <si>
    <t>WS-06</t>
  </si>
  <si>
    <t>WS-07</t>
  </si>
  <si>
    <t>WS-08</t>
  </si>
  <si>
    <t>WS-09</t>
  </si>
  <si>
    <t>WS-10</t>
  </si>
  <si>
    <t>WS-11</t>
  </si>
  <si>
    <t>WS-12</t>
  </si>
  <si>
    <t>WS-13</t>
  </si>
  <si>
    <t>WS-14</t>
  </si>
  <si>
    <t>WS-15</t>
  </si>
  <si>
    <t>WS-16</t>
  </si>
  <si>
    <t>WS-17</t>
  </si>
  <si>
    <t>WS-18</t>
  </si>
  <si>
    <t>WS-19</t>
  </si>
  <si>
    <t>WS-20</t>
  </si>
  <si>
    <t>WS-21</t>
  </si>
  <si>
    <t>WS-22</t>
  </si>
  <si>
    <t>WS-23</t>
  </si>
  <si>
    <t>WS-24</t>
  </si>
  <si>
    <t>WS-25</t>
  </si>
  <si>
    <t>WS-26</t>
  </si>
  <si>
    <t>WS-27</t>
  </si>
  <si>
    <t>WS-28</t>
  </si>
  <si>
    <t>WS-29</t>
  </si>
  <si>
    <t>WS-30</t>
  </si>
  <si>
    <t>WS-31</t>
  </si>
  <si>
    <t>WS-32</t>
  </si>
  <si>
    <t>WS-33</t>
  </si>
  <si>
    <t>WS-34</t>
  </si>
  <si>
    <t>WS-35</t>
  </si>
  <si>
    <t>WS-36</t>
  </si>
  <si>
    <t>WS-37</t>
  </si>
  <si>
    <t>WS-38</t>
  </si>
  <si>
    <t>WS-39</t>
  </si>
  <si>
    <t>WS-40</t>
  </si>
  <si>
    <t>WS-41</t>
  </si>
  <si>
    <t>WS-42</t>
  </si>
  <si>
    <t>WS-43</t>
  </si>
  <si>
    <t>WS-44</t>
  </si>
  <si>
    <t>TEMP-A01-202</t>
  </si>
  <si>
    <t>RAW-MAT-INV</t>
  </si>
  <si>
    <t>FIN-GOOD-INV</t>
  </si>
  <si>
    <t>WS Type</t>
  </si>
  <si>
    <t xml:space="preserve">Item ID:  </t>
  </si>
  <si>
    <t xml:space="preserve">Authored By:  </t>
  </si>
  <si>
    <t>Level Symbol</t>
  </si>
  <si>
    <t>Units of Measure</t>
  </si>
  <si>
    <t>BOM Levels</t>
  </si>
  <si>
    <t>Revision</t>
  </si>
  <si>
    <t>Make/Buy</t>
  </si>
  <si>
    <t xml:space="preserve">Item Name:  </t>
  </si>
  <si>
    <t xml:space="preserve">Approved On:  </t>
  </si>
  <si>
    <t>•</t>
  </si>
  <si>
    <t>EACH</t>
  </si>
  <si>
    <t>A</t>
  </si>
  <si>
    <t>MAKE</t>
  </si>
  <si>
    <t xml:space="preserve">Assembly Revision:  </t>
  </si>
  <si>
    <t xml:space="preserve">Approved By:  </t>
  </si>
  <si>
    <t xml:space="preserve"> </t>
  </si>
  <si>
    <t>CM</t>
  </si>
  <si>
    <t>B</t>
  </si>
  <si>
    <t>BUY</t>
  </si>
  <si>
    <t>CM²</t>
  </si>
  <si>
    <t>C</t>
  </si>
  <si>
    <t>BOM  LEVEL</t>
  </si>
  <si>
    <t>FT</t>
  </si>
  <si>
    <t>D</t>
  </si>
  <si>
    <t>LVL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</si>
  <si>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</si>
  <si>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</si>
  <si>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</si>
  <si>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</si>
  <si>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</si>
  <si>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</si>
  <si>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</si>
  <si>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</si>
  <si>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</si>
  <si>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BOM ID</t>
  </si>
  <si>
    <t>PART NO</t>
  </si>
  <si>
    <t>NAME / DESCRIPTION</t>
  </si>
  <si>
    <t>REV</t>
  </si>
  <si>
    <t>QTY</t>
  </si>
  <si>
    <t>UOM</t>
  </si>
  <si>
    <t>REF DES</t>
  </si>
  <si>
    <t>M/B</t>
  </si>
  <si>
    <t>SUPPLIER</t>
  </si>
  <si>
    <t>SUPPLIER P/N</t>
  </si>
  <si>
    <t>COST</t>
  </si>
  <si>
    <t>NOTES</t>
  </si>
  <si>
    <t>FT²</t>
  </si>
  <si>
    <t>E</t>
  </si>
  <si>
    <t>GAL</t>
  </si>
  <si>
    <t>F</t>
  </si>
  <si>
    <t>IN</t>
  </si>
  <si>
    <t>G</t>
  </si>
  <si>
    <t>IN²</t>
  </si>
  <si>
    <t>H</t>
  </si>
  <si>
    <t>L</t>
  </si>
  <si>
    <t>J</t>
  </si>
  <si>
    <t>M</t>
  </si>
  <si>
    <t>K</t>
  </si>
  <si>
    <t>ML</t>
  </si>
  <si>
    <t>MM</t>
  </si>
  <si>
    <t>MM²</t>
  </si>
  <si>
    <t>N</t>
  </si>
  <si>
    <t>OZ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</si>
  <si>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</si>
  <si>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</si>
  <si>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</si>
  <si>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</si>
  <si>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</si>
  <si>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</si>
  <si>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</si>
  <si>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</si>
  <si>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</si>
  <si>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</si>
  <si>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</si>
  <si>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</si>
  <si>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</si>
  <si>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</si>
  <si>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</si>
  <si>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</si>
  <si>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</si>
  <si>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AL</t>
  </si>
  <si>
    <t>AM</t>
  </si>
  <si>
    <t>AN</t>
  </si>
  <si>
    <t>AP</t>
  </si>
  <si>
    <t>AR</t>
  </si>
  <si>
    <t>AT</t>
  </si>
  <si>
    <t>AU</t>
  </si>
  <si>
    <t>AV</t>
  </si>
  <si>
    <t>AW</t>
  </si>
  <si>
    <t>AY</t>
  </si>
  <si>
    <t>Part</t>
  </si>
  <si>
    <t>Material</t>
  </si>
  <si>
    <t>Operation (OP)</t>
  </si>
  <si>
    <t>length [mm]</t>
  </si>
  <si>
    <t>width [mm]</t>
  </si>
  <si>
    <t>hight [mm]</t>
  </si>
  <si>
    <t>Execution time [s]</t>
  </si>
  <si>
    <t>Lot size</t>
  </si>
  <si>
    <t>Remarks</t>
  </si>
  <si>
    <t>Provide raw material</t>
  </si>
  <si>
    <t>Sawing upper end</t>
  </si>
  <si>
    <t>Milling front</t>
  </si>
  <si>
    <t>Milling back</t>
  </si>
  <si>
    <t>Drill a center hole</t>
  </si>
  <si>
    <t>M08</t>
  </si>
  <si>
    <t>Sawing lower end</t>
  </si>
  <si>
    <t>Tempering</t>
  </si>
  <si>
    <t>Storing</t>
  </si>
  <si>
    <t>Total</t>
  </si>
  <si>
    <t>Weighting factor</t>
  </si>
  <si>
    <t>QFD: House of Quality</t>
  </si>
  <si>
    <t>Project:</t>
  </si>
  <si>
    <t>Revision:</t>
  </si>
  <si>
    <t xml:space="preserve">Date: </t>
  </si>
  <si>
    <t>Correlations</t>
  </si>
  <si>
    <t>Positive</t>
  </si>
  <si>
    <t>+</t>
  </si>
  <si>
    <t>Negative</t>
  </si>
  <si>
    <t>−</t>
  </si>
  <si>
    <t>No Correlation</t>
  </si>
  <si>
    <t>Relationships</t>
  </si>
  <si>
    <t>Strong</t>
  </si>
  <si>
    <t>●</t>
  </si>
  <si>
    <t>Moderate</t>
  </si>
  <si>
    <t>○</t>
  </si>
  <si>
    <t>Weak</t>
  </si>
  <si>
    <t>▽</t>
  </si>
  <si>
    <t>Direction of Improvement</t>
  </si>
  <si>
    <t>Maximize</t>
  </si>
  <si>
    <t>▲</t>
  </si>
  <si>
    <t>Target</t>
  </si>
  <si>
    <t>◇</t>
  </si>
  <si>
    <t>Minimize</t>
  </si>
  <si>
    <t>▼</t>
  </si>
  <si>
    <t xml:space="preserve">Column #   </t>
  </si>
  <si>
    <t xml:space="preserve">Direction of Improvement   </t>
  </si>
  <si>
    <t>Customer Competitive Assesment</t>
  </si>
  <si>
    <t xml:space="preserve">   Row #</t>
  </si>
  <si>
    <t xml:space="preserve">   Weight Chart
 </t>
  </si>
  <si>
    <t xml:space="preserve">   Relative Weight</t>
  </si>
  <si>
    <t xml:space="preserve">   Customer Importance</t>
  </si>
  <si>
    <t xml:space="preserve">   Maximum Relationship</t>
  </si>
  <si>
    <t xml:space="preserve">   Our Product</t>
  </si>
  <si>
    <r>
      <t xml:space="preserve">   Competitor #1: </t>
    </r>
    <r>
      <rPr>
        <i/>
        <sz val="10"/>
        <color theme="1"/>
        <rFont val="Century Schoolbook"/>
        <family val="1"/>
      </rPr>
      <t>Gocycle GX</t>
    </r>
  </si>
  <si>
    <r>
      <t xml:space="preserve">   Competitor #2: </t>
    </r>
    <r>
      <rPr>
        <i/>
        <sz val="10"/>
        <color theme="1"/>
        <rFont val="Century Schoolbook"/>
        <family val="1"/>
      </rPr>
      <t>Volt Pulse</t>
    </r>
  </si>
  <si>
    <t xml:space="preserve">   Competitor #3: Vanmoof S2</t>
  </si>
  <si>
    <r>
      <t xml:space="preserve">   Competitor #4: </t>
    </r>
    <r>
      <rPr>
        <i/>
        <sz val="10"/>
        <color theme="1"/>
        <rFont val="Century Schoolbook"/>
        <family val="1"/>
      </rPr>
      <t>Emu Crossbar</t>
    </r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</si>
  <si>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</si>
  <si>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</si>
  <si>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</si>
  <si>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</si>
  <si>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</si>
  <si>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</si>
  <si>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Target    </t>
  </si>
  <si>
    <t xml:space="preserve">Max Relationship   </t>
  </si>
  <si>
    <t xml:space="preserve">Technical Importance Rating   </t>
  </si>
  <si>
    <t xml:space="preserve">Relative Weight   </t>
  </si>
  <si>
    <t xml:space="preserve">Weight Chart   </t>
  </si>
  <si>
    <t>Customer Requirements (Explicit and Implicit) 
WHAT?</t>
  </si>
  <si>
    <t>Functional Requirements 
HOW?</t>
  </si>
  <si>
    <t>…</t>
  </si>
  <si>
    <t xml:space="preserve">Tensile Strength (MPa) </t>
  </si>
  <si>
    <t xml:space="preserve">Yield Strength (MPa) </t>
  </si>
  <si>
    <t xml:space="preserve">Young’s Modulus (Gpa) </t>
  </si>
  <si>
    <t xml:space="preserve">Specific Gravity (Kg/m3) </t>
  </si>
  <si>
    <t xml:space="preserve">Toughness MN m-3/2 </t>
  </si>
  <si>
    <t xml:space="preserve">Density (t/m3) </t>
  </si>
  <si>
    <t>Cost per ton (€/t)</t>
  </si>
  <si>
    <t xml:space="preserve">Scaled Properties </t>
  </si>
  <si>
    <t xml:space="preserve">Performance Index (γ) </t>
  </si>
  <si>
    <t xml:space="preserve">Material </t>
  </si>
  <si>
    <t xml:space="preserve">Relative Cost b </t>
  </si>
  <si>
    <t>Cost of Unit Strength (€/Nm)</t>
  </si>
  <si>
    <t>Figure of merit</t>
  </si>
  <si>
    <t>Scaled</t>
  </si>
  <si>
    <t xml:space="preserve">Working Stress (MPa) </t>
  </si>
  <si>
    <t>Safety Factor Working Stress</t>
  </si>
  <si>
    <t>Levelized Cost of Unit Strength (€/Nm)</t>
  </si>
  <si>
    <t>44 – XXS</t>
  </si>
  <si>
    <t>13” – XXS</t>
  </si>
  <si>
    <t>48 – XS</t>
  </si>
  <si>
    <t>15” – XS</t>
  </si>
  <si>
    <t>51 – S</t>
  </si>
  <si>
    <t>16” – S</t>
  </si>
  <si>
    <t>54 – M</t>
  </si>
  <si>
    <t>18” – M</t>
  </si>
  <si>
    <t>56 – L</t>
  </si>
  <si>
    <t>19” – L</t>
  </si>
  <si>
    <t>58 – XL</t>
  </si>
  <si>
    <t>20” – XL</t>
  </si>
  <si>
    <t>60 – XXL</t>
  </si>
  <si>
    <t>21” – XXL</t>
  </si>
  <si>
    <t>62 - XXXL</t>
  </si>
  <si>
    <t>22” – XXXL</t>
  </si>
  <si>
    <t>4’8” – 5’1”</t>
  </si>
  <si>
    <t>5’1” – 5’4”</t>
  </si>
  <si>
    <t>5’4” – 5’7”</t>
  </si>
  <si>
    <t>5’7” – 5’10”</t>
  </si>
  <si>
    <t>5’10” – 6’0”</t>
  </si>
  <si>
    <t>6’0” – 6’3”</t>
  </si>
  <si>
    <t>6’3” – 6’5”</t>
  </si>
  <si>
    <t>143 – 155 cm</t>
  </si>
  <si>
    <t>155 – 163 cm</t>
  </si>
  <si>
    <t>163 – 170 cm</t>
  </si>
  <si>
    <t>170 – 178 cm</t>
  </si>
  <si>
    <t>178 – 183 cm</t>
  </si>
  <si>
    <t>183 – 191 cm</t>
  </si>
  <si>
    <t>191 – 196 cm</t>
  </si>
  <si>
    <t>196 – 205 cm</t>
  </si>
  <si>
    <t>inch</t>
  </si>
  <si>
    <t>feet</t>
  </si>
  <si>
    <t>Length of seat tube Road bike (cm)</t>
  </si>
  <si>
    <t>Length of seat tube Mountain bike</t>
  </si>
  <si>
    <t>cm</t>
  </si>
  <si>
    <t>Your length of seat tube Road Bike (cm)</t>
  </si>
  <si>
    <t>Your length of seat tube Mountain Bike (cm)</t>
  </si>
  <si>
    <t>Your bike size</t>
  </si>
  <si>
    <t>Personal Height (US)</t>
  </si>
  <si>
    <t>Personal Height (cm)</t>
  </si>
  <si>
    <t>Length of seat tube Mountain bike (inch)</t>
  </si>
  <si>
    <t>Length of seat tube Mountain bike (cm)</t>
  </si>
  <si>
    <t>Bike size</t>
  </si>
  <si>
    <t>Height (feet)</t>
  </si>
  <si>
    <t>Height (cm)</t>
  </si>
  <si>
    <t>Your height (cm)</t>
  </si>
  <si>
    <t>Conversion</t>
  </si>
  <si>
    <t>6’5” – 6’9”</t>
  </si>
  <si>
    <t>Length of seat tube Road bike</t>
  </si>
  <si>
    <t xml:space="preserve"> (inch)</t>
  </si>
  <si>
    <t>B-004</t>
  </si>
  <si>
    <t>B-006</t>
  </si>
  <si>
    <t>B-007</t>
  </si>
  <si>
    <t>B-008</t>
  </si>
  <si>
    <t>B-010</t>
  </si>
  <si>
    <t>B-012</t>
  </si>
  <si>
    <t>B-037</t>
  </si>
  <si>
    <t>B-041</t>
  </si>
  <si>
    <t>B-043</t>
  </si>
  <si>
    <t>B-044</t>
  </si>
  <si>
    <t>B-052</t>
  </si>
  <si>
    <t>B-053</t>
  </si>
  <si>
    <t>B-054</t>
  </si>
  <si>
    <t>B-064</t>
  </si>
  <si>
    <t>B-066</t>
  </si>
  <si>
    <t>B-068</t>
  </si>
  <si>
    <t>B-069</t>
  </si>
  <si>
    <t>B-070</t>
  </si>
  <si>
    <t>B-071</t>
  </si>
  <si>
    <t>B-072</t>
  </si>
  <si>
    <t>B-073</t>
  </si>
  <si>
    <t>B-074</t>
  </si>
  <si>
    <t>B-080</t>
  </si>
  <si>
    <t>B-081</t>
  </si>
  <si>
    <t>B-083</t>
  </si>
  <si>
    <t>B-001</t>
  </si>
  <si>
    <t>B-002</t>
  </si>
  <si>
    <t>B-003</t>
  </si>
  <si>
    <t>B-005</t>
  </si>
  <si>
    <t>B-009</t>
  </si>
  <si>
    <t>B-011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</si>
  <si>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</si>
  <si>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</si>
  <si>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</si>
  <si>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</si>
  <si>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</si>
  <si>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</si>
  <si>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</si>
  <si>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</si>
  <si>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</si>
  <si>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</si>
  <si>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</si>
  <si>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</si>
  <si>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</si>
  <si>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</si>
  <si>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</si>
  <si>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</si>
  <si>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</si>
  <si>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</si>
  <si>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</si>
  <si>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</si>
  <si>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</si>
  <si>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</si>
  <si>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</si>
  <si>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</si>
  <si>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B-038</t>
  </si>
  <si>
    <t>B-039</t>
  </si>
  <si>
    <t>B-040</t>
  </si>
  <si>
    <t>B-042</t>
  </si>
  <si>
    <t>B-045</t>
  </si>
  <si>
    <t>B-046</t>
  </si>
  <si>
    <t>B-047</t>
  </si>
  <si>
    <t>B-048</t>
  </si>
  <si>
    <t>B-049</t>
  </si>
  <si>
    <t>B-050</t>
  </si>
  <si>
    <t>B-051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</si>
  <si>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</si>
  <si>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</si>
  <si>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</si>
  <si>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</si>
  <si>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</si>
  <si>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</si>
  <si>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</si>
  <si>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</si>
  <si>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</si>
  <si>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B-065</t>
  </si>
  <si>
    <t>B-067</t>
  </si>
  <si>
    <t>B-075</t>
  </si>
  <si>
    <t>B-076</t>
  </si>
  <si>
    <t>B-077</t>
  </si>
  <si>
    <t>B-078</t>
  </si>
  <si>
    <t>B-079</t>
  </si>
  <si>
    <t>B-082</t>
  </si>
  <si>
    <t>Aluminium 6061</t>
  </si>
  <si>
    <t>Aluminium 4043</t>
  </si>
  <si>
    <t>Aluminium 5005</t>
  </si>
  <si>
    <t>Aluminium 6063</t>
  </si>
  <si>
    <t>Aluminium 7005</t>
  </si>
  <si>
    <t>Total Cost</t>
  </si>
  <si>
    <t>Scooter 016</t>
  </si>
  <si>
    <t>Scooter 001</t>
  </si>
  <si>
    <t>Scooter 012</t>
  </si>
  <si>
    <t>Scooter 006</t>
  </si>
  <si>
    <t>Scooter 007</t>
  </si>
  <si>
    <t>Scooter 011</t>
  </si>
  <si>
    <t>Scooter 010</t>
  </si>
  <si>
    <t>Scooter 022</t>
  </si>
  <si>
    <t>Scooter 024</t>
  </si>
  <si>
    <t>Scooter 019</t>
  </si>
  <si>
    <t>Scooter 013</t>
  </si>
  <si>
    <t>Scooter 018</t>
  </si>
  <si>
    <t>Scooter 008</t>
  </si>
  <si>
    <t>Scooter 003</t>
  </si>
  <si>
    <t>Scooter 015</t>
  </si>
  <si>
    <t>Scooter 021</t>
  </si>
  <si>
    <t>Scooter 004</t>
  </si>
  <si>
    <t>Scooter 023</t>
  </si>
  <si>
    <t>Scooter 002</t>
  </si>
  <si>
    <t>Scooter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</si>
</sst>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\ [$€-407]"/>
    <numFmt numFmtId="166" formatCode="0.0"/>
  </numFmts>
  <fonts count="3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entury Schoolbook"/>
      <family val="2"/>
    </font>
    <font>
      <sz val="12"/>
      <color theme="1"/>
      <name val="Century Schoolbook"/>
      <family val="2"/>
    </font>
    <font>
      <sz val="16"/>
      <color theme="1"/>
      <name val="Century Schoolbook"/>
      <family val="2"/>
    </font>
    <font>
      <sz val="10"/>
      <color theme="1"/>
      <name val="Arial Unicode MS"/>
      <family val="2"/>
    </font>
    <font>
      <sz val="10"/>
      <color theme="1"/>
      <name val="Lucida Sans"/>
      <family val="2"/>
    </font>
    <font>
      <sz val="16"/>
      <color theme="1"/>
      <name val="Lucida Sans"/>
      <family val="2"/>
    </font>
    <font>
      <b/>
      <sz val="10"/>
      <color theme="1"/>
      <name val="Century Schoolbook"/>
      <family val="1"/>
    </font>
    <font>
      <sz val="16"/>
      <color theme="1"/>
      <name val="Arial Unicode MS"/>
      <family val="2"/>
    </font>
    <font>
      <sz val="10"/>
      <color theme="1"/>
      <name val="Century Schoolbook"/>
      <family val="1"/>
    </font>
    <font>
      <sz val="20"/>
      <color theme="1"/>
      <name val="Arial Unicode MS"/>
      <family val="2"/>
    </font>
    <font>
      <i/>
      <sz val="10"/>
      <color theme="1"/>
      <name val="Century Schoolbook"/>
      <family val="1"/>
    </font>
    <font>
      <b/>
      <sz val="11"/>
      <color rgb="FF0070C0"/>
      <name val="Stencil"/>
      <family val="5"/>
    </font>
    <font>
      <sz val="24"/>
      <color theme="1"/>
      <name val="Arial Unicode MS"/>
      <family val="2"/>
    </font>
    <font>
      <sz val="12"/>
      <color theme="1"/>
      <name val="Century Schoolbook"/>
      <family val="1"/>
    </font>
    <font>
      <b/>
      <sz val="11"/>
      <color rgb="FF00B050"/>
      <name val="Stencil"/>
      <family val="5"/>
    </font>
    <font>
      <b/>
      <sz val="8"/>
      <color rgb="FF000000"/>
      <name val="Tahoma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darkUp"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DashDot">
        <color rgb="FFFF0000"/>
      </left>
      <right/>
      <top/>
      <bottom/>
      <diagonal/>
    </border>
    <border>
      <left style="mediumDashDot">
        <color rgb="FFFF0000"/>
      </left>
      <right style="mediumDashDot">
        <color rgb="FFFF0000"/>
      </right>
      <top/>
      <bottom/>
      <diagonal/>
    </border>
    <border>
      <left style="mediumDashDot">
        <color rgb="FFFF0000"/>
      </left>
      <right style="mediumDashDot">
        <color rgb="FFFF0000"/>
      </right>
      <top style="thick">
        <color auto="1"/>
      </top>
      <bottom/>
      <diagonal/>
    </border>
    <border>
      <left style="mediumDashDot">
        <color rgb="FFFF0000"/>
      </left>
      <right style="mediumDashed">
        <color rgb="FFFF0000"/>
      </right>
      <top/>
      <bottom/>
      <diagonal/>
    </border>
    <border>
      <left style="thick">
        <color auto="1"/>
      </left>
      <right/>
      <top/>
      <bottom/>
      <diagonal/>
    </border>
    <border>
      <left style="mediumDashDot">
        <color rgb="FFFF0000"/>
      </left>
      <right/>
      <top/>
      <bottom style="mediumDashDot">
        <color rgb="FFFF0000"/>
      </bottom>
      <diagonal/>
    </border>
    <border>
      <left style="mediumDashDot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DashDot">
        <color rgb="FFFF0000"/>
      </left>
      <right style="mediumDashDot">
        <color rgb="FFFF0000"/>
      </right>
      <top/>
      <bottom style="mediumDashDot">
        <color rgb="FFFF0000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29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2" borderId="8" xfId="0" applyFont="1" applyFill="1" applyBorder="1" applyAlignment="1"/>
    <xf numFmtId="0" fontId="0" fillId="3" borderId="1" xfId="0" applyFill="1" applyBorder="1"/>
    <xf numFmtId="0" fontId="0" fillId="3" borderId="7" xfId="0" applyFill="1" applyBorder="1"/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2" borderId="12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164" fontId="0" fillId="0" borderId="7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0" fillId="0" borderId="26" xfId="0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5" fillId="0" borderId="30" xfId="0" applyFont="1" applyBorder="1" applyAlignment="1">
      <alignment horizontal="left" vertical="center" wrapText="1" readingOrder="1"/>
    </xf>
    <xf numFmtId="0" fontId="1" fillId="2" borderId="23" xfId="0" applyFont="1" applyFill="1" applyBorder="1" applyAlignment="1">
      <alignment horizontal="center" vertical="center" wrapText="1" readingOrder="1"/>
    </xf>
    <xf numFmtId="0" fontId="1" fillId="2" borderId="24" xfId="0" applyFont="1" applyFill="1" applyBorder="1" applyAlignment="1">
      <alignment horizontal="center" vertical="center" wrapText="1" readingOrder="1"/>
    </xf>
    <xf numFmtId="0" fontId="1" fillId="2" borderId="25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4" fillId="0" borderId="0" xfId="0" applyFont="1"/>
    <xf numFmtId="0" fontId="5" fillId="0" borderId="0" xfId="0" applyFont="1"/>
    <xf numFmtId="0" fontId="0" fillId="0" borderId="35" xfId="0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7" fillId="4" borderId="36" xfId="0" applyFont="1" applyFill="1" applyBorder="1"/>
    <xf numFmtId="0" fontId="7" fillId="4" borderId="37" xfId="0" applyFont="1" applyFill="1" applyBorder="1"/>
    <xf numFmtId="0" fontId="7" fillId="4" borderId="37" xfId="0" applyFont="1" applyFill="1" applyBorder="1" applyAlignment="1">
      <alignment horizontal="center"/>
    </xf>
    <xf numFmtId="0" fontId="7" fillId="4" borderId="38" xfId="0" applyFont="1" applyFill="1" applyBorder="1"/>
    <xf numFmtId="0" fontId="8" fillId="0" borderId="0" xfId="1"/>
    <xf numFmtId="14" fontId="0" fillId="0" borderId="0" xfId="0" applyNumberFormat="1" applyAlignment="1">
      <alignment horizontal="left"/>
    </xf>
    <xf numFmtId="0" fontId="9" fillId="0" borderId="3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5" borderId="50" xfId="0" applyFill="1" applyBorder="1" applyAlignment="1">
      <alignment horizontal="center"/>
    </xf>
    <xf numFmtId="0" fontId="7" fillId="4" borderId="51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52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4" borderId="5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6" xfId="0" applyBorder="1" applyAlignment="1">
      <alignment horizontal="center" wrapText="1"/>
    </xf>
    <xf numFmtId="0" fontId="0" fillId="0" borderId="56" xfId="0" applyBorder="1" applyAlignment="1">
      <alignment wrapText="1"/>
    </xf>
    <xf numFmtId="165" fontId="0" fillId="0" borderId="56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165" fontId="0" fillId="0" borderId="21" xfId="0" applyNumberFormat="1" applyBorder="1" applyAlignment="1">
      <alignment horizontal="center" wrapText="1"/>
    </xf>
    <xf numFmtId="0" fontId="0" fillId="0" borderId="57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2" fillId="6" borderId="0" xfId="2" applyFont="1" applyFill="1"/>
    <xf numFmtId="0" fontId="10" fillId="6" borderId="0" xfId="2" applyFill="1" applyAlignment="1">
      <alignment horizontal="left" vertical="center"/>
    </xf>
    <xf numFmtId="0" fontId="10" fillId="6" borderId="0" xfId="2" applyFill="1"/>
    <xf numFmtId="0" fontId="13" fillId="6" borderId="0" xfId="2" applyFont="1" applyFill="1"/>
    <xf numFmtId="0" fontId="11" fillId="6" borderId="0" xfId="2" applyFont="1" applyFill="1"/>
    <xf numFmtId="0" fontId="12" fillId="6" borderId="58" xfId="2" applyFont="1" applyFill="1" applyBorder="1"/>
    <xf numFmtId="0" fontId="12" fillId="6" borderId="59" xfId="2" applyFont="1" applyFill="1" applyBorder="1"/>
    <xf numFmtId="0" fontId="14" fillId="6" borderId="0" xfId="2" applyFont="1" applyFill="1"/>
    <xf numFmtId="0" fontId="15" fillId="6" borderId="0" xfId="2" applyFont="1" applyFill="1"/>
    <xf numFmtId="0" fontId="15" fillId="6" borderId="0" xfId="2" applyFont="1" applyFill="1" applyAlignment="1">
      <alignment horizontal="center" vertical="center"/>
    </xf>
    <xf numFmtId="0" fontId="15" fillId="6" borderId="58" xfId="2" applyFont="1" applyFill="1" applyBorder="1" applyAlignment="1">
      <alignment horizontal="center" vertical="center"/>
    </xf>
    <xf numFmtId="0" fontId="15" fillId="6" borderId="59" xfId="2" applyFont="1" applyFill="1" applyBorder="1" applyAlignment="1">
      <alignment horizontal="center" vertical="center"/>
    </xf>
    <xf numFmtId="0" fontId="15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0" fillId="6" borderId="0" xfId="2" applyFill="1" applyAlignment="1">
      <alignment horizontal="center" vertical="center"/>
    </xf>
    <xf numFmtId="0" fontId="15" fillId="6" borderId="58" xfId="2" applyFont="1" applyFill="1" applyBorder="1"/>
    <xf numFmtId="0" fontId="15" fillId="6" borderId="59" xfId="2" applyFont="1" applyFill="1" applyBorder="1"/>
    <xf numFmtId="0" fontId="14" fillId="6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4" fillId="6" borderId="58" xfId="2" applyFont="1" applyFill="1" applyBorder="1"/>
    <xf numFmtId="0" fontId="14" fillId="6" borderId="59" xfId="2" applyFont="1" applyFill="1" applyBorder="1"/>
    <xf numFmtId="0" fontId="18" fillId="7" borderId="67" xfId="2" applyFont="1" applyFill="1" applyBorder="1"/>
    <xf numFmtId="0" fontId="18" fillId="7" borderId="61" xfId="2" applyFont="1" applyFill="1" applyBorder="1" applyAlignment="1">
      <alignment horizontal="center" vertical="center" textRotation="90" wrapText="1"/>
    </xf>
    <xf numFmtId="0" fontId="18" fillId="7" borderId="62" xfId="2" applyFont="1" applyFill="1" applyBorder="1" applyAlignment="1">
      <alignment horizontal="center" vertical="center" wrapText="1"/>
    </xf>
    <xf numFmtId="0" fontId="18" fillId="7" borderId="68" xfId="2" applyFont="1" applyFill="1" applyBorder="1"/>
    <xf numFmtId="0" fontId="10" fillId="7" borderId="1" xfId="2" applyFill="1" applyBorder="1" applyAlignment="1">
      <alignment horizontal="center" vertical="center"/>
    </xf>
    <xf numFmtId="0" fontId="21" fillId="8" borderId="1" xfId="2" applyFont="1" applyFill="1" applyBorder="1" applyAlignment="1">
      <alignment horizontal="left" vertical="center"/>
    </xf>
    <xf numFmtId="9" fontId="0" fillId="8" borderId="1" xfId="3" applyFont="1" applyFill="1" applyBorder="1" applyAlignment="1">
      <alignment horizontal="center" vertical="center"/>
    </xf>
    <xf numFmtId="0" fontId="10" fillId="0" borderId="1" xfId="2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8" fillId="6" borderId="0" xfId="2" applyFont="1" applyFill="1"/>
    <xf numFmtId="0" fontId="18" fillId="6" borderId="0" xfId="2" applyFont="1" applyFill="1" applyAlignment="1">
      <alignment horizontal="left" vertical="center"/>
    </xf>
    <xf numFmtId="9" fontId="18" fillId="6" borderId="0" xfId="3" applyFont="1" applyFill="1"/>
    <xf numFmtId="9" fontId="18" fillId="6" borderId="0" xfId="3" applyFont="1" applyFill="1" applyAlignment="1">
      <alignment horizontal="left" vertical="center"/>
    </xf>
    <xf numFmtId="0" fontId="4" fillId="0" borderId="0" xfId="2" applyFont="1"/>
    <xf numFmtId="0" fontId="6" fillId="0" borderId="0" xfId="2" applyFont="1"/>
    <xf numFmtId="0" fontId="6" fillId="2" borderId="1" xfId="2" applyFont="1" applyFill="1" applyBorder="1"/>
    <xf numFmtId="0" fontId="6" fillId="0" borderId="1" xfId="2" applyFont="1" applyBorder="1"/>
    <xf numFmtId="2" fontId="6" fillId="0" borderId="1" xfId="2" applyNumberFormat="1" applyFont="1" applyBorder="1"/>
    <xf numFmtId="0" fontId="6" fillId="0" borderId="7" xfId="2" applyFont="1" applyBorder="1"/>
    <xf numFmtId="0" fontId="6" fillId="2" borderId="7" xfId="2" applyFont="1" applyFill="1" applyBorder="1"/>
    <xf numFmtId="0" fontId="1" fillId="2" borderId="0" xfId="2" applyFont="1" applyFill="1"/>
    <xf numFmtId="0" fontId="1" fillId="2" borderId="1" xfId="2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2" fontId="10" fillId="0" borderId="1" xfId="2" applyNumberForma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2" fontId="27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66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wrapText="1"/>
    </xf>
    <xf numFmtId="0" fontId="29" fillId="0" borderId="0" xfId="0" applyFo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16" xfId="0" applyFont="1" applyFill="1" applyBorder="1" applyAlignment="1">
      <alignment wrapText="1"/>
    </xf>
    <xf numFmtId="0" fontId="2" fillId="0" borderId="16" xfId="0" applyFont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Fill="1" applyBorder="1" applyAlignment="1">
      <alignment vertical="center" wrapText="1"/>
    </xf>
    <xf numFmtId="10" fontId="0" fillId="0" borderId="1" xfId="0" applyNumberFormat="1" applyFill="1" applyBorder="1" applyAlignment="1">
      <alignment vertical="center" wrapText="1"/>
    </xf>
    <xf numFmtId="10" fontId="0" fillId="0" borderId="1" xfId="0" applyNumberFormat="1" applyFill="1" applyBorder="1" applyAlignment="1">
      <alignment vertical="center"/>
    </xf>
    <xf numFmtId="3" fontId="0" fillId="0" borderId="0" xfId="0" applyNumberFormat="1" applyBorder="1"/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2" fillId="9" borderId="1" xfId="0" applyFont="1" applyFill="1" applyBorder="1" applyAlignment="1">
      <alignment horizontal="center" vertical="center" wrapText="1" readingOrder="1"/>
    </xf>
    <xf numFmtId="0" fontId="0" fillId="9" borderId="1" xfId="0" applyFill="1" applyBorder="1"/>
    <xf numFmtId="0" fontId="5" fillId="0" borderId="32" xfId="0" applyFont="1" applyBorder="1" applyAlignment="1">
      <alignment horizontal="center" vertical="center" wrapText="1" readingOrder="1"/>
    </xf>
    <xf numFmtId="0" fontId="4" fillId="0" borderId="32" xfId="0" applyFont="1" applyBorder="1"/>
    <xf numFmtId="0" fontId="4" fillId="0" borderId="33" xfId="0" applyFont="1" applyBorder="1"/>
    <xf numFmtId="0" fontId="5" fillId="0" borderId="1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Fill="1"/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/>
    </xf>
    <xf numFmtId="0" fontId="24" fillId="8" borderId="7" xfId="2" applyFont="1" applyFill="1" applyBorder="1" applyAlignment="1">
      <alignment horizontal="center" textRotation="90"/>
    </xf>
    <xf numFmtId="0" fontId="24" fillId="8" borderId="66" xfId="2" applyFont="1" applyFill="1" applyBorder="1" applyAlignment="1">
      <alignment horizontal="center" textRotation="90"/>
    </xf>
    <xf numFmtId="0" fontId="24" fillId="8" borderId="16" xfId="2" applyFont="1" applyFill="1" applyBorder="1" applyAlignment="1">
      <alignment horizontal="center" textRotation="90"/>
    </xf>
    <xf numFmtId="9" fontId="18" fillId="8" borderId="7" xfId="3" applyFont="1" applyFill="1" applyBorder="1" applyAlignment="1">
      <alignment horizontal="center" vertical="center"/>
    </xf>
    <xf numFmtId="9" fontId="18" fillId="8" borderId="66" xfId="3" applyFont="1" applyFill="1" applyBorder="1" applyAlignment="1">
      <alignment horizontal="center" vertical="center"/>
    </xf>
    <xf numFmtId="9" fontId="18" fillId="8" borderId="16" xfId="3" applyFont="1" applyFill="1" applyBorder="1" applyAlignment="1">
      <alignment horizontal="center" vertical="center"/>
    </xf>
    <xf numFmtId="0" fontId="10" fillId="7" borderId="1" xfId="2" applyFill="1" applyBorder="1" applyAlignment="1">
      <alignment horizontal="right" vertical="center"/>
    </xf>
    <xf numFmtId="9" fontId="18" fillId="7" borderId="1" xfId="3" applyFont="1" applyFill="1" applyBorder="1" applyAlignment="1">
      <alignment horizontal="right" vertical="center"/>
    </xf>
    <xf numFmtId="0" fontId="18" fillId="8" borderId="7" xfId="2" applyFont="1" applyFill="1" applyBorder="1" applyAlignment="1">
      <alignment horizontal="center" vertical="center"/>
    </xf>
    <xf numFmtId="0" fontId="18" fillId="8" borderId="66" xfId="2" applyFont="1" applyFill="1" applyBorder="1" applyAlignment="1">
      <alignment horizontal="center" vertical="center"/>
    </xf>
    <xf numFmtId="0" fontId="18" fillId="8" borderId="16" xfId="2" applyFont="1" applyFill="1" applyBorder="1" applyAlignment="1">
      <alignment horizontal="center" vertical="center"/>
    </xf>
    <xf numFmtId="1" fontId="18" fillId="0" borderId="7" xfId="2" applyNumberFormat="1" applyFont="1" applyBorder="1" applyAlignment="1">
      <alignment horizontal="center" vertical="center"/>
    </xf>
    <xf numFmtId="1" fontId="18" fillId="0" borderId="66" xfId="2" applyNumberFormat="1" applyFont="1" applyBorder="1" applyAlignment="1">
      <alignment horizontal="center" vertical="center"/>
    </xf>
    <xf numFmtId="1" fontId="18" fillId="0" borderId="16" xfId="2" applyNumberFormat="1" applyFont="1" applyBorder="1" applyAlignment="1">
      <alignment horizontal="center" vertical="center"/>
    </xf>
    <xf numFmtId="0" fontId="18" fillId="7" borderId="1" xfId="2" applyFont="1" applyFill="1" applyBorder="1" applyAlignment="1">
      <alignment horizontal="right" vertical="center"/>
    </xf>
    <xf numFmtId="0" fontId="10" fillId="0" borderId="7" xfId="2" applyBorder="1" applyAlignment="1">
      <alignment horizontal="center" vertical="center" textRotation="90" wrapText="1"/>
    </xf>
    <xf numFmtId="0" fontId="10" fillId="0" borderId="66" xfId="2" applyBorder="1" applyAlignment="1">
      <alignment horizontal="center" vertical="center" textRotation="90" wrapText="1"/>
    </xf>
    <xf numFmtId="0" fontId="10" fillId="0" borderId="16" xfId="2" applyBorder="1" applyAlignment="1">
      <alignment horizontal="center" vertical="center" textRotation="90" wrapText="1"/>
    </xf>
    <xf numFmtId="9" fontId="10" fillId="0" borderId="7" xfId="2" applyNumberFormat="1" applyBorder="1" applyAlignment="1">
      <alignment horizontal="center" vertical="center" textRotation="90" wrapText="1"/>
    </xf>
    <xf numFmtId="0" fontId="22" fillId="0" borderId="7" xfId="2" applyFont="1" applyBorder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2" fillId="0" borderId="16" xfId="2" applyFont="1" applyBorder="1" applyAlignment="1">
      <alignment horizontal="center" vertical="center"/>
    </xf>
    <xf numFmtId="0" fontId="10" fillId="0" borderId="1" xfId="2" applyBorder="1" applyAlignment="1">
      <alignment horizontal="center" vertical="center"/>
    </xf>
    <xf numFmtId="0" fontId="11" fillId="7" borderId="60" xfId="2" applyFont="1" applyFill="1" applyBorder="1" applyAlignment="1">
      <alignment horizontal="center" wrapText="1"/>
    </xf>
    <xf numFmtId="0" fontId="11" fillId="7" borderId="8" xfId="2" applyFont="1" applyFill="1" applyBorder="1" applyAlignment="1">
      <alignment horizontal="center"/>
    </xf>
    <xf numFmtId="0" fontId="11" fillId="7" borderId="61" xfId="2" applyFont="1" applyFill="1" applyBorder="1" applyAlignment="1">
      <alignment horizontal="center" wrapText="1"/>
    </xf>
    <xf numFmtId="0" fontId="11" fillId="7" borderId="63" xfId="2" applyFont="1" applyFill="1" applyBorder="1" applyAlignment="1">
      <alignment horizontal="center"/>
    </xf>
    <xf numFmtId="0" fontId="10" fillId="0" borderId="4" xfId="2" applyBorder="1" applyAlignment="1">
      <alignment horizontal="center" vertical="center" textRotation="90"/>
    </xf>
    <xf numFmtId="0" fontId="10" fillId="0" borderId="60" xfId="2" applyBorder="1" applyAlignment="1">
      <alignment horizontal="center" vertical="center" textRotation="90"/>
    </xf>
    <xf numFmtId="0" fontId="10" fillId="0" borderId="61" xfId="2" applyBorder="1" applyAlignment="1">
      <alignment horizontal="center" vertical="center" textRotation="90"/>
    </xf>
    <xf numFmtId="0" fontId="10" fillId="0" borderId="62" xfId="2" applyBorder="1" applyAlignment="1">
      <alignment horizontal="center" vertical="center" textRotation="90"/>
    </xf>
    <xf numFmtId="0" fontId="10" fillId="0" borderId="8" xfId="2" applyBorder="1" applyAlignment="1">
      <alignment horizontal="center" vertical="center" textRotation="90"/>
    </xf>
    <xf numFmtId="0" fontId="10" fillId="0" borderId="63" xfId="2" applyBorder="1" applyAlignment="1">
      <alignment horizontal="center" vertical="center" textRotation="90"/>
    </xf>
    <xf numFmtId="0" fontId="10" fillId="6" borderId="64" xfId="2" applyFill="1" applyBorder="1" applyAlignment="1">
      <alignment horizontal="center"/>
    </xf>
    <xf numFmtId="0" fontId="18" fillId="7" borderId="9" xfId="2" applyFont="1" applyFill="1" applyBorder="1" applyAlignment="1">
      <alignment horizontal="center" textRotation="90"/>
    </xf>
    <xf numFmtId="0" fontId="18" fillId="7" borderId="26" xfId="2" applyFont="1" applyFill="1" applyBorder="1" applyAlignment="1">
      <alignment horizontal="center" textRotation="90"/>
    </xf>
    <xf numFmtId="0" fontId="10" fillId="6" borderId="1" xfId="2" applyFill="1" applyBorder="1" applyAlignment="1">
      <alignment horizontal="center" textRotation="90"/>
    </xf>
    <xf numFmtId="0" fontId="11" fillId="7" borderId="4" xfId="2" applyFont="1" applyFill="1" applyBorder="1" applyAlignment="1">
      <alignment horizontal="center" wrapText="1"/>
    </xf>
    <xf numFmtId="0" fontId="11" fillId="7" borderId="62" xfId="2" applyFont="1" applyFill="1" applyBorder="1" applyAlignment="1">
      <alignment horizontal="center"/>
    </xf>
    <xf numFmtId="0" fontId="19" fillId="0" borderId="4" xfId="2" applyFont="1" applyBorder="1" applyAlignment="1">
      <alignment horizontal="center" vertical="center"/>
    </xf>
    <xf numFmtId="0" fontId="19" fillId="0" borderId="60" xfId="2" applyFont="1" applyBorder="1" applyAlignment="1">
      <alignment horizontal="center" vertical="center"/>
    </xf>
    <xf numFmtId="0" fontId="19" fillId="0" borderId="61" xfId="2" applyFont="1" applyBorder="1" applyAlignment="1">
      <alignment horizontal="center" vertical="center"/>
    </xf>
    <xf numFmtId="0" fontId="10" fillId="7" borderId="7" xfId="2" applyFill="1" applyBorder="1" applyAlignment="1">
      <alignment horizontal="center" vertical="center" wrapText="1"/>
    </xf>
    <xf numFmtId="0" fontId="10" fillId="7" borderId="66" xfId="2" applyFill="1" applyBorder="1" applyAlignment="1">
      <alignment horizontal="center" vertical="center" wrapText="1"/>
    </xf>
    <xf numFmtId="0" fontId="10" fillId="7" borderId="16" xfId="2" applyFill="1" applyBorder="1" applyAlignment="1">
      <alignment horizontal="center" vertical="center" wrapText="1"/>
    </xf>
    <xf numFmtId="0" fontId="18" fillId="7" borderId="1" xfId="2" applyFont="1" applyFill="1" applyBorder="1" applyAlignment="1">
      <alignment horizontal="center" textRotation="90"/>
    </xf>
    <xf numFmtId="0" fontId="18" fillId="7" borderId="1" xfId="2" applyFont="1" applyFill="1" applyBorder="1" applyAlignment="1">
      <alignment horizontal="center" textRotation="90" wrapText="1"/>
    </xf>
    <xf numFmtId="0" fontId="10" fillId="7" borderId="4" xfId="2" applyFill="1" applyBorder="1" applyAlignment="1">
      <alignment horizontal="center" vertical="center"/>
    </xf>
    <xf numFmtId="0" fontId="10" fillId="7" borderId="60" xfId="2" applyFill="1" applyBorder="1" applyAlignment="1">
      <alignment horizontal="center" vertical="center"/>
    </xf>
    <xf numFmtId="0" fontId="10" fillId="7" borderId="61" xfId="2" applyFill="1" applyBorder="1" applyAlignment="1">
      <alignment horizontal="center" vertical="center"/>
    </xf>
    <xf numFmtId="0" fontId="15" fillId="6" borderId="0" xfId="2" applyFont="1" applyFill="1" applyAlignment="1">
      <alignment horizontal="center" vertical="center"/>
    </xf>
    <xf numFmtId="0" fontId="10" fillId="6" borderId="64" xfId="2" applyFill="1" applyBorder="1" applyAlignment="1">
      <alignment horizontal="right" vertical="center"/>
    </xf>
    <xf numFmtId="0" fontId="10" fillId="6" borderId="0" xfId="2" applyFill="1" applyAlignment="1">
      <alignment horizontal="right" vertical="center"/>
    </xf>
    <xf numFmtId="0" fontId="10" fillId="6" borderId="62" xfId="2" applyFill="1" applyBorder="1" applyAlignment="1">
      <alignment horizontal="right" vertical="center"/>
    </xf>
    <xf numFmtId="0" fontId="10" fillId="6" borderId="8" xfId="2" applyFill="1" applyBorder="1" applyAlignment="1">
      <alignment horizontal="right" vertical="center"/>
    </xf>
    <xf numFmtId="0" fontId="17" fillId="6" borderId="65" xfId="2" applyFont="1" applyFill="1" applyBorder="1" applyAlignment="1">
      <alignment horizontal="center" vertical="center"/>
    </xf>
    <xf numFmtId="0" fontId="17" fillId="6" borderId="63" xfId="2" applyFont="1" applyFill="1" applyBorder="1" applyAlignment="1">
      <alignment horizontal="center" vertical="center"/>
    </xf>
    <xf numFmtId="0" fontId="16" fillId="6" borderId="4" xfId="2" applyFont="1" applyFill="1" applyBorder="1" applyAlignment="1">
      <alignment horizontal="center" vertical="center"/>
    </xf>
    <xf numFmtId="0" fontId="16" fillId="6" borderId="60" xfId="2" applyFont="1" applyFill="1" applyBorder="1" applyAlignment="1">
      <alignment horizontal="center" vertical="center"/>
    </xf>
    <xf numFmtId="0" fontId="16" fillId="6" borderId="61" xfId="2" applyFont="1" applyFill="1" applyBorder="1" applyAlignment="1">
      <alignment horizontal="center" vertical="center"/>
    </xf>
    <xf numFmtId="0" fontId="16" fillId="6" borderId="62" xfId="2" applyFont="1" applyFill="1" applyBorder="1" applyAlignment="1">
      <alignment horizontal="center" vertical="center"/>
    </xf>
    <xf numFmtId="0" fontId="16" fillId="6" borderId="8" xfId="2" applyFont="1" applyFill="1" applyBorder="1" applyAlignment="1">
      <alignment horizontal="center" vertical="center"/>
    </xf>
    <xf numFmtId="0" fontId="16" fillId="6" borderId="63" xfId="2" applyFont="1" applyFill="1" applyBorder="1" applyAlignment="1">
      <alignment horizontal="center" vertical="center"/>
    </xf>
    <xf numFmtId="0" fontId="15" fillId="6" borderId="65" xfId="2" applyFont="1" applyFill="1" applyBorder="1" applyAlignment="1">
      <alignment horizontal="center" vertical="center"/>
    </xf>
    <xf numFmtId="0" fontId="15" fillId="6" borderId="63" xfId="2" applyFont="1" applyFill="1" applyBorder="1" applyAlignment="1">
      <alignment horizontal="center" vertical="center"/>
    </xf>
    <xf numFmtId="0" fontId="10" fillId="6" borderId="0" xfId="2" applyFill="1" applyAlignment="1">
      <alignment horizontal="center"/>
    </xf>
    <xf numFmtId="0" fontId="7" fillId="4" borderId="48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4" borderId="49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58F7976B-1E5A-9043-B195-5532D66B1549}"/>
    <cellStyle name="Per cent 2" xfId="3" xr:uid="{2DC9D4FF-02EC-7245-BAAE-2C68B353EA7A}"/>
  </cellStyles>
  <dxfs count="29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#,##0.00\ [$€-407]"/>
      <alignment horizontal="center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'A04 Requirements HoQ'!$BU$41:$BU$56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F-CE46-AE70-1CD698449784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'A04 Requirements HoQ'!$BV$41:$BV$56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F-CE46-AE70-1CD698449784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'A04 Requirements HoQ'!$BW$41:$BW$56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F-CE46-AE70-1CD698449784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'A04 Requirements HoQ'!$BX$41:$BX$56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AF-CE46-AE70-1CD698449784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'A04 Requirements HoQ'!$BY$41:$BY$56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AF-CE46-AE70-1CD698449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12608235002830273"/>
          <c:y val="0.8162348779912858"/>
          <c:w val="0.75563976871370864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004861050533464E-2"/>
          <c:y val="4.1836823198629594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635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'A04 Requirements HoQ'!$BU$41:$BU$56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3-FB4A-9570-7A1023A9DA5D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'A04 Requirements HoQ'!$BV$41:$BV$56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3-FB4A-9570-7A1023A9DA5D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'A04 Requirements HoQ'!$BW$41:$BW$56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3-FB4A-9570-7A1023A9DA5D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'A04 Requirements HoQ'!$BX$41:$BX$56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3-FB4A-9570-7A1023A9DA5D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'A04 Requirements HoQ'!$BY$41:$BY$56</c:f>
              <c:numCache>
                <c:formatCode>General</c:formatCode>
                <c:ptCount val="16"/>
              </c:numCache>
            </c:numRef>
          </c:xVal>
          <c:yVal>
            <c:numRef>
              <c:f>'A04 Requirements HoQ'!$B$41:$B$56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3-FB4A-9570-7A1023A9D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1.0822994263320906E-3"/>
          <c:y val="0.81827572204334276"/>
          <c:w val="0.52967824778789208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'A05 ABC Output'!$D$1</c:f>
              <c:strCache>
                <c:ptCount val="1"/>
                <c:pt idx="0">
                  <c:v>Cum. 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'A05 ABC Output'!$D$2:$D$22</c:f>
              <c:numCache>
                <c:formatCode>#,##0</c:formatCode>
                <c:ptCount val="21"/>
                <c:pt idx="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3-2F42-B805-EE432326E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048591"/>
        <c:axId val="1435050239"/>
      </c:lineChart>
      <c:catAx>
        <c:axId val="143504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50239"/>
        <c:crosses val="autoZero"/>
        <c:auto val="1"/>
        <c:lblAlgn val="ctr"/>
        <c:lblOffset val="100"/>
        <c:noMultiLvlLbl val="0"/>
      </c:catAx>
      <c:valAx>
        <c:axId val="143505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4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2</xdr:colOff>
      <xdr:row>40</xdr:row>
      <xdr:rowOff>0</xdr:rowOff>
    </xdr:from>
    <xdr:to>
      <xdr:col>83</xdr:col>
      <xdr:colOff>0</xdr:colOff>
      <xdr:row>55</xdr:row>
      <xdr:rowOff>380999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B87BE2-448D-1447-BE25-4625014F7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77</xdr:col>
      <xdr:colOff>2</xdr:colOff>
      <xdr:row>40</xdr:row>
      <xdr:rowOff>12700</xdr:rowOff>
    </xdr:from>
    <xdr:to>
      <xdr:col>83</xdr:col>
      <xdr:colOff>0</xdr:colOff>
      <xdr:row>56</xdr:row>
      <xdr:rowOff>4232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92147E-8F2C-EF49-9D06-B6AED46AD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9</xdr:row>
      <xdr:rowOff>12700</xdr:rowOff>
    </xdr:from>
    <xdr:to>
      <xdr:col>11</xdr:col>
      <xdr:colOff>768350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EFBA5-6623-374E-803C-E44423BA3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lmaz/Dropbox%20(Personal)/Vertax/Finanzplanung_Businessplan_v4_BWA_Li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BWA"/>
      <sheetName val="Liquiditätsplanung"/>
      <sheetName val="Tilgungsplan Übersicht"/>
      <sheetName val="Tilgungsplan Zahlungsübersicht"/>
      <sheetName val="Verkaufspreis und ROI"/>
      <sheetName val="BOM 2.5KW"/>
      <sheetName val="Benötigte Anlagen &amp; AFA"/>
      <sheetName val="Verfügbare Arbeitszeit"/>
      <sheetName val="Benötigte Maschinenanzahl"/>
      <sheetName val="Benötigte Mitarbeiter"/>
      <sheetName val="Benötigte Stationen"/>
      <sheetName val="Platzbedarf"/>
      <sheetName val="Benötigte Gesamtfläche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D1" t="str">
            <v>BOM Levels</v>
          </cell>
        </row>
        <row r="2">
          <cell r="AC2" t="str">
            <v>EACH</v>
          </cell>
          <cell r="AD2">
            <v>0</v>
          </cell>
          <cell r="AE2" t="str">
            <v>A</v>
          </cell>
          <cell r="AF2" t="str">
            <v>MAKE</v>
          </cell>
        </row>
        <row r="3">
          <cell r="AC3" t="str">
            <v>CM</v>
          </cell>
          <cell r="AE3" t="str">
            <v>B</v>
          </cell>
          <cell r="AF3" t="str">
            <v>BUY</v>
          </cell>
        </row>
        <row r="4">
          <cell r="AC4" t="str">
            <v>CM²</v>
          </cell>
          <cell r="AE4" t="str">
            <v>C</v>
          </cell>
        </row>
        <row r="5">
          <cell r="AC5" t="str">
            <v>FT</v>
          </cell>
          <cell r="AE5" t="str">
            <v>D</v>
          </cell>
        </row>
        <row r="6">
          <cell r="AC6" t="str">
            <v>FT²</v>
          </cell>
          <cell r="AE6" t="str">
            <v>E</v>
          </cell>
        </row>
        <row r="7">
          <cell r="AC7" t="str">
            <v>GAL</v>
          </cell>
          <cell r="AE7" t="str">
            <v>F</v>
          </cell>
        </row>
        <row r="8">
          <cell r="AC8" t="str">
            <v>IN</v>
          </cell>
          <cell r="AE8" t="str">
            <v>G</v>
          </cell>
        </row>
        <row r="9">
          <cell r="AC9" t="str">
            <v>IN²</v>
          </cell>
          <cell r="AE9" t="str">
            <v>H</v>
          </cell>
        </row>
        <row r="10">
          <cell r="AC10" t="str">
            <v>L</v>
          </cell>
          <cell r="AE10" t="str">
            <v>J</v>
          </cell>
        </row>
        <row r="11">
          <cell r="AC11" t="str">
            <v>M</v>
          </cell>
          <cell r="AE11" t="str">
            <v>K</v>
          </cell>
        </row>
        <row r="12">
          <cell r="AC12" t="str">
            <v>ML</v>
          </cell>
          <cell r="AE12" t="str">
            <v>L</v>
          </cell>
        </row>
        <row r="13">
          <cell r="AC13" t="str">
            <v>MM</v>
          </cell>
          <cell r="AE13" t="str">
            <v>M</v>
          </cell>
        </row>
        <row r="14">
          <cell r="AC14" t="str">
            <v>MM²</v>
          </cell>
          <cell r="AE14" t="str">
            <v>N</v>
          </cell>
        </row>
        <row r="15">
          <cell r="AC15" t="str">
            <v>OZ</v>
          </cell>
          <cell r="AE15" t="str">
            <v>P</v>
          </cell>
        </row>
        <row r="16">
          <cell r="AE16" t="str">
            <v>R</v>
          </cell>
        </row>
        <row r="17">
          <cell r="AE17" t="str">
            <v>T</v>
          </cell>
        </row>
        <row r="18">
          <cell r="AE18" t="str">
            <v>U</v>
          </cell>
        </row>
        <row r="19">
          <cell r="AE19" t="str">
            <v>V</v>
          </cell>
        </row>
        <row r="20">
          <cell r="AE20" t="str">
            <v>W</v>
          </cell>
        </row>
        <row r="21">
          <cell r="AE21" t="str">
            <v>Y</v>
          </cell>
        </row>
        <row r="22">
          <cell r="AE22" t="str">
            <v>AA</v>
          </cell>
        </row>
        <row r="23">
          <cell r="AE23" t="str">
            <v>AB</v>
          </cell>
        </row>
        <row r="24">
          <cell r="AE24" t="str">
            <v>AC</v>
          </cell>
        </row>
        <row r="25">
          <cell r="AE25" t="str">
            <v>AD</v>
          </cell>
        </row>
        <row r="26">
          <cell r="AE26" t="str">
            <v>AE</v>
          </cell>
        </row>
        <row r="27">
          <cell r="AE27" t="str">
            <v>AF</v>
          </cell>
        </row>
        <row r="28">
          <cell r="AE28" t="str">
            <v>AG</v>
          </cell>
        </row>
        <row r="29">
          <cell r="AE29" t="str">
            <v>AH</v>
          </cell>
        </row>
        <row r="30">
          <cell r="AE30" t="str">
            <v>AJ</v>
          </cell>
        </row>
        <row r="31">
          <cell r="AE31" t="str">
            <v>AK</v>
          </cell>
        </row>
        <row r="32">
          <cell r="AE32" t="str">
            <v>AL</v>
          </cell>
        </row>
        <row r="33">
          <cell r="AE33" t="str">
            <v>AM</v>
          </cell>
        </row>
        <row r="34">
          <cell r="AE34" t="str">
            <v>AN</v>
          </cell>
        </row>
        <row r="35">
          <cell r="AE35" t="str">
            <v>AP</v>
          </cell>
        </row>
        <row r="36">
          <cell r="AE36" t="str">
            <v>AR</v>
          </cell>
        </row>
        <row r="37">
          <cell r="AE37" t="str">
            <v>AT</v>
          </cell>
        </row>
        <row r="38">
          <cell r="AE38" t="str">
            <v>AU</v>
          </cell>
        </row>
        <row r="39">
          <cell r="AE39" t="str">
            <v>AV</v>
          </cell>
        </row>
        <row r="40">
          <cell r="AE40" t="str">
            <v>AW</v>
          </cell>
        </row>
        <row r="41">
          <cell r="AE41" t="str">
            <v>AY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70A63-989C-8F4E-9101-467AAC45CE31}" name="Table4" displayName="Table4" ref="A6:X62" totalsRowShown="0" headerRowDxfId="26" dataDxfId="24" headerRowBorderDxfId="25">
  <autoFilter ref="A6:X62" xr:uid="{275C7F9D-2E91-2946-BF15-65C7819F1351}"/>
  <tableColumns count="24">
    <tableColumn id="1" xr3:uid="{C0452780-8C0E-B040-A9B5-088314B5971E}" name="LVL" dataDxfId="23"/>
    <tableColumn id="2" xr3:uid="{C634A120-29CA-6948-BFB3-C4A441956333}" name="0" dataDxfId="22">
      <calculatedColumnFormula>IF($A7=0, $AB$2,"")</calculatedColumnFormula>
    </tableColumn>
    <tableColumn id="3" xr3:uid="{B745B404-4EFD-C647-94B7-DD67E6E31ABC}" name="1" dataDxfId="21">
      <calculatedColumnFormula>IF($A7=1, $AB$2,"")</calculatedColumnFormula>
    </tableColumn>
    <tableColumn id="4" xr3:uid="{3F08331C-F058-D545-A886-7CBFCAE3592D}" name="2" dataDxfId="20">
      <calculatedColumnFormula>IF($A7=2, $AB$2,"")</calculatedColumnFormula>
    </tableColumn>
    <tableColumn id="5" xr3:uid="{57BDB64D-0827-6947-8D8E-CC6F1FB81A3A}" name="3" dataDxfId="19">
      <calculatedColumnFormula>IF($A7=4, $AB$2,"")</calculatedColumnFormula>
    </tableColumn>
    <tableColumn id="6" xr3:uid="{E4E0D1CA-20E0-8348-9440-86B07E705DDC}" name="4" dataDxfId="18">
      <calculatedColumnFormula>IF($A7=5, $AB$2,"")</calculatedColumnFormula>
    </tableColumn>
    <tableColumn id="7" xr3:uid="{B6352654-1C86-CA4E-A8FC-0D47D87A4B87}" name="5" dataDxfId="17">
      <calculatedColumnFormula>IF($A7=6, $AB$2,"")</calculatedColumnFormula>
    </tableColumn>
    <tableColumn id="8" xr3:uid="{08505AD3-1908-5D47-A6D7-E86553CBF66E}" name="6" dataDxfId="16">
      <calculatedColumnFormula>IF($A7=7, $AB$2,"")</calculatedColumnFormula>
    </tableColumn>
    <tableColumn id="9" xr3:uid="{A82959C0-9B8F-1F43-89BB-F81702110EEC}" name="7" dataDxfId="15">
      <calculatedColumnFormula>IF($A7=8, $AB$2,"")</calculatedColumnFormula>
    </tableColumn>
    <tableColumn id="10" xr3:uid="{CEA1F640-1D3A-9B4D-B0E7-18CDA8323A2A}" name="8" dataDxfId="14">
      <calculatedColumnFormula>IF($A7=9, $AB$2,"")</calculatedColumnFormula>
    </tableColumn>
    <tableColumn id="11" xr3:uid="{4E24C9F2-30BA-6E43-BF3D-B47E9B18CF4D}" name="BOM ID" dataDxfId="13"/>
    <tableColumn id="12" xr3:uid="{E16F6B28-30A3-7349-81B9-8E249CBF13A3}" name="PART NO" dataDxfId="12"/>
    <tableColumn id="13" xr3:uid="{BC429FB6-DDB2-BB4A-AFE3-A5474AD7F936}" name="NAME / DESCRIPTION" dataDxfId="11"/>
    <tableColumn id="14" xr3:uid="{27F5A408-E4C1-8E42-A31B-4A4060165A3E}" name="REV" dataDxfId="10"/>
    <tableColumn id="15" xr3:uid="{5D0BBF39-4463-1F4E-A001-0258D21B9F56}" name="QTY" dataDxfId="9"/>
    <tableColumn id="16" xr3:uid="{7387E0DF-2B2F-B64F-90C6-EDBDC282E272}" name="UOM" dataDxfId="8"/>
    <tableColumn id="17" xr3:uid="{75D81C06-F219-6946-B9C3-A29EE6CF0209}" name="REF DES" dataDxfId="7"/>
    <tableColumn id="19" xr3:uid="{1E5A86FA-5029-5B4A-B23A-78B58825D22A}" name="M/B" dataDxfId="6"/>
    <tableColumn id="25" xr3:uid="{4AA7D8E5-BB9B-9247-AA57-A1F8545711CB}" name="SUPPLIER" dataDxfId="5"/>
    <tableColumn id="26" xr3:uid="{1B9A3B9E-FAD6-1A4D-AD1A-3D7C90505387}" name="SUPPLIER P/N" dataDxfId="4"/>
    <tableColumn id="27" xr3:uid="{5CDC23E4-9136-E74C-9C9D-A8ECF57BCE8C}" name="COST" dataDxfId="3"/>
    <tableColumn id="28" xr3:uid="{E342421F-5C3B-3047-80ED-D5E8ED1258D7}" name="Total Cost" dataDxfId="2"/>
    <tableColumn id="29" xr3:uid="{CF8EABCC-6FAB-6C4D-8F7E-32A6A7127BA0}" name="Material" dataDxfId="1"/>
    <tableColumn id="18" xr3:uid="{48775A46-EF48-394C-A886-1370CC9AE415}" name="NOTE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717-B767-CC43-A401-BF09B096E77F}">
  <dimension ref="A1:Z76"/>
  <sheetViews>
    <sheetView topLeftCell="B1" zoomScale="82" workbookViewId="0">
      <selection activeCell="O1" sqref="O1"/>
    </sheetView>
  </sheetViews>
  <sheetFormatPr baseColWidth="10" defaultRowHeight="16" x14ac:dyDescent="0.2"/>
  <cols>
    <col min="1" max="1" width="18.1640625" bestFit="1" customWidth="1"/>
    <col min="2" max="2" width="86.5" bestFit="1" customWidth="1"/>
    <col min="4" max="4" width="18.1640625" bestFit="1" customWidth="1"/>
    <col min="5" max="5" width="14.83203125" customWidth="1"/>
    <col min="6" max="6" width="33.33203125" customWidth="1"/>
    <col min="7" max="7" width="19.6640625" customWidth="1"/>
    <col min="8" max="8" width="5.6640625" bestFit="1" customWidth="1"/>
    <col min="9" max="9" width="12.33203125" bestFit="1" customWidth="1"/>
    <col min="10" max="10" width="5.6640625" bestFit="1" customWidth="1"/>
    <col min="11" max="11" width="12.33203125" bestFit="1" customWidth="1"/>
    <col min="12" max="12" width="5.6640625" bestFit="1" customWidth="1"/>
    <col min="13" max="13" width="12.33203125" bestFit="1" customWidth="1"/>
    <col min="15" max="15" width="25.6640625" customWidth="1"/>
    <col min="16" max="16" width="13.5" customWidth="1"/>
    <col min="26" max="26" width="15" bestFit="1" customWidth="1"/>
  </cols>
  <sheetData>
    <row r="1" spans="1:26" ht="17" thickBot="1" x14ac:dyDescent="0.25">
      <c r="A1" s="19" t="s">
        <v>84</v>
      </c>
      <c r="B1" s="19" t="s">
        <v>141</v>
      </c>
      <c r="D1" s="215" t="s">
        <v>143</v>
      </c>
      <c r="E1" s="216"/>
      <c r="F1" s="216"/>
      <c r="G1" s="216"/>
      <c r="H1" s="216"/>
      <c r="I1" s="216"/>
      <c r="J1" s="216"/>
      <c r="K1" s="216"/>
      <c r="L1" s="216"/>
      <c r="M1" s="217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7" customHeight="1" x14ac:dyDescent="0.2">
      <c r="A2" s="3" t="s">
        <v>144</v>
      </c>
      <c r="B2" s="3" t="s">
        <v>10</v>
      </c>
      <c r="D2" s="32"/>
      <c r="E2" s="33"/>
      <c r="F2" s="33"/>
      <c r="G2" s="33"/>
      <c r="H2" s="212" t="s">
        <v>1</v>
      </c>
      <c r="I2" s="213"/>
      <c r="J2" s="212" t="s">
        <v>2</v>
      </c>
      <c r="K2" s="213"/>
      <c r="L2" s="212" t="s">
        <v>3</v>
      </c>
      <c r="M2" s="213"/>
      <c r="O2" s="214" t="s">
        <v>142</v>
      </c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 spans="1:26" x14ac:dyDescent="0.2">
      <c r="A3" s="3"/>
      <c r="B3" s="3" t="s">
        <v>11</v>
      </c>
      <c r="D3" s="7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  <c r="J3" s="7" t="s">
        <v>8</v>
      </c>
      <c r="K3" s="8" t="s">
        <v>9</v>
      </c>
      <c r="L3" s="7" t="s">
        <v>8</v>
      </c>
      <c r="M3" s="8" t="s">
        <v>9</v>
      </c>
      <c r="O3" s="22"/>
      <c r="P3" s="16"/>
      <c r="Q3" s="16"/>
      <c r="R3" s="16"/>
      <c r="S3" s="16"/>
      <c r="T3" s="16"/>
      <c r="U3" s="16"/>
      <c r="V3" s="16"/>
      <c r="W3" s="16"/>
      <c r="X3" s="15"/>
      <c r="Y3" s="16"/>
      <c r="Z3" s="16"/>
    </row>
    <row r="4" spans="1:26" x14ac:dyDescent="0.2">
      <c r="A4" s="3"/>
      <c r="B4" s="3" t="s">
        <v>14</v>
      </c>
      <c r="D4" s="10"/>
      <c r="E4" s="9"/>
      <c r="F4" s="3"/>
      <c r="G4" s="35"/>
      <c r="H4" s="10"/>
      <c r="I4" s="11"/>
      <c r="J4" s="10"/>
      <c r="K4" s="11"/>
      <c r="L4" s="10"/>
      <c r="M4" s="11"/>
      <c r="N4" s="16"/>
      <c r="O4" s="16"/>
      <c r="P4" s="20"/>
      <c r="Q4" s="3"/>
      <c r="R4" s="3"/>
      <c r="S4" s="3"/>
      <c r="T4" s="3"/>
      <c r="U4" s="12"/>
      <c r="V4" s="3"/>
      <c r="W4" s="3"/>
      <c r="X4" s="3"/>
      <c r="Y4" s="3"/>
      <c r="Z4" s="9"/>
    </row>
    <row r="5" spans="1:26" x14ac:dyDescent="0.2">
      <c r="A5" s="3"/>
      <c r="B5" s="3" t="s">
        <v>16</v>
      </c>
      <c r="D5" s="10"/>
      <c r="E5" s="3"/>
      <c r="F5" s="3"/>
      <c r="G5" s="35"/>
      <c r="H5" s="10"/>
      <c r="I5" s="11"/>
      <c r="J5" s="10"/>
      <c r="K5" s="11"/>
      <c r="L5" s="10"/>
      <c r="M5" s="11"/>
      <c r="N5" s="16"/>
      <c r="O5" s="16"/>
      <c r="P5" s="3"/>
      <c r="Q5" s="20"/>
      <c r="R5" s="3"/>
      <c r="S5" s="3"/>
      <c r="T5" s="3"/>
      <c r="U5" s="12"/>
      <c r="V5" s="3"/>
      <c r="W5" s="3"/>
      <c r="X5" s="3"/>
      <c r="Y5" s="3"/>
      <c r="Z5" s="9"/>
    </row>
    <row r="6" spans="1:26" x14ac:dyDescent="0.2">
      <c r="A6" s="3"/>
      <c r="B6" s="3" t="s">
        <v>18</v>
      </c>
      <c r="D6" s="10"/>
      <c r="E6" s="9"/>
      <c r="F6" s="3"/>
      <c r="G6" s="35"/>
      <c r="H6" s="10"/>
      <c r="I6" s="11"/>
      <c r="J6" s="10"/>
      <c r="K6" s="11"/>
      <c r="L6" s="10"/>
      <c r="M6" s="11"/>
      <c r="N6" s="16"/>
      <c r="O6" s="16"/>
      <c r="P6" s="3"/>
      <c r="Q6" s="3"/>
      <c r="R6" s="20"/>
      <c r="S6" s="3"/>
      <c r="T6" s="3"/>
      <c r="U6" s="12"/>
      <c r="V6" s="3"/>
      <c r="W6" s="3"/>
      <c r="X6" s="3"/>
      <c r="Y6" s="3"/>
      <c r="Z6" s="9"/>
    </row>
    <row r="7" spans="1:26" x14ac:dyDescent="0.2">
      <c r="A7" s="3"/>
      <c r="B7" s="3" t="s">
        <v>20</v>
      </c>
      <c r="D7" s="10"/>
      <c r="E7" s="3"/>
      <c r="F7" s="3"/>
      <c r="G7" s="35"/>
      <c r="H7" s="10"/>
      <c r="I7" s="11"/>
      <c r="J7" s="10"/>
      <c r="K7" s="11"/>
      <c r="L7" s="10"/>
      <c r="M7" s="11"/>
      <c r="N7" s="16"/>
      <c r="O7" s="16"/>
      <c r="P7" s="3"/>
      <c r="Q7" s="3"/>
      <c r="R7" s="3"/>
      <c r="S7" s="20"/>
      <c r="T7" s="3"/>
      <c r="U7" s="12"/>
      <c r="V7" s="3"/>
      <c r="W7" s="3"/>
      <c r="X7" s="3"/>
      <c r="Y7" s="3"/>
      <c r="Z7" s="9"/>
    </row>
    <row r="8" spans="1:26" x14ac:dyDescent="0.2">
      <c r="A8" s="3" t="s">
        <v>12</v>
      </c>
      <c r="B8" s="3" t="s">
        <v>21</v>
      </c>
      <c r="D8" s="10"/>
      <c r="E8" s="9"/>
      <c r="F8" s="3"/>
      <c r="G8" s="35"/>
      <c r="H8" s="10"/>
      <c r="I8" s="11"/>
      <c r="J8" s="10"/>
      <c r="K8" s="11"/>
      <c r="L8" s="10"/>
      <c r="M8" s="11"/>
      <c r="N8" s="16"/>
      <c r="O8" s="16"/>
      <c r="P8" s="3"/>
      <c r="Q8" s="3"/>
      <c r="R8" s="3"/>
      <c r="S8" s="3"/>
      <c r="T8" s="20"/>
      <c r="U8" s="12"/>
      <c r="V8" s="3"/>
      <c r="W8" s="3"/>
      <c r="X8" s="3"/>
      <c r="Y8" s="3"/>
      <c r="Z8" s="9"/>
    </row>
    <row r="9" spans="1:26" x14ac:dyDescent="0.2">
      <c r="A9" s="3"/>
      <c r="B9" s="3" t="s">
        <v>22</v>
      </c>
      <c r="D9" s="10"/>
      <c r="E9" s="9"/>
      <c r="F9" s="3"/>
      <c r="G9" s="35"/>
      <c r="H9" s="10"/>
      <c r="I9" s="11"/>
      <c r="J9" s="10"/>
      <c r="K9" s="11"/>
      <c r="L9" s="10"/>
      <c r="M9" s="11"/>
      <c r="N9" s="16"/>
      <c r="O9" s="16"/>
      <c r="P9" s="3"/>
      <c r="Q9" s="3"/>
      <c r="R9" s="3"/>
      <c r="S9" s="3"/>
      <c r="T9" s="3"/>
      <c r="U9" s="21"/>
      <c r="V9" s="3"/>
      <c r="W9" s="3"/>
      <c r="X9" s="3"/>
      <c r="Y9" s="3"/>
      <c r="Z9" s="9"/>
    </row>
    <row r="10" spans="1:26" x14ac:dyDescent="0.2">
      <c r="A10" s="3"/>
      <c r="B10" s="3" t="s">
        <v>23</v>
      </c>
      <c r="D10" s="10"/>
      <c r="E10" s="9"/>
      <c r="F10" s="3"/>
      <c r="G10" s="35"/>
      <c r="H10" s="10"/>
      <c r="I10" s="11"/>
      <c r="J10" s="10"/>
      <c r="K10" s="11"/>
      <c r="L10" s="10"/>
      <c r="M10" s="11"/>
      <c r="N10" s="16"/>
      <c r="O10" s="16"/>
      <c r="P10" s="3"/>
      <c r="Q10" s="3"/>
      <c r="R10" s="3"/>
      <c r="S10" s="3"/>
      <c r="T10" s="3"/>
      <c r="U10" s="3"/>
      <c r="V10" s="20"/>
      <c r="W10" s="3"/>
      <c r="X10" s="3"/>
      <c r="Y10" s="3"/>
      <c r="Z10" s="9"/>
    </row>
    <row r="11" spans="1:26" x14ac:dyDescent="0.2">
      <c r="A11" s="3"/>
      <c r="B11" s="3" t="s">
        <v>24</v>
      </c>
      <c r="D11" s="10"/>
      <c r="E11" s="9"/>
      <c r="F11" s="3"/>
      <c r="G11" s="35"/>
      <c r="H11" s="10"/>
      <c r="I11" s="11"/>
      <c r="J11" s="10"/>
      <c r="K11" s="11"/>
      <c r="L11" s="10"/>
      <c r="M11" s="11"/>
      <c r="N11" s="16"/>
      <c r="O11" s="16"/>
      <c r="P11" s="3"/>
      <c r="Q11" s="3"/>
      <c r="R11" s="3"/>
      <c r="S11" s="3"/>
      <c r="T11" s="3"/>
      <c r="U11" s="3"/>
      <c r="V11" s="3"/>
      <c r="W11" s="20"/>
      <c r="X11" s="3"/>
      <c r="Y11" s="3"/>
      <c r="Z11" s="9"/>
    </row>
    <row r="12" spans="1:26" x14ac:dyDescent="0.2">
      <c r="A12" s="3"/>
      <c r="B12" s="3" t="s">
        <v>25</v>
      </c>
      <c r="D12" s="10"/>
      <c r="E12" s="3"/>
      <c r="F12" s="3"/>
      <c r="G12" s="12"/>
      <c r="H12" s="10"/>
      <c r="I12" s="11"/>
      <c r="J12" s="10"/>
      <c r="K12" s="11"/>
      <c r="L12" s="10"/>
      <c r="M12" s="11"/>
      <c r="Y12" s="3"/>
      <c r="Z12" s="9"/>
    </row>
    <row r="13" spans="1:26" x14ac:dyDescent="0.2">
      <c r="A13" s="3"/>
      <c r="B13" s="3" t="s">
        <v>26</v>
      </c>
      <c r="D13" s="10"/>
      <c r="E13" s="3"/>
      <c r="F13" s="3"/>
      <c r="G13" s="12"/>
      <c r="H13" s="10"/>
      <c r="I13" s="11"/>
      <c r="J13" s="10"/>
      <c r="K13" s="11"/>
      <c r="L13" s="10"/>
      <c r="M13" s="11"/>
    </row>
    <row r="14" spans="1:26" x14ac:dyDescent="0.2">
      <c r="A14" s="3"/>
      <c r="B14" s="3" t="s">
        <v>27</v>
      </c>
      <c r="D14" s="10"/>
      <c r="E14" s="3"/>
      <c r="F14" s="3"/>
      <c r="G14" s="12"/>
      <c r="H14" s="10"/>
      <c r="I14" s="11"/>
      <c r="J14" s="10"/>
      <c r="K14" s="11"/>
      <c r="L14" s="10"/>
      <c r="M14" s="11"/>
    </row>
    <row r="15" spans="1:26" x14ac:dyDescent="0.2">
      <c r="A15" s="3"/>
      <c r="B15" s="3" t="s">
        <v>28</v>
      </c>
      <c r="D15" s="10"/>
      <c r="E15" s="3"/>
      <c r="F15" s="3"/>
      <c r="G15" s="12"/>
      <c r="H15" s="10"/>
      <c r="I15" s="11"/>
      <c r="J15" s="10"/>
      <c r="K15" s="11"/>
      <c r="L15" s="10"/>
      <c r="M15" s="11"/>
    </row>
    <row r="16" spans="1:26" x14ac:dyDescent="0.2">
      <c r="A16" s="3"/>
      <c r="B16" s="3" t="s">
        <v>29</v>
      </c>
      <c r="D16" s="10"/>
      <c r="E16" s="3"/>
      <c r="F16" s="3"/>
      <c r="G16" s="12"/>
      <c r="H16" s="10"/>
      <c r="I16" s="11"/>
      <c r="J16" s="10"/>
      <c r="K16" s="11"/>
      <c r="L16" s="10"/>
      <c r="M16" s="11"/>
    </row>
    <row r="17" spans="1:13" x14ac:dyDescent="0.2">
      <c r="A17" s="3"/>
      <c r="B17" s="3" t="s">
        <v>30</v>
      </c>
      <c r="D17" s="10"/>
      <c r="E17" s="3"/>
      <c r="F17" s="3"/>
      <c r="G17" s="12"/>
      <c r="H17" s="10"/>
      <c r="I17" s="11"/>
      <c r="J17" s="10"/>
      <c r="K17" s="11"/>
      <c r="L17" s="10"/>
      <c r="M17" s="11"/>
    </row>
    <row r="18" spans="1:13" x14ac:dyDescent="0.2">
      <c r="A18" s="3"/>
      <c r="B18" s="3" t="s">
        <v>13</v>
      </c>
      <c r="D18" s="10"/>
      <c r="E18" s="3"/>
      <c r="F18" s="3"/>
      <c r="G18" s="12"/>
      <c r="H18" s="10"/>
      <c r="I18" s="11"/>
      <c r="J18" s="10"/>
      <c r="K18" s="11"/>
      <c r="L18" s="10"/>
      <c r="M18" s="11"/>
    </row>
    <row r="19" spans="1:13" x14ac:dyDescent="0.2">
      <c r="A19" s="3"/>
      <c r="B19" s="3" t="s">
        <v>31</v>
      </c>
      <c r="D19" s="10"/>
      <c r="E19" s="3"/>
      <c r="F19" s="3"/>
      <c r="G19" s="12"/>
      <c r="H19" s="10"/>
      <c r="I19" s="11"/>
      <c r="J19" s="10"/>
      <c r="K19" s="11"/>
      <c r="L19" s="10"/>
      <c r="M19" s="11"/>
    </row>
    <row r="20" spans="1:13" x14ac:dyDescent="0.2">
      <c r="A20" s="3" t="s">
        <v>32</v>
      </c>
      <c r="B20" s="3" t="s">
        <v>33</v>
      </c>
      <c r="D20" s="10"/>
      <c r="E20" s="3"/>
      <c r="F20" s="3"/>
      <c r="G20" s="12"/>
      <c r="H20" s="10"/>
      <c r="I20" s="11"/>
      <c r="J20" s="10"/>
      <c r="K20" s="11"/>
      <c r="L20" s="10"/>
      <c r="M20" s="11"/>
    </row>
    <row r="21" spans="1:13" x14ac:dyDescent="0.2">
      <c r="A21" s="3"/>
      <c r="B21" s="3" t="s">
        <v>34</v>
      </c>
      <c r="D21" s="10"/>
      <c r="E21" s="3"/>
      <c r="F21" s="3"/>
      <c r="G21" s="12"/>
      <c r="H21" s="10"/>
      <c r="I21" s="11"/>
      <c r="J21" s="10"/>
      <c r="K21" s="11"/>
      <c r="L21" s="10"/>
      <c r="M21" s="11"/>
    </row>
    <row r="22" spans="1:13" x14ac:dyDescent="0.2">
      <c r="A22" s="3"/>
      <c r="B22" s="3" t="s">
        <v>35</v>
      </c>
      <c r="D22" s="10"/>
      <c r="E22" s="3"/>
      <c r="F22" s="3"/>
      <c r="G22" s="12"/>
      <c r="H22" s="10"/>
      <c r="I22" s="11"/>
      <c r="J22" s="10"/>
      <c r="K22" s="11"/>
      <c r="L22" s="10"/>
      <c r="M22" s="11"/>
    </row>
    <row r="23" spans="1:13" x14ac:dyDescent="0.2">
      <c r="A23" s="3"/>
      <c r="B23" s="3" t="s">
        <v>36</v>
      </c>
      <c r="D23" s="10"/>
      <c r="E23" s="3"/>
      <c r="F23" s="3"/>
      <c r="G23" s="12"/>
      <c r="H23" s="10"/>
      <c r="I23" s="11"/>
      <c r="J23" s="10"/>
      <c r="K23" s="11"/>
      <c r="L23" s="10"/>
      <c r="M23" s="11"/>
    </row>
    <row r="24" spans="1:13" x14ac:dyDescent="0.2">
      <c r="A24" s="3" t="s">
        <v>15</v>
      </c>
      <c r="B24" s="3" t="s">
        <v>37</v>
      </c>
      <c r="D24" s="10"/>
      <c r="E24" s="3"/>
      <c r="F24" s="3"/>
      <c r="G24" s="12"/>
      <c r="H24" s="10"/>
      <c r="I24" s="11"/>
      <c r="J24" s="10"/>
      <c r="K24" s="11"/>
      <c r="L24" s="10"/>
      <c r="M24" s="11"/>
    </row>
    <row r="25" spans="1:13" x14ac:dyDescent="0.2">
      <c r="A25" s="3"/>
      <c r="B25" s="3" t="s">
        <v>38</v>
      </c>
      <c r="D25" s="10"/>
      <c r="E25" s="3"/>
      <c r="F25" s="3"/>
      <c r="G25" s="12"/>
      <c r="H25" s="10"/>
      <c r="I25" s="11"/>
      <c r="J25" s="10"/>
      <c r="K25" s="11"/>
      <c r="L25" s="10"/>
      <c r="M25" s="11"/>
    </row>
    <row r="26" spans="1:13" x14ac:dyDescent="0.2">
      <c r="A26" s="3"/>
      <c r="B26" s="3" t="s">
        <v>39</v>
      </c>
      <c r="D26" s="10"/>
      <c r="E26" s="3"/>
      <c r="F26" s="3"/>
      <c r="G26" s="12"/>
      <c r="H26" s="10"/>
      <c r="I26" s="11"/>
      <c r="J26" s="10"/>
      <c r="K26" s="11"/>
      <c r="L26" s="10"/>
      <c r="M26" s="11"/>
    </row>
    <row r="27" spans="1:13" x14ac:dyDescent="0.2">
      <c r="A27" s="3"/>
      <c r="B27" s="3" t="s">
        <v>40</v>
      </c>
      <c r="D27" s="10"/>
      <c r="E27" s="3"/>
      <c r="F27" s="3"/>
      <c r="G27" s="12"/>
      <c r="H27" s="10"/>
      <c r="I27" s="11"/>
      <c r="J27" s="10"/>
      <c r="K27" s="11"/>
      <c r="L27" s="10"/>
      <c r="M27" s="11"/>
    </row>
    <row r="28" spans="1:13" x14ac:dyDescent="0.2">
      <c r="A28" s="3" t="s">
        <v>41</v>
      </c>
      <c r="B28" s="3" t="s">
        <v>42</v>
      </c>
      <c r="D28" s="10"/>
      <c r="E28" s="3"/>
      <c r="F28" s="3"/>
      <c r="G28" s="12"/>
      <c r="H28" s="10"/>
      <c r="I28" s="11"/>
      <c r="J28" s="10"/>
      <c r="K28" s="11"/>
      <c r="L28" s="10"/>
      <c r="M28" s="11"/>
    </row>
    <row r="29" spans="1:13" ht="17" thickBot="1" x14ac:dyDescent="0.25">
      <c r="A29" s="3"/>
      <c r="B29" s="3" t="s">
        <v>43</v>
      </c>
      <c r="D29" s="26"/>
      <c r="E29" s="24"/>
      <c r="F29" s="24"/>
      <c r="G29" s="25"/>
      <c r="H29" s="26"/>
      <c r="I29" s="27"/>
      <c r="J29" s="26"/>
      <c r="K29" s="27"/>
      <c r="L29" s="26"/>
      <c r="M29" s="27"/>
    </row>
    <row r="30" spans="1:13" ht="17" thickBot="1" x14ac:dyDescent="0.25">
      <c r="A30" s="3" t="s">
        <v>44</v>
      </c>
      <c r="B30" s="3" t="s">
        <v>45</v>
      </c>
      <c r="D30" s="28"/>
      <c r="E30" s="29"/>
      <c r="F30" s="29"/>
      <c r="G30" s="30"/>
      <c r="H30" s="28"/>
      <c r="I30" s="31"/>
      <c r="J30" s="31"/>
      <c r="K30" s="31"/>
      <c r="L30" s="31"/>
      <c r="M30" s="31"/>
    </row>
    <row r="31" spans="1:13" x14ac:dyDescent="0.2">
      <c r="A31" s="3"/>
      <c r="B31" s="3" t="s">
        <v>46</v>
      </c>
    </row>
    <row r="32" spans="1:13" x14ac:dyDescent="0.2">
      <c r="A32" s="3"/>
      <c r="B32" s="3" t="s">
        <v>47</v>
      </c>
    </row>
    <row r="33" spans="1:2" x14ac:dyDescent="0.2">
      <c r="A33" s="3"/>
      <c r="B33" s="3" t="s">
        <v>48</v>
      </c>
    </row>
    <row r="34" spans="1:2" x14ac:dyDescent="0.2">
      <c r="A34" s="3" t="s">
        <v>17</v>
      </c>
      <c r="B34" s="3" t="s">
        <v>49</v>
      </c>
    </row>
    <row r="35" spans="1:2" x14ac:dyDescent="0.2">
      <c r="A35" s="3"/>
      <c r="B35" s="3" t="s">
        <v>50</v>
      </c>
    </row>
    <row r="36" spans="1:2" x14ac:dyDescent="0.2">
      <c r="A36" s="3"/>
      <c r="B36" s="3" t="s">
        <v>51</v>
      </c>
    </row>
    <row r="37" spans="1:2" x14ac:dyDescent="0.2">
      <c r="A37" s="3"/>
      <c r="B37" s="3" t="s">
        <v>52</v>
      </c>
    </row>
    <row r="38" spans="1:2" x14ac:dyDescent="0.2">
      <c r="A38" s="3"/>
      <c r="B38" s="3" t="s">
        <v>53</v>
      </c>
    </row>
    <row r="39" spans="1:2" x14ac:dyDescent="0.2">
      <c r="A39" s="3"/>
      <c r="B39" s="3" t="s">
        <v>54</v>
      </c>
    </row>
    <row r="40" spans="1:2" x14ac:dyDescent="0.2">
      <c r="A40" s="3"/>
      <c r="B40" s="3" t="s">
        <v>55</v>
      </c>
    </row>
    <row r="41" spans="1:2" x14ac:dyDescent="0.2">
      <c r="A41" s="3"/>
      <c r="B41" s="3" t="s">
        <v>56</v>
      </c>
    </row>
    <row r="42" spans="1:2" x14ac:dyDescent="0.2">
      <c r="A42" s="3"/>
      <c r="B42" s="3" t="s">
        <v>57</v>
      </c>
    </row>
    <row r="43" spans="1:2" x14ac:dyDescent="0.2">
      <c r="A43" s="3"/>
      <c r="B43" s="3" t="s">
        <v>58</v>
      </c>
    </row>
    <row r="44" spans="1:2" x14ac:dyDescent="0.2">
      <c r="A44" s="3"/>
      <c r="B44" s="3" t="s">
        <v>59</v>
      </c>
    </row>
    <row r="45" spans="1:2" x14ac:dyDescent="0.2">
      <c r="A45" s="3" t="s">
        <v>19</v>
      </c>
      <c r="B45" s="3" t="s">
        <v>60</v>
      </c>
    </row>
    <row r="46" spans="1:2" x14ac:dyDescent="0.2">
      <c r="A46" s="3"/>
      <c r="B46" s="3" t="s">
        <v>61</v>
      </c>
    </row>
    <row r="47" spans="1:2" x14ac:dyDescent="0.2">
      <c r="A47" s="3"/>
      <c r="B47" s="3" t="s">
        <v>62</v>
      </c>
    </row>
    <row r="48" spans="1:2" x14ac:dyDescent="0.2">
      <c r="A48" s="3"/>
      <c r="B48" s="3" t="s">
        <v>63</v>
      </c>
    </row>
    <row r="49" spans="1:2" x14ac:dyDescent="0.2">
      <c r="A49" s="3"/>
      <c r="B49" s="3" t="s">
        <v>64</v>
      </c>
    </row>
    <row r="50" spans="1:2" x14ac:dyDescent="0.2">
      <c r="A50" s="3"/>
      <c r="B50" s="3" t="s">
        <v>65</v>
      </c>
    </row>
    <row r="51" spans="1:2" x14ac:dyDescent="0.2">
      <c r="A51" s="3" t="s">
        <v>66</v>
      </c>
      <c r="B51" s="3" t="s">
        <v>67</v>
      </c>
    </row>
    <row r="52" spans="1:2" x14ac:dyDescent="0.2">
      <c r="A52" s="3"/>
      <c r="B52" s="3" t="s">
        <v>68</v>
      </c>
    </row>
    <row r="53" spans="1:2" x14ac:dyDescent="0.2">
      <c r="A53" s="3" t="s">
        <v>69</v>
      </c>
      <c r="B53" s="3" t="s">
        <v>70</v>
      </c>
    </row>
    <row r="54" spans="1:2" x14ac:dyDescent="0.2">
      <c r="A54" s="3"/>
      <c r="B54" s="3" t="s">
        <v>71</v>
      </c>
    </row>
    <row r="55" spans="1:2" x14ac:dyDescent="0.2">
      <c r="A55" s="3" t="s">
        <v>72</v>
      </c>
      <c r="B55" s="3" t="s">
        <v>73</v>
      </c>
    </row>
    <row r="56" spans="1:2" x14ac:dyDescent="0.2">
      <c r="A56" s="3"/>
      <c r="B56" s="3" t="s">
        <v>74</v>
      </c>
    </row>
    <row r="57" spans="1:2" x14ac:dyDescent="0.2">
      <c r="A57" s="3" t="s">
        <v>75</v>
      </c>
      <c r="B57" s="3" t="s">
        <v>76</v>
      </c>
    </row>
    <row r="58" spans="1:2" x14ac:dyDescent="0.2">
      <c r="A58" s="3"/>
      <c r="B58" s="3" t="s">
        <v>77</v>
      </c>
    </row>
    <row r="59" spans="1:2" x14ac:dyDescent="0.2">
      <c r="A59" s="3"/>
      <c r="B59" s="3" t="s">
        <v>78</v>
      </c>
    </row>
    <row r="60" spans="1:2" x14ac:dyDescent="0.2">
      <c r="A60" s="3"/>
      <c r="B60" s="3" t="s">
        <v>79</v>
      </c>
    </row>
    <row r="61" spans="1:2" x14ac:dyDescent="0.2">
      <c r="A61" s="3"/>
      <c r="B61" s="3" t="s">
        <v>80</v>
      </c>
    </row>
    <row r="62" spans="1:2" x14ac:dyDescent="0.2">
      <c r="A62" s="3"/>
      <c r="B62" s="3" t="s">
        <v>81</v>
      </c>
    </row>
    <row r="63" spans="1:2" x14ac:dyDescent="0.2">
      <c r="A63" s="3"/>
      <c r="B63" s="3" t="s">
        <v>82</v>
      </c>
    </row>
    <row r="64" spans="1:2" x14ac:dyDescent="0.2">
      <c r="A64" s="3"/>
      <c r="B64" s="3" t="s">
        <v>83</v>
      </c>
    </row>
    <row r="76" spans="4:4" x14ac:dyDescent="0.2">
      <c r="D76" s="13"/>
    </row>
  </sheetData>
  <mergeCells count="5">
    <mergeCell ref="H2:I2"/>
    <mergeCell ref="J2:K2"/>
    <mergeCell ref="L2:M2"/>
    <mergeCell ref="O2:Z2"/>
    <mergeCell ref="D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861F-0558-004E-A412-E560C236F4B3}">
  <dimension ref="A1:H13"/>
  <sheetViews>
    <sheetView workbookViewId="0">
      <selection sqref="A1:H13"/>
    </sheetView>
  </sheetViews>
  <sheetFormatPr baseColWidth="10" defaultRowHeight="16" x14ac:dyDescent="0.2"/>
  <cols>
    <col min="1" max="1" width="8.1640625" style="14" customWidth="1"/>
    <col min="2" max="2" width="38.5" style="14" customWidth="1"/>
    <col min="3" max="3" width="43.5" style="14" customWidth="1"/>
    <col min="4" max="4" width="32.33203125" style="14" customWidth="1"/>
    <col min="5" max="5" width="39.33203125" style="14" bestFit="1" customWidth="1"/>
    <col min="6" max="6" width="25.33203125" style="14" bestFit="1" customWidth="1"/>
    <col min="7" max="7" width="35.6640625" style="14" bestFit="1" customWidth="1"/>
    <col min="8" max="8" width="38" style="14" customWidth="1"/>
    <col min="9" max="16384" width="10.83203125" style="14"/>
  </cols>
  <sheetData>
    <row r="1" spans="1:8" s="23" customFormat="1" ht="31" customHeight="1" x14ac:dyDescent="0.2">
      <c r="A1" s="1" t="s">
        <v>0</v>
      </c>
      <c r="B1" s="2" t="s">
        <v>137</v>
      </c>
      <c r="C1" s="220" t="s">
        <v>138</v>
      </c>
      <c r="D1" s="220"/>
      <c r="E1" s="220"/>
      <c r="F1" s="220"/>
      <c r="G1" s="220"/>
      <c r="H1" s="220"/>
    </row>
    <row r="2" spans="1:8" ht="31" customHeight="1" x14ac:dyDescent="0.2">
      <c r="A2" s="4">
        <v>1</v>
      </c>
      <c r="B2" s="17" t="s">
        <v>85</v>
      </c>
      <c r="C2" s="4" t="s">
        <v>139</v>
      </c>
      <c r="D2" s="218" t="s">
        <v>140</v>
      </c>
      <c r="E2" s="219"/>
      <c r="F2" s="218" t="s">
        <v>86</v>
      </c>
      <c r="G2" s="219"/>
      <c r="H2" s="4" t="s">
        <v>87</v>
      </c>
    </row>
    <row r="3" spans="1:8" ht="31" customHeight="1" x14ac:dyDescent="0.2">
      <c r="A3" s="4">
        <v>2</v>
      </c>
      <c r="B3" s="18" t="s">
        <v>88</v>
      </c>
      <c r="C3" s="4" t="s">
        <v>89</v>
      </c>
      <c r="D3" s="218" t="s">
        <v>90</v>
      </c>
      <c r="E3" s="219"/>
      <c r="F3" s="218" t="s">
        <v>91</v>
      </c>
      <c r="G3" s="219"/>
      <c r="H3" s="4" t="s">
        <v>92</v>
      </c>
    </row>
    <row r="4" spans="1:8" ht="31" customHeight="1" x14ac:dyDescent="0.2">
      <c r="A4" s="4">
        <v>3</v>
      </c>
      <c r="B4" s="18" t="s">
        <v>93</v>
      </c>
      <c r="C4" s="218" t="s">
        <v>94</v>
      </c>
      <c r="D4" s="219"/>
      <c r="E4" s="218" t="s">
        <v>95</v>
      </c>
      <c r="F4" s="219"/>
      <c r="G4" s="218" t="s">
        <v>96</v>
      </c>
      <c r="H4" s="219"/>
    </row>
    <row r="5" spans="1:8" ht="31" customHeight="1" x14ac:dyDescent="0.2">
      <c r="A5" s="4">
        <v>4</v>
      </c>
      <c r="B5" s="18" t="s">
        <v>97</v>
      </c>
      <c r="C5" s="4" t="s">
        <v>98</v>
      </c>
      <c r="D5" s="218" t="s">
        <v>99</v>
      </c>
      <c r="E5" s="219"/>
      <c r="F5" s="218" t="s">
        <v>100</v>
      </c>
      <c r="G5" s="219"/>
      <c r="H5" s="4" t="s">
        <v>101</v>
      </c>
    </row>
    <row r="6" spans="1:8" ht="31" customHeight="1" x14ac:dyDescent="0.2">
      <c r="A6" s="4">
        <v>5</v>
      </c>
      <c r="B6" s="18" t="s">
        <v>102</v>
      </c>
      <c r="C6" s="218" t="s">
        <v>99</v>
      </c>
      <c r="D6" s="219"/>
      <c r="E6" s="218" t="s">
        <v>103</v>
      </c>
      <c r="F6" s="219"/>
      <c r="G6" s="218" t="s">
        <v>104</v>
      </c>
      <c r="H6" s="219"/>
    </row>
    <row r="7" spans="1:8" ht="31" customHeight="1" x14ac:dyDescent="0.2">
      <c r="A7" s="4">
        <v>6</v>
      </c>
      <c r="B7" s="18" t="s">
        <v>105</v>
      </c>
      <c r="C7" s="4" t="s">
        <v>106</v>
      </c>
      <c r="D7" s="4"/>
      <c r="E7" s="4" t="s">
        <v>107</v>
      </c>
      <c r="F7" s="4"/>
      <c r="G7" s="4" t="s">
        <v>108</v>
      </c>
      <c r="H7" s="4"/>
    </row>
    <row r="8" spans="1:8" ht="31" customHeight="1" x14ac:dyDescent="0.2">
      <c r="A8" s="4">
        <v>7</v>
      </c>
      <c r="B8" s="18" t="s">
        <v>109</v>
      </c>
      <c r="C8" s="4" t="s">
        <v>110</v>
      </c>
      <c r="D8" s="218" t="s">
        <v>111</v>
      </c>
      <c r="E8" s="219"/>
      <c r="F8" s="218" t="s">
        <v>112</v>
      </c>
      <c r="G8" s="219"/>
      <c r="H8" s="4" t="s">
        <v>113</v>
      </c>
    </row>
    <row r="9" spans="1:8" ht="31" customHeight="1" x14ac:dyDescent="0.2">
      <c r="A9" s="4">
        <v>8</v>
      </c>
      <c r="B9" s="18" t="s">
        <v>114</v>
      </c>
      <c r="C9" s="4" t="s">
        <v>115</v>
      </c>
      <c r="D9" s="218" t="s">
        <v>116</v>
      </c>
      <c r="E9" s="219"/>
      <c r="F9" s="218" t="s">
        <v>117</v>
      </c>
      <c r="G9" s="219"/>
      <c r="H9" s="4" t="s">
        <v>118</v>
      </c>
    </row>
    <row r="10" spans="1:8" ht="31" customHeight="1" x14ac:dyDescent="0.2">
      <c r="A10" s="4">
        <v>9</v>
      </c>
      <c r="B10" s="18" t="s">
        <v>119</v>
      </c>
      <c r="C10" s="4" t="s">
        <v>120</v>
      </c>
      <c r="D10" s="218" t="s">
        <v>121</v>
      </c>
      <c r="E10" s="219"/>
      <c r="F10" s="218" t="s">
        <v>122</v>
      </c>
      <c r="G10" s="219"/>
      <c r="H10" s="4" t="s">
        <v>123</v>
      </c>
    </row>
    <row r="11" spans="1:8" ht="31" customHeight="1" x14ac:dyDescent="0.2">
      <c r="A11" s="4">
        <v>10</v>
      </c>
      <c r="B11" s="18" t="s">
        <v>124</v>
      </c>
      <c r="C11" s="4" t="s">
        <v>125</v>
      </c>
      <c r="D11" s="218" t="s">
        <v>126</v>
      </c>
      <c r="E11" s="219"/>
      <c r="F11" s="218" t="s">
        <v>127</v>
      </c>
      <c r="G11" s="219"/>
      <c r="H11" s="4" t="s">
        <v>128</v>
      </c>
    </row>
    <row r="12" spans="1:8" ht="31" customHeight="1" x14ac:dyDescent="0.2">
      <c r="A12" s="4">
        <v>11</v>
      </c>
      <c r="B12" s="18" t="s">
        <v>129</v>
      </c>
      <c r="C12" s="218" t="s">
        <v>130</v>
      </c>
      <c r="D12" s="219"/>
      <c r="E12" s="218" t="s">
        <v>131</v>
      </c>
      <c r="F12" s="219"/>
      <c r="G12" s="218" t="s">
        <v>132</v>
      </c>
      <c r="H12" s="219"/>
    </row>
    <row r="13" spans="1:8" ht="31" customHeight="1" x14ac:dyDescent="0.2">
      <c r="A13" s="4">
        <v>12</v>
      </c>
      <c r="B13" s="18" t="s">
        <v>133</v>
      </c>
      <c r="C13" s="218" t="s">
        <v>134</v>
      </c>
      <c r="D13" s="219"/>
      <c r="E13" s="218" t="s">
        <v>135</v>
      </c>
      <c r="F13" s="219"/>
      <c r="G13" s="218" t="s">
        <v>136</v>
      </c>
      <c r="H13" s="219"/>
    </row>
  </sheetData>
  <mergeCells count="27">
    <mergeCell ref="C12:D12"/>
    <mergeCell ref="E12:F12"/>
    <mergeCell ref="G12:H12"/>
    <mergeCell ref="C13:D13"/>
    <mergeCell ref="E13:F13"/>
    <mergeCell ref="G13:H13"/>
    <mergeCell ref="D9:E9"/>
    <mergeCell ref="F9:G9"/>
    <mergeCell ref="D10:E10"/>
    <mergeCell ref="F10:G10"/>
    <mergeCell ref="D11:E11"/>
    <mergeCell ref="F11:G11"/>
    <mergeCell ref="D8:E8"/>
    <mergeCell ref="F8:G8"/>
    <mergeCell ref="C1:H1"/>
    <mergeCell ref="D2:E2"/>
    <mergeCell ref="F2:G2"/>
    <mergeCell ref="D3:E3"/>
    <mergeCell ref="F3:G3"/>
    <mergeCell ref="C4:D4"/>
    <mergeCell ref="E4:F4"/>
    <mergeCell ref="G4:H4"/>
    <mergeCell ref="D5:E5"/>
    <mergeCell ref="F5:G5"/>
    <mergeCell ref="C6:D6"/>
    <mergeCell ref="E6:F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22A2-FA59-3242-AEBB-EDE3D7D0EA42}">
  <dimension ref="A1:K22"/>
  <sheetViews>
    <sheetView zoomScale="90" zoomScaleNormal="90" workbookViewId="0">
      <selection activeCell="J15" sqref="J15"/>
    </sheetView>
  </sheetViews>
  <sheetFormatPr baseColWidth="10" defaultRowHeight="16" x14ac:dyDescent="0.2"/>
  <cols>
    <col min="1" max="1" width="22.1640625" style="132" customWidth="1"/>
    <col min="2" max="11" width="21.33203125" style="132" customWidth="1"/>
    <col min="12" max="16384" width="10.83203125" style="132"/>
  </cols>
  <sheetData>
    <row r="1" spans="1:11" x14ac:dyDescent="0.2">
      <c r="A1" s="138"/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1" x14ac:dyDescent="0.2">
      <c r="A2" s="138"/>
      <c r="B2" s="139"/>
      <c r="C2" s="139"/>
      <c r="D2" s="139"/>
      <c r="E2" s="139"/>
      <c r="F2" s="139"/>
      <c r="G2" s="139"/>
      <c r="H2" s="139" t="s">
        <v>416</v>
      </c>
      <c r="I2" s="139" t="s">
        <v>364</v>
      </c>
      <c r="J2" s="139" t="s">
        <v>145</v>
      </c>
      <c r="K2" s="139" t="s">
        <v>365</v>
      </c>
    </row>
    <row r="3" spans="1:11" x14ac:dyDescent="0.2">
      <c r="A3" s="139"/>
      <c r="B3" s="133"/>
      <c r="C3" s="134"/>
      <c r="D3" s="134"/>
      <c r="E3" s="134"/>
      <c r="F3" s="134"/>
      <c r="G3" s="134"/>
      <c r="H3" s="140" t="s">
        <v>416</v>
      </c>
      <c r="I3" s="134"/>
      <c r="J3" s="134"/>
      <c r="K3" s="135"/>
    </row>
    <row r="4" spans="1:11" x14ac:dyDescent="0.2">
      <c r="A4" s="139"/>
      <c r="B4" s="134"/>
      <c r="C4" s="133"/>
      <c r="D4" s="134"/>
      <c r="E4" s="134"/>
      <c r="F4" s="134"/>
      <c r="G4" s="136"/>
      <c r="H4" s="141" t="s">
        <v>416</v>
      </c>
      <c r="I4" s="134"/>
      <c r="J4" s="134"/>
      <c r="K4" s="135"/>
    </row>
    <row r="5" spans="1:11" x14ac:dyDescent="0.2">
      <c r="A5" s="139"/>
      <c r="B5" s="134"/>
      <c r="C5" s="134"/>
      <c r="D5" s="133"/>
      <c r="E5" s="134"/>
      <c r="F5" s="134"/>
      <c r="G5" s="136"/>
      <c r="H5" s="141" t="s">
        <v>416</v>
      </c>
      <c r="I5" s="134"/>
      <c r="J5" s="134"/>
      <c r="K5" s="135"/>
    </row>
    <row r="6" spans="1:11" x14ac:dyDescent="0.2">
      <c r="A6" s="139"/>
      <c r="B6" s="134"/>
      <c r="C6" s="134"/>
      <c r="D6" s="134"/>
      <c r="E6" s="133"/>
      <c r="F6" s="134"/>
      <c r="G6" s="136"/>
      <c r="H6" s="141" t="s">
        <v>416</v>
      </c>
      <c r="I6" s="134"/>
      <c r="J6" s="134"/>
      <c r="K6" s="135"/>
    </row>
    <row r="7" spans="1:11" x14ac:dyDescent="0.2">
      <c r="A7" s="139"/>
      <c r="B7" s="134"/>
      <c r="C7" s="134"/>
      <c r="D7" s="134"/>
      <c r="E7" s="134"/>
      <c r="F7" s="133"/>
      <c r="G7" s="136"/>
      <c r="H7" s="141" t="s">
        <v>416</v>
      </c>
      <c r="I7" s="134"/>
      <c r="J7" s="134"/>
      <c r="K7" s="135"/>
    </row>
    <row r="8" spans="1:11" x14ac:dyDescent="0.2">
      <c r="A8" s="139"/>
      <c r="B8" s="134"/>
      <c r="C8" s="134"/>
      <c r="D8" s="134"/>
      <c r="E8" s="134"/>
      <c r="F8" s="134"/>
      <c r="G8" s="137"/>
      <c r="H8" s="141" t="s">
        <v>416</v>
      </c>
      <c r="I8" s="134"/>
      <c r="J8" s="134"/>
      <c r="K8" s="135"/>
    </row>
    <row r="9" spans="1:11" x14ac:dyDescent="0.2">
      <c r="A9" s="1"/>
      <c r="B9" s="140" t="s">
        <v>416</v>
      </c>
      <c r="C9" s="140" t="s">
        <v>416</v>
      </c>
      <c r="D9" s="140" t="s">
        <v>416</v>
      </c>
      <c r="E9" s="140" t="s">
        <v>416</v>
      </c>
      <c r="F9" s="140" t="s">
        <v>416</v>
      </c>
      <c r="G9" s="140" t="s">
        <v>416</v>
      </c>
      <c r="H9" s="140" t="s">
        <v>416</v>
      </c>
      <c r="J9" s="134"/>
      <c r="K9" s="134"/>
    </row>
    <row r="10" spans="1:11" x14ac:dyDescent="0.2">
      <c r="A10" s="1"/>
      <c r="B10" s="140" t="s">
        <v>416</v>
      </c>
      <c r="C10" s="140" t="s">
        <v>416</v>
      </c>
      <c r="D10" s="140" t="s">
        <v>416</v>
      </c>
      <c r="E10" s="140" t="s">
        <v>416</v>
      </c>
      <c r="F10" s="140" t="s">
        <v>416</v>
      </c>
      <c r="G10" s="140" t="s">
        <v>416</v>
      </c>
      <c r="H10" s="140" t="s">
        <v>416</v>
      </c>
    </row>
    <row r="11" spans="1:11" x14ac:dyDescent="0.2">
      <c r="A11" s="1"/>
      <c r="B11" s="140" t="s">
        <v>416</v>
      </c>
      <c r="C11" s="140" t="s">
        <v>416</v>
      </c>
      <c r="D11" s="140" t="s">
        <v>416</v>
      </c>
      <c r="E11" s="140" t="s">
        <v>416</v>
      </c>
      <c r="F11" s="140" t="s">
        <v>416</v>
      </c>
      <c r="G11" s="140" t="s">
        <v>416</v>
      </c>
      <c r="H11" s="140" t="s">
        <v>416</v>
      </c>
    </row>
    <row r="12" spans="1:11" x14ac:dyDescent="0.2">
      <c r="A12" s="1"/>
      <c r="B12" s="140" t="s">
        <v>416</v>
      </c>
      <c r="C12" s="140" t="s">
        <v>416</v>
      </c>
      <c r="D12" s="140" t="s">
        <v>416</v>
      </c>
      <c r="E12" s="140" t="s">
        <v>416</v>
      </c>
      <c r="F12" s="140" t="s">
        <v>416</v>
      </c>
      <c r="G12" s="140" t="s">
        <v>416</v>
      </c>
      <c r="H12" s="140" t="s">
        <v>416</v>
      </c>
    </row>
    <row r="13" spans="1:11" x14ac:dyDescent="0.2">
      <c r="A13" s="1"/>
      <c r="B13" s="140" t="s">
        <v>416</v>
      </c>
      <c r="C13" s="140" t="s">
        <v>416</v>
      </c>
      <c r="D13" s="140" t="s">
        <v>416</v>
      </c>
      <c r="E13" s="140" t="s">
        <v>416</v>
      </c>
      <c r="F13" s="140" t="s">
        <v>416</v>
      </c>
      <c r="G13" s="140" t="s">
        <v>416</v>
      </c>
      <c r="H13" s="140" t="s">
        <v>416</v>
      </c>
    </row>
    <row r="14" spans="1:11" x14ac:dyDescent="0.2">
      <c r="A14" s="1"/>
      <c r="B14" s="140" t="s">
        <v>416</v>
      </c>
      <c r="C14" s="140" t="s">
        <v>416</v>
      </c>
      <c r="D14" s="140" t="s">
        <v>416</v>
      </c>
      <c r="E14" s="140" t="s">
        <v>416</v>
      </c>
      <c r="F14" s="140" t="s">
        <v>416</v>
      </c>
      <c r="G14" s="140" t="s">
        <v>416</v>
      </c>
      <c r="H14" s="140" t="s">
        <v>416</v>
      </c>
    </row>
    <row r="15" spans="1:11" x14ac:dyDescent="0.2">
      <c r="A15" s="1"/>
      <c r="B15" s="140" t="s">
        <v>416</v>
      </c>
      <c r="C15" s="140" t="s">
        <v>416</v>
      </c>
      <c r="D15" s="140" t="s">
        <v>416</v>
      </c>
      <c r="E15" s="140" t="s">
        <v>416</v>
      </c>
      <c r="F15" s="140" t="s">
        <v>416</v>
      </c>
      <c r="G15" s="140" t="s">
        <v>416</v>
      </c>
      <c r="H15" s="140" t="s">
        <v>416</v>
      </c>
    </row>
    <row r="16" spans="1:11" x14ac:dyDescent="0.2">
      <c r="A16" s="1"/>
      <c r="B16" s="140" t="s">
        <v>416</v>
      </c>
      <c r="C16" s="140" t="s">
        <v>416</v>
      </c>
      <c r="D16" s="140" t="s">
        <v>416</v>
      </c>
      <c r="E16" s="140" t="s">
        <v>416</v>
      </c>
      <c r="F16" s="140" t="s">
        <v>416</v>
      </c>
      <c r="G16" s="140" t="s">
        <v>416</v>
      </c>
      <c r="H16" s="140" t="s">
        <v>416</v>
      </c>
    </row>
    <row r="17" spans="1:8" x14ac:dyDescent="0.2">
      <c r="A17" s="1"/>
      <c r="B17" s="140" t="s">
        <v>416</v>
      </c>
      <c r="C17" s="140" t="s">
        <v>416</v>
      </c>
      <c r="D17" s="140" t="s">
        <v>416</v>
      </c>
      <c r="E17" s="140" t="s">
        <v>416</v>
      </c>
      <c r="F17" s="140" t="s">
        <v>416</v>
      </c>
      <c r="G17" s="140" t="s">
        <v>416</v>
      </c>
      <c r="H17" s="140" t="s">
        <v>416</v>
      </c>
    </row>
    <row r="18" spans="1:8" x14ac:dyDescent="0.2">
      <c r="A18" s="1"/>
      <c r="B18" s="140" t="s">
        <v>416</v>
      </c>
      <c r="C18" s="140" t="s">
        <v>416</v>
      </c>
      <c r="D18" s="140" t="s">
        <v>416</v>
      </c>
      <c r="E18" s="140" t="s">
        <v>416</v>
      </c>
      <c r="F18" s="140" t="s">
        <v>416</v>
      </c>
      <c r="G18" s="140" t="s">
        <v>416</v>
      </c>
      <c r="H18" s="140" t="s">
        <v>416</v>
      </c>
    </row>
    <row r="22" spans="1:8" x14ac:dyDescent="0.2">
      <c r="C22" s="1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B085-4E9C-3742-B747-C59FA38164E2}">
  <sheetPr>
    <pageSetUpPr fitToPage="1"/>
  </sheetPr>
  <dimension ref="B1:CF61"/>
  <sheetViews>
    <sheetView zoomScale="50" zoomScaleNormal="85" workbookViewId="0">
      <selection activeCell="A5" sqref="A5:CF61"/>
    </sheetView>
  </sheetViews>
  <sheetFormatPr baseColWidth="10" defaultColWidth="9.1640625" defaultRowHeight="16" x14ac:dyDescent="0.25"/>
  <cols>
    <col min="1" max="1" width="9.1640625" style="99"/>
    <col min="2" max="2" width="5" style="99" customWidth="1"/>
    <col min="3" max="3" width="14.33203125" style="99" customWidth="1"/>
    <col min="4" max="4" width="5.1640625" style="98" customWidth="1"/>
    <col min="5" max="6" width="5" style="99" customWidth="1"/>
    <col min="7" max="8" width="17.83203125" style="99" customWidth="1"/>
    <col min="9" max="72" width="1.6640625" style="99" customWidth="1"/>
    <col min="73" max="75" width="5" style="99" customWidth="1"/>
    <col min="76" max="76" width="5" style="100" customWidth="1"/>
    <col min="77" max="77" width="5" style="99" customWidth="1"/>
    <col min="78" max="83" width="5.6640625" style="99" customWidth="1"/>
    <col min="84" max="84" width="5" style="99" customWidth="1"/>
    <col min="85" max="16384" width="9.1640625" style="99"/>
  </cols>
  <sheetData>
    <row r="1" spans="2:84" ht="21" x14ac:dyDescent="0.25">
      <c r="B1" s="97" t="s">
        <v>366</v>
      </c>
      <c r="C1" s="97"/>
      <c r="CA1" s="286"/>
      <c r="CB1" s="286"/>
      <c r="CC1" s="286"/>
      <c r="CD1" s="286"/>
      <c r="CE1" s="286"/>
      <c r="CF1" s="286"/>
    </row>
    <row r="2" spans="2:84" ht="17" x14ac:dyDescent="0.25">
      <c r="B2" s="101" t="s">
        <v>367</v>
      </c>
    </row>
    <row r="3" spans="2:84" ht="17" x14ac:dyDescent="0.25">
      <c r="B3" s="101" t="s">
        <v>368</v>
      </c>
    </row>
    <row r="4" spans="2:84" ht="17" x14ac:dyDescent="0.25">
      <c r="B4" s="101" t="s">
        <v>369</v>
      </c>
    </row>
    <row r="5" spans="2:84" ht="10" customHeight="1" x14ac:dyDescent="0.25"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102"/>
      <c r="AO5" s="103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</row>
    <row r="6" spans="2:84" ht="10" customHeight="1" x14ac:dyDescent="0.25">
      <c r="I6" s="104"/>
      <c r="J6" s="104"/>
      <c r="K6" s="105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7"/>
      <c r="AN6" s="271"/>
      <c r="AO6" s="271"/>
      <c r="AP6" s="108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5"/>
      <c r="BS6" s="104"/>
      <c r="BT6" s="104"/>
    </row>
    <row r="7" spans="2:84" ht="10" customHeight="1" x14ac:dyDescent="0.25">
      <c r="I7" s="104"/>
      <c r="J7" s="104"/>
      <c r="K7" s="105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7"/>
      <c r="AM7" s="108"/>
      <c r="AN7" s="271"/>
      <c r="AO7" s="271"/>
      <c r="AP7" s="107"/>
      <c r="AQ7" s="108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5"/>
      <c r="BS7" s="104"/>
      <c r="BT7" s="104"/>
    </row>
    <row r="8" spans="2:84" ht="10" customHeight="1" x14ac:dyDescent="0.25">
      <c r="I8" s="104"/>
      <c r="J8" s="104"/>
      <c r="K8" s="105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7"/>
      <c r="AL8" s="271"/>
      <c r="AM8" s="271"/>
      <c r="AN8" s="108"/>
      <c r="AO8" s="107"/>
      <c r="AP8" s="271"/>
      <c r="AQ8" s="271"/>
      <c r="AR8" s="108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5"/>
      <c r="BS8" s="104"/>
      <c r="BT8" s="104"/>
    </row>
    <row r="9" spans="2:84" ht="10" customHeight="1" x14ac:dyDescent="0.25">
      <c r="B9" s="278" t="s">
        <v>370</v>
      </c>
      <c r="C9" s="279"/>
      <c r="D9" s="279"/>
      <c r="E9" s="280"/>
      <c r="I9" s="104"/>
      <c r="J9" s="104"/>
      <c r="K9" s="105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7"/>
      <c r="AK9" s="108"/>
      <c r="AL9" s="271"/>
      <c r="AM9" s="271"/>
      <c r="AN9" s="107"/>
      <c r="AO9" s="108"/>
      <c r="AP9" s="271"/>
      <c r="AQ9" s="271"/>
      <c r="AR9" s="107"/>
      <c r="AS9" s="108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5"/>
      <c r="BS9" s="104"/>
      <c r="BT9" s="104"/>
    </row>
    <row r="10" spans="2:84" ht="10" customHeight="1" x14ac:dyDescent="0.25">
      <c r="B10" s="281"/>
      <c r="C10" s="282"/>
      <c r="D10" s="282"/>
      <c r="E10" s="283"/>
      <c r="I10" s="104"/>
      <c r="J10" s="104"/>
      <c r="K10" s="105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7"/>
      <c r="AJ10" s="271"/>
      <c r="AK10" s="271"/>
      <c r="AL10" s="108"/>
      <c r="AM10" s="107"/>
      <c r="AN10" s="271"/>
      <c r="AO10" s="271"/>
      <c r="AP10" s="108"/>
      <c r="AQ10" s="107"/>
      <c r="AR10" s="271"/>
      <c r="AS10" s="271"/>
      <c r="AT10" s="108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5"/>
      <c r="BS10" s="104"/>
      <c r="BT10" s="104"/>
    </row>
    <row r="11" spans="2:84" ht="10" customHeight="1" x14ac:dyDescent="0.25">
      <c r="B11" s="272" t="s">
        <v>371</v>
      </c>
      <c r="C11" s="273"/>
      <c r="D11" s="273"/>
      <c r="E11" s="284" t="s">
        <v>372</v>
      </c>
      <c r="I11" s="104"/>
      <c r="J11" s="104"/>
      <c r="K11" s="105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7"/>
      <c r="AI11" s="108"/>
      <c r="AJ11" s="271"/>
      <c r="AK11" s="271"/>
      <c r="AL11" s="107"/>
      <c r="AM11" s="108"/>
      <c r="AN11" s="271"/>
      <c r="AO11" s="271"/>
      <c r="AP11" s="107"/>
      <c r="AQ11" s="108"/>
      <c r="AR11" s="271"/>
      <c r="AS11" s="271"/>
      <c r="AT11" s="107"/>
      <c r="AU11" s="108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5"/>
      <c r="BS11" s="104"/>
      <c r="BT11" s="104"/>
    </row>
    <row r="12" spans="2:84" ht="10" customHeight="1" x14ac:dyDescent="0.25">
      <c r="B12" s="272"/>
      <c r="C12" s="273"/>
      <c r="D12" s="273"/>
      <c r="E12" s="284"/>
      <c r="I12" s="104"/>
      <c r="J12" s="104"/>
      <c r="K12" s="105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7"/>
      <c r="AH12" s="271"/>
      <c r="AI12" s="271"/>
      <c r="AJ12" s="108"/>
      <c r="AK12" s="107"/>
      <c r="AL12" s="271"/>
      <c r="AM12" s="271"/>
      <c r="AN12" s="108"/>
      <c r="AO12" s="107"/>
      <c r="AP12" s="271"/>
      <c r="AQ12" s="271"/>
      <c r="AR12" s="108"/>
      <c r="AS12" s="107"/>
      <c r="AT12" s="271"/>
      <c r="AU12" s="271"/>
      <c r="AV12" s="108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5"/>
      <c r="BS12" s="104"/>
      <c r="BT12" s="104"/>
    </row>
    <row r="13" spans="2:84" ht="10" customHeight="1" x14ac:dyDescent="0.25">
      <c r="B13" s="272" t="s">
        <v>373</v>
      </c>
      <c r="C13" s="273"/>
      <c r="D13" s="273"/>
      <c r="E13" s="284" t="s">
        <v>374</v>
      </c>
      <c r="I13" s="104"/>
      <c r="J13" s="104"/>
      <c r="K13" s="105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7"/>
      <c r="AG13" s="108"/>
      <c r="AH13" s="271"/>
      <c r="AI13" s="271"/>
      <c r="AJ13" s="107"/>
      <c r="AK13" s="108"/>
      <c r="AL13" s="271"/>
      <c r="AM13" s="271"/>
      <c r="AN13" s="107"/>
      <c r="AO13" s="108"/>
      <c r="AP13" s="271"/>
      <c r="AQ13" s="271"/>
      <c r="AR13" s="107"/>
      <c r="AS13" s="108"/>
      <c r="AT13" s="271"/>
      <c r="AU13" s="271"/>
      <c r="AV13" s="107"/>
      <c r="AW13" s="108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5"/>
      <c r="BS13" s="104"/>
      <c r="BT13" s="104"/>
    </row>
    <row r="14" spans="2:84" ht="10" customHeight="1" x14ac:dyDescent="0.25">
      <c r="B14" s="272"/>
      <c r="C14" s="273"/>
      <c r="D14" s="273"/>
      <c r="E14" s="284"/>
      <c r="I14" s="104"/>
      <c r="J14" s="104"/>
      <c r="K14" s="105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7"/>
      <c r="AF14" s="271"/>
      <c r="AG14" s="271"/>
      <c r="AH14" s="108"/>
      <c r="AI14" s="107"/>
      <c r="AJ14" s="271"/>
      <c r="AK14" s="271"/>
      <c r="AL14" s="108"/>
      <c r="AM14" s="107"/>
      <c r="AN14" s="271"/>
      <c r="AO14" s="271"/>
      <c r="AP14" s="108"/>
      <c r="AQ14" s="107"/>
      <c r="AR14" s="271"/>
      <c r="AS14" s="271"/>
      <c r="AT14" s="108"/>
      <c r="AU14" s="107"/>
      <c r="AV14" s="271"/>
      <c r="AW14" s="271"/>
      <c r="AX14" s="108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5"/>
      <c r="BS14" s="104"/>
      <c r="BT14" s="104"/>
    </row>
    <row r="15" spans="2:84" ht="10" customHeight="1" x14ac:dyDescent="0.25">
      <c r="B15" s="272" t="s">
        <v>375</v>
      </c>
      <c r="C15" s="273"/>
      <c r="D15" s="273"/>
      <c r="E15" s="284"/>
      <c r="I15" s="104"/>
      <c r="J15" s="104"/>
      <c r="K15" s="105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7"/>
      <c r="AE15" s="108"/>
      <c r="AF15" s="271"/>
      <c r="AG15" s="271"/>
      <c r="AH15" s="107"/>
      <c r="AI15" s="108"/>
      <c r="AJ15" s="271"/>
      <c r="AK15" s="271"/>
      <c r="AL15" s="107"/>
      <c r="AM15" s="108"/>
      <c r="AN15" s="271"/>
      <c r="AO15" s="271"/>
      <c r="AP15" s="107"/>
      <c r="AQ15" s="108"/>
      <c r="AR15" s="271"/>
      <c r="AS15" s="271"/>
      <c r="AT15" s="107"/>
      <c r="AU15" s="108"/>
      <c r="AV15" s="271"/>
      <c r="AW15" s="271"/>
      <c r="AX15" s="107"/>
      <c r="AY15" s="108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5"/>
      <c r="BS15" s="104"/>
      <c r="BT15" s="104"/>
    </row>
    <row r="16" spans="2:84" ht="10" customHeight="1" x14ac:dyDescent="0.25">
      <c r="B16" s="274"/>
      <c r="C16" s="275"/>
      <c r="D16" s="275"/>
      <c r="E16" s="285"/>
      <c r="I16" s="104"/>
      <c r="J16" s="104"/>
      <c r="K16" s="105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7"/>
      <c r="AD16" s="271"/>
      <c r="AE16" s="271"/>
      <c r="AF16" s="108"/>
      <c r="AG16" s="107"/>
      <c r="AH16" s="271"/>
      <c r="AI16" s="271"/>
      <c r="AJ16" s="108"/>
      <c r="AK16" s="107"/>
      <c r="AL16" s="271"/>
      <c r="AM16" s="271"/>
      <c r="AN16" s="108"/>
      <c r="AO16" s="107"/>
      <c r="AP16" s="271"/>
      <c r="AQ16" s="271"/>
      <c r="AR16" s="108"/>
      <c r="AS16" s="107"/>
      <c r="AT16" s="271"/>
      <c r="AU16" s="271"/>
      <c r="AV16" s="108"/>
      <c r="AW16" s="107"/>
      <c r="AX16" s="271"/>
      <c r="AY16" s="271"/>
      <c r="AZ16" s="108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5"/>
      <c r="BS16" s="104"/>
      <c r="BT16" s="104"/>
    </row>
    <row r="17" spans="2:79" ht="10" customHeight="1" x14ac:dyDescent="0.25">
      <c r="I17" s="104"/>
      <c r="J17" s="104"/>
      <c r="K17" s="105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7"/>
      <c r="AC17" s="108"/>
      <c r="AD17" s="271"/>
      <c r="AE17" s="271"/>
      <c r="AF17" s="107"/>
      <c r="AG17" s="108"/>
      <c r="AH17" s="271"/>
      <c r="AI17" s="271"/>
      <c r="AJ17" s="107"/>
      <c r="AK17" s="108"/>
      <c r="AL17" s="271"/>
      <c r="AM17" s="271"/>
      <c r="AN17" s="107"/>
      <c r="AO17" s="108"/>
      <c r="AP17" s="271"/>
      <c r="AQ17" s="271"/>
      <c r="AR17" s="107"/>
      <c r="AS17" s="108"/>
      <c r="AT17" s="271"/>
      <c r="AU17" s="271"/>
      <c r="AV17" s="107"/>
      <c r="AW17" s="108"/>
      <c r="AX17" s="271"/>
      <c r="AY17" s="271"/>
      <c r="AZ17" s="107"/>
      <c r="BA17" s="108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5"/>
      <c r="BS17" s="104"/>
      <c r="BT17" s="104"/>
    </row>
    <row r="18" spans="2:79" ht="10" customHeight="1" x14ac:dyDescent="0.25">
      <c r="B18" s="278" t="s">
        <v>376</v>
      </c>
      <c r="C18" s="279"/>
      <c r="D18" s="279"/>
      <c r="E18" s="280"/>
      <c r="I18" s="104"/>
      <c r="J18" s="104"/>
      <c r="K18" s="105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7"/>
      <c r="AB18" s="271"/>
      <c r="AC18" s="271"/>
      <c r="AD18" s="108"/>
      <c r="AE18" s="107"/>
      <c r="AF18" s="271"/>
      <c r="AG18" s="271"/>
      <c r="AH18" s="108"/>
      <c r="AI18" s="107"/>
      <c r="AJ18" s="271"/>
      <c r="AK18" s="271"/>
      <c r="AL18" s="108"/>
      <c r="AM18" s="107"/>
      <c r="AN18" s="271"/>
      <c r="AO18" s="271"/>
      <c r="AP18" s="108"/>
      <c r="AQ18" s="107"/>
      <c r="AR18" s="271"/>
      <c r="AS18" s="271"/>
      <c r="AT18" s="108"/>
      <c r="AU18" s="107"/>
      <c r="AV18" s="271"/>
      <c r="AW18" s="271"/>
      <c r="AX18" s="108"/>
      <c r="AY18" s="107"/>
      <c r="AZ18" s="271"/>
      <c r="BA18" s="271"/>
      <c r="BB18" s="108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5"/>
      <c r="BS18" s="104"/>
      <c r="BT18" s="104"/>
    </row>
    <row r="19" spans="2:79" ht="10" customHeight="1" x14ac:dyDescent="0.25">
      <c r="B19" s="281"/>
      <c r="C19" s="282"/>
      <c r="D19" s="282"/>
      <c r="E19" s="283"/>
      <c r="I19" s="104"/>
      <c r="J19" s="104"/>
      <c r="K19" s="105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7"/>
      <c r="AA19" s="108"/>
      <c r="AB19" s="271"/>
      <c r="AC19" s="271"/>
      <c r="AD19" s="107"/>
      <c r="AE19" s="108"/>
      <c r="AF19" s="271"/>
      <c r="AG19" s="271"/>
      <c r="AH19" s="107"/>
      <c r="AI19" s="108"/>
      <c r="AJ19" s="271"/>
      <c r="AK19" s="271"/>
      <c r="AL19" s="107"/>
      <c r="AM19" s="108"/>
      <c r="AN19" s="271"/>
      <c r="AO19" s="271"/>
      <c r="AP19" s="107"/>
      <c r="AQ19" s="108"/>
      <c r="AR19" s="271"/>
      <c r="AS19" s="271"/>
      <c r="AT19" s="107"/>
      <c r="AU19" s="108"/>
      <c r="AV19" s="271"/>
      <c r="AW19" s="271"/>
      <c r="AX19" s="107"/>
      <c r="AY19" s="108"/>
      <c r="AZ19" s="271"/>
      <c r="BA19" s="271"/>
      <c r="BB19" s="107"/>
      <c r="BC19" s="108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5"/>
      <c r="BS19" s="104"/>
      <c r="BT19" s="104"/>
    </row>
    <row r="20" spans="2:79" ht="10" customHeight="1" x14ac:dyDescent="0.25">
      <c r="B20" s="272" t="s">
        <v>377</v>
      </c>
      <c r="C20" s="273"/>
      <c r="D20" s="273"/>
      <c r="E20" s="276" t="s">
        <v>378</v>
      </c>
      <c r="I20" s="104"/>
      <c r="J20" s="104"/>
      <c r="K20" s="105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7"/>
      <c r="Z20" s="271"/>
      <c r="AA20" s="271"/>
      <c r="AB20" s="108"/>
      <c r="AC20" s="107"/>
      <c r="AD20" s="271"/>
      <c r="AE20" s="271"/>
      <c r="AF20" s="108"/>
      <c r="AG20" s="107"/>
      <c r="AH20" s="271"/>
      <c r="AI20" s="271"/>
      <c r="AJ20" s="108"/>
      <c r="AK20" s="107"/>
      <c r="AL20" s="271"/>
      <c r="AM20" s="271"/>
      <c r="AN20" s="108"/>
      <c r="AO20" s="107"/>
      <c r="AP20" s="271"/>
      <c r="AQ20" s="271"/>
      <c r="AR20" s="108"/>
      <c r="AS20" s="107"/>
      <c r="AT20" s="271"/>
      <c r="AU20" s="271"/>
      <c r="AV20" s="108"/>
      <c r="AW20" s="107"/>
      <c r="AX20" s="271"/>
      <c r="AY20" s="271"/>
      <c r="AZ20" s="108"/>
      <c r="BA20" s="107"/>
      <c r="BB20" s="271"/>
      <c r="BC20" s="271"/>
      <c r="BD20" s="108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5"/>
      <c r="BS20" s="104"/>
      <c r="BT20" s="104"/>
    </row>
    <row r="21" spans="2:79" ht="10" customHeight="1" x14ac:dyDescent="0.25">
      <c r="B21" s="272"/>
      <c r="C21" s="273"/>
      <c r="D21" s="273"/>
      <c r="E21" s="276"/>
      <c r="I21" s="104"/>
      <c r="J21" s="104"/>
      <c r="K21" s="105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7"/>
      <c r="Y21" s="108"/>
      <c r="Z21" s="271"/>
      <c r="AA21" s="271"/>
      <c r="AB21" s="107"/>
      <c r="AC21" s="108"/>
      <c r="AD21" s="271"/>
      <c r="AE21" s="271"/>
      <c r="AF21" s="107"/>
      <c r="AG21" s="108"/>
      <c r="AH21" s="271"/>
      <c r="AI21" s="271"/>
      <c r="AJ21" s="107"/>
      <c r="AK21" s="108"/>
      <c r="AL21" s="271"/>
      <c r="AM21" s="271"/>
      <c r="AN21" s="107"/>
      <c r="AO21" s="108"/>
      <c r="AP21" s="271"/>
      <c r="AQ21" s="271"/>
      <c r="AR21" s="107"/>
      <c r="AS21" s="108"/>
      <c r="AT21" s="271"/>
      <c r="AU21" s="271"/>
      <c r="AV21" s="107"/>
      <c r="AW21" s="108"/>
      <c r="AX21" s="271"/>
      <c r="AY21" s="271"/>
      <c r="AZ21" s="107"/>
      <c r="BA21" s="108"/>
      <c r="BB21" s="271"/>
      <c r="BC21" s="271"/>
      <c r="BD21" s="107"/>
      <c r="BE21" s="108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5"/>
      <c r="BS21" s="104"/>
      <c r="BT21" s="104"/>
    </row>
    <row r="22" spans="2:79" ht="10" customHeight="1" x14ac:dyDescent="0.25">
      <c r="B22" s="272" t="s">
        <v>379</v>
      </c>
      <c r="C22" s="273"/>
      <c r="D22" s="273"/>
      <c r="E22" s="276" t="s">
        <v>380</v>
      </c>
      <c r="I22" s="104"/>
      <c r="J22" s="104"/>
      <c r="K22" s="105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7"/>
      <c r="X22" s="271"/>
      <c r="Y22" s="271"/>
      <c r="Z22" s="108"/>
      <c r="AA22" s="107"/>
      <c r="AB22" s="271"/>
      <c r="AC22" s="271"/>
      <c r="AD22" s="108"/>
      <c r="AE22" s="107"/>
      <c r="AF22" s="271"/>
      <c r="AG22" s="271"/>
      <c r="AH22" s="108"/>
      <c r="AI22" s="107"/>
      <c r="AJ22" s="271"/>
      <c r="AK22" s="271"/>
      <c r="AL22" s="108"/>
      <c r="AM22" s="107"/>
      <c r="AN22" s="271"/>
      <c r="AO22" s="271"/>
      <c r="AP22" s="108"/>
      <c r="AQ22" s="107"/>
      <c r="AR22" s="271"/>
      <c r="AS22" s="271"/>
      <c r="AT22" s="108"/>
      <c r="AU22" s="107"/>
      <c r="AV22" s="271"/>
      <c r="AW22" s="271"/>
      <c r="AX22" s="108"/>
      <c r="AY22" s="107"/>
      <c r="AZ22" s="271"/>
      <c r="BA22" s="271"/>
      <c r="BB22" s="108"/>
      <c r="BC22" s="107"/>
      <c r="BD22" s="271"/>
      <c r="BE22" s="271"/>
      <c r="BF22" s="108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5"/>
      <c r="BS22" s="104"/>
      <c r="BT22" s="104"/>
    </row>
    <row r="23" spans="2:79" ht="10" customHeight="1" x14ac:dyDescent="0.25">
      <c r="B23" s="272"/>
      <c r="C23" s="273"/>
      <c r="D23" s="273"/>
      <c r="E23" s="276"/>
      <c r="I23" s="104"/>
      <c r="J23" s="104"/>
      <c r="K23" s="105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7"/>
      <c r="W23" s="108"/>
      <c r="X23" s="271"/>
      <c r="Y23" s="271"/>
      <c r="Z23" s="107"/>
      <c r="AA23" s="108"/>
      <c r="AB23" s="271"/>
      <c r="AC23" s="271"/>
      <c r="AD23" s="107"/>
      <c r="AE23" s="108"/>
      <c r="AF23" s="271"/>
      <c r="AG23" s="271"/>
      <c r="AH23" s="107"/>
      <c r="AI23" s="108"/>
      <c r="AJ23" s="271"/>
      <c r="AK23" s="271"/>
      <c r="AL23" s="107"/>
      <c r="AM23" s="108"/>
      <c r="AN23" s="271"/>
      <c r="AO23" s="271"/>
      <c r="AP23" s="107"/>
      <c r="AQ23" s="108"/>
      <c r="AR23" s="271"/>
      <c r="AS23" s="271"/>
      <c r="AT23" s="107"/>
      <c r="AU23" s="108"/>
      <c r="AV23" s="271"/>
      <c r="AW23" s="271"/>
      <c r="AX23" s="107"/>
      <c r="AY23" s="108"/>
      <c r="AZ23" s="271"/>
      <c r="BA23" s="271"/>
      <c r="BB23" s="107"/>
      <c r="BC23" s="108"/>
      <c r="BD23" s="271"/>
      <c r="BE23" s="271"/>
      <c r="BF23" s="107"/>
      <c r="BG23" s="108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5"/>
      <c r="BS23" s="104"/>
      <c r="BT23" s="104"/>
    </row>
    <row r="24" spans="2:79" ht="10" customHeight="1" x14ac:dyDescent="0.25">
      <c r="B24" s="272" t="s">
        <v>381</v>
      </c>
      <c r="C24" s="273"/>
      <c r="D24" s="273"/>
      <c r="E24" s="276" t="s">
        <v>382</v>
      </c>
      <c r="I24" s="104"/>
      <c r="J24" s="104"/>
      <c r="K24" s="105"/>
      <c r="L24" s="106"/>
      <c r="M24" s="106"/>
      <c r="N24" s="106"/>
      <c r="O24" s="106"/>
      <c r="P24" s="106"/>
      <c r="Q24" s="106"/>
      <c r="R24" s="106"/>
      <c r="S24" s="106"/>
      <c r="T24" s="106"/>
      <c r="U24" s="107"/>
      <c r="V24" s="271"/>
      <c r="W24" s="271"/>
      <c r="X24" s="108"/>
      <c r="Y24" s="107"/>
      <c r="Z24" s="271"/>
      <c r="AA24" s="271"/>
      <c r="AB24" s="108"/>
      <c r="AC24" s="107"/>
      <c r="AD24" s="271"/>
      <c r="AE24" s="271"/>
      <c r="AF24" s="108"/>
      <c r="AG24" s="107"/>
      <c r="AH24" s="271"/>
      <c r="AI24" s="271"/>
      <c r="AJ24" s="108"/>
      <c r="AK24" s="107"/>
      <c r="AL24" s="271"/>
      <c r="AM24" s="271"/>
      <c r="AN24" s="108"/>
      <c r="AO24" s="107"/>
      <c r="AP24" s="271"/>
      <c r="AQ24" s="271"/>
      <c r="AR24" s="108"/>
      <c r="AS24" s="107"/>
      <c r="AT24" s="271"/>
      <c r="AU24" s="271"/>
      <c r="AV24" s="108"/>
      <c r="AW24" s="107"/>
      <c r="AX24" s="271"/>
      <c r="AY24" s="271"/>
      <c r="AZ24" s="108"/>
      <c r="BA24" s="107"/>
      <c r="BB24" s="271"/>
      <c r="BC24" s="271"/>
      <c r="BD24" s="108"/>
      <c r="BE24" s="107"/>
      <c r="BF24" s="271"/>
      <c r="BG24" s="271"/>
      <c r="BH24" s="108"/>
      <c r="BI24" s="106"/>
      <c r="BJ24" s="106"/>
      <c r="BK24" s="106"/>
      <c r="BL24" s="106"/>
      <c r="BM24" s="106"/>
      <c r="BN24" s="106"/>
      <c r="BO24" s="106"/>
      <c r="BP24" s="106"/>
      <c r="BQ24" s="106"/>
      <c r="BR24" s="105"/>
      <c r="BS24" s="104"/>
      <c r="BT24" s="104"/>
    </row>
    <row r="25" spans="2:79" ht="10" customHeight="1" x14ac:dyDescent="0.25">
      <c r="B25" s="274"/>
      <c r="C25" s="275"/>
      <c r="D25" s="275"/>
      <c r="E25" s="277"/>
      <c r="I25" s="104"/>
      <c r="J25" s="104"/>
      <c r="K25" s="105"/>
      <c r="L25" s="106"/>
      <c r="M25" s="106"/>
      <c r="N25" s="106"/>
      <c r="O25" s="106"/>
      <c r="P25" s="106"/>
      <c r="Q25" s="106"/>
      <c r="R25" s="106"/>
      <c r="S25" s="106"/>
      <c r="T25" s="107"/>
      <c r="U25" s="108"/>
      <c r="V25" s="271"/>
      <c r="W25" s="271"/>
      <c r="X25" s="107"/>
      <c r="Y25" s="108"/>
      <c r="Z25" s="271"/>
      <c r="AA25" s="271"/>
      <c r="AB25" s="107"/>
      <c r="AC25" s="108"/>
      <c r="AD25" s="271"/>
      <c r="AE25" s="271"/>
      <c r="AF25" s="107"/>
      <c r="AG25" s="108"/>
      <c r="AH25" s="271"/>
      <c r="AI25" s="271"/>
      <c r="AJ25" s="107"/>
      <c r="AK25" s="108"/>
      <c r="AL25" s="271"/>
      <c r="AM25" s="271"/>
      <c r="AN25" s="107"/>
      <c r="AO25" s="108"/>
      <c r="AP25" s="271"/>
      <c r="AQ25" s="271"/>
      <c r="AR25" s="107"/>
      <c r="AS25" s="108"/>
      <c r="AT25" s="271"/>
      <c r="AU25" s="271"/>
      <c r="AV25" s="107"/>
      <c r="AW25" s="108"/>
      <c r="AX25" s="271"/>
      <c r="AY25" s="271"/>
      <c r="AZ25" s="107"/>
      <c r="BA25" s="108"/>
      <c r="BB25" s="271"/>
      <c r="BC25" s="271"/>
      <c r="BD25" s="107"/>
      <c r="BE25" s="108"/>
      <c r="BF25" s="271"/>
      <c r="BG25" s="271"/>
      <c r="BH25" s="107"/>
      <c r="BI25" s="108"/>
      <c r="BJ25" s="106"/>
      <c r="BK25" s="106"/>
      <c r="BL25" s="106"/>
      <c r="BM25" s="106"/>
      <c r="BN25" s="106"/>
      <c r="BO25" s="106"/>
      <c r="BP25" s="106"/>
      <c r="BQ25" s="106"/>
      <c r="BR25" s="105"/>
      <c r="BS25" s="104"/>
      <c r="BT25" s="104"/>
    </row>
    <row r="26" spans="2:79" ht="10" customHeight="1" x14ac:dyDescent="0.25">
      <c r="I26" s="104"/>
      <c r="J26" s="104"/>
      <c r="K26" s="105"/>
      <c r="L26" s="106"/>
      <c r="M26" s="106"/>
      <c r="N26" s="106"/>
      <c r="O26" s="106"/>
      <c r="P26" s="106"/>
      <c r="Q26" s="106"/>
      <c r="R26" s="106"/>
      <c r="S26" s="107"/>
      <c r="T26" s="271"/>
      <c r="U26" s="271"/>
      <c r="V26" s="108"/>
      <c r="W26" s="107"/>
      <c r="X26" s="271"/>
      <c r="Y26" s="271"/>
      <c r="Z26" s="108"/>
      <c r="AA26" s="107"/>
      <c r="AB26" s="271"/>
      <c r="AC26" s="271"/>
      <c r="AD26" s="108"/>
      <c r="AE26" s="107"/>
      <c r="AF26" s="271"/>
      <c r="AG26" s="271"/>
      <c r="AH26" s="108"/>
      <c r="AI26" s="107"/>
      <c r="AJ26" s="271"/>
      <c r="AK26" s="271"/>
      <c r="AL26" s="108"/>
      <c r="AM26" s="107"/>
      <c r="AN26" s="271"/>
      <c r="AO26" s="271"/>
      <c r="AP26" s="108"/>
      <c r="AQ26" s="107"/>
      <c r="AR26" s="271"/>
      <c r="AS26" s="271"/>
      <c r="AT26" s="108"/>
      <c r="AU26" s="107"/>
      <c r="AV26" s="271"/>
      <c r="AW26" s="271"/>
      <c r="AX26" s="108"/>
      <c r="AY26" s="107"/>
      <c r="AZ26" s="271"/>
      <c r="BA26" s="271"/>
      <c r="BB26" s="108"/>
      <c r="BC26" s="107"/>
      <c r="BD26" s="271"/>
      <c r="BE26" s="271"/>
      <c r="BF26" s="108"/>
      <c r="BG26" s="107"/>
      <c r="BH26" s="271"/>
      <c r="BI26" s="271"/>
      <c r="BJ26" s="108"/>
      <c r="BK26" s="106"/>
      <c r="BL26" s="106"/>
      <c r="BM26" s="106"/>
      <c r="BN26" s="106"/>
      <c r="BO26" s="106"/>
      <c r="BP26" s="106"/>
      <c r="BQ26" s="106"/>
      <c r="BR26" s="105"/>
      <c r="BS26" s="104"/>
      <c r="BT26" s="104"/>
    </row>
    <row r="27" spans="2:79" ht="10" customHeight="1" x14ac:dyDescent="0.25">
      <c r="B27" s="278" t="s">
        <v>383</v>
      </c>
      <c r="C27" s="279"/>
      <c r="D27" s="279"/>
      <c r="E27" s="280"/>
      <c r="I27" s="104"/>
      <c r="J27" s="104"/>
      <c r="K27" s="105"/>
      <c r="L27" s="106"/>
      <c r="M27" s="106"/>
      <c r="N27" s="106"/>
      <c r="O27" s="106"/>
      <c r="P27" s="106"/>
      <c r="Q27" s="106"/>
      <c r="R27" s="107"/>
      <c r="S27" s="108"/>
      <c r="T27" s="271"/>
      <c r="U27" s="271"/>
      <c r="V27" s="107"/>
      <c r="W27" s="108"/>
      <c r="X27" s="271"/>
      <c r="Y27" s="271"/>
      <c r="Z27" s="107"/>
      <c r="AA27" s="108"/>
      <c r="AB27" s="271"/>
      <c r="AC27" s="271"/>
      <c r="AD27" s="107"/>
      <c r="AE27" s="108"/>
      <c r="AF27" s="271"/>
      <c r="AG27" s="271"/>
      <c r="AH27" s="107"/>
      <c r="AI27" s="108"/>
      <c r="AJ27" s="271"/>
      <c r="AK27" s="271"/>
      <c r="AL27" s="107"/>
      <c r="AM27" s="108"/>
      <c r="AN27" s="271"/>
      <c r="AO27" s="271"/>
      <c r="AP27" s="107"/>
      <c r="AQ27" s="108"/>
      <c r="AR27" s="271"/>
      <c r="AS27" s="271"/>
      <c r="AT27" s="107"/>
      <c r="AU27" s="108"/>
      <c r="AV27" s="271"/>
      <c r="AW27" s="271"/>
      <c r="AX27" s="107"/>
      <c r="AY27" s="108"/>
      <c r="AZ27" s="271"/>
      <c r="BA27" s="271"/>
      <c r="BB27" s="107"/>
      <c r="BC27" s="108"/>
      <c r="BD27" s="271"/>
      <c r="BE27" s="271"/>
      <c r="BF27" s="107"/>
      <c r="BG27" s="108"/>
      <c r="BH27" s="271"/>
      <c r="BI27" s="271"/>
      <c r="BJ27" s="107"/>
      <c r="BK27" s="108"/>
      <c r="BL27" s="106"/>
      <c r="BM27" s="106"/>
      <c r="BN27" s="106"/>
      <c r="BO27" s="106"/>
      <c r="BP27" s="106"/>
      <c r="BQ27" s="106"/>
      <c r="BR27" s="105"/>
      <c r="BS27" s="104"/>
      <c r="BT27" s="104"/>
    </row>
    <row r="28" spans="2:79" ht="10" customHeight="1" x14ac:dyDescent="0.25">
      <c r="B28" s="281"/>
      <c r="C28" s="282"/>
      <c r="D28" s="282"/>
      <c r="E28" s="283"/>
      <c r="I28" s="104"/>
      <c r="J28" s="104"/>
      <c r="K28" s="105"/>
      <c r="L28" s="106"/>
      <c r="M28" s="106"/>
      <c r="N28" s="106"/>
      <c r="O28" s="106"/>
      <c r="P28" s="106"/>
      <c r="Q28" s="107"/>
      <c r="R28" s="271"/>
      <c r="S28" s="271"/>
      <c r="T28" s="108"/>
      <c r="U28" s="107"/>
      <c r="V28" s="271"/>
      <c r="W28" s="271"/>
      <c r="X28" s="108"/>
      <c r="Y28" s="107"/>
      <c r="Z28" s="271"/>
      <c r="AA28" s="271"/>
      <c r="AB28" s="108"/>
      <c r="AC28" s="107"/>
      <c r="AD28" s="271"/>
      <c r="AE28" s="271"/>
      <c r="AF28" s="108"/>
      <c r="AG28" s="107"/>
      <c r="AH28" s="271"/>
      <c r="AI28" s="271"/>
      <c r="AJ28" s="108"/>
      <c r="AK28" s="107"/>
      <c r="AL28" s="271"/>
      <c r="AM28" s="271"/>
      <c r="AN28" s="108"/>
      <c r="AO28" s="107"/>
      <c r="AP28" s="271"/>
      <c r="AQ28" s="271"/>
      <c r="AR28" s="108"/>
      <c r="AS28" s="107"/>
      <c r="AT28" s="271"/>
      <c r="AU28" s="271"/>
      <c r="AV28" s="108"/>
      <c r="AW28" s="107"/>
      <c r="AX28" s="271"/>
      <c r="AY28" s="271"/>
      <c r="AZ28" s="108"/>
      <c r="BA28" s="107"/>
      <c r="BB28" s="271"/>
      <c r="BC28" s="271"/>
      <c r="BD28" s="108"/>
      <c r="BE28" s="107"/>
      <c r="BF28" s="271"/>
      <c r="BG28" s="271"/>
      <c r="BH28" s="108"/>
      <c r="BI28" s="107"/>
      <c r="BJ28" s="271"/>
      <c r="BK28" s="271"/>
      <c r="BL28" s="108"/>
      <c r="BM28" s="106"/>
      <c r="BN28" s="106"/>
      <c r="BO28" s="106"/>
      <c r="BP28" s="106"/>
      <c r="BQ28" s="106"/>
      <c r="BR28" s="105"/>
      <c r="BS28" s="104"/>
      <c r="BT28" s="104"/>
    </row>
    <row r="29" spans="2:79" ht="10" customHeight="1" x14ac:dyDescent="0.25">
      <c r="B29" s="272" t="s">
        <v>384</v>
      </c>
      <c r="C29" s="273"/>
      <c r="D29" s="273"/>
      <c r="E29" s="276" t="s">
        <v>385</v>
      </c>
      <c r="I29" s="104"/>
      <c r="J29" s="104"/>
      <c r="K29" s="105"/>
      <c r="L29" s="106"/>
      <c r="M29" s="106"/>
      <c r="N29" s="106"/>
      <c r="O29" s="106"/>
      <c r="P29" s="107"/>
      <c r="Q29" s="108"/>
      <c r="R29" s="271"/>
      <c r="S29" s="271"/>
      <c r="T29" s="107"/>
      <c r="U29" s="108"/>
      <c r="V29" s="271"/>
      <c r="W29" s="271"/>
      <c r="X29" s="107"/>
      <c r="Y29" s="108"/>
      <c r="Z29" s="271"/>
      <c r="AA29" s="271"/>
      <c r="AB29" s="107"/>
      <c r="AC29" s="108"/>
      <c r="AD29" s="271"/>
      <c r="AE29" s="271"/>
      <c r="AF29" s="107"/>
      <c r="AG29" s="108"/>
      <c r="AH29" s="271"/>
      <c r="AI29" s="271"/>
      <c r="AJ29" s="107"/>
      <c r="AK29" s="108"/>
      <c r="AL29" s="271"/>
      <c r="AM29" s="271"/>
      <c r="AN29" s="107"/>
      <c r="AO29" s="108"/>
      <c r="AP29" s="271"/>
      <c r="AQ29" s="271"/>
      <c r="AR29" s="107"/>
      <c r="AS29" s="108"/>
      <c r="AT29" s="271"/>
      <c r="AU29" s="271"/>
      <c r="AV29" s="107"/>
      <c r="AW29" s="108"/>
      <c r="AX29" s="271"/>
      <c r="AY29" s="271"/>
      <c r="AZ29" s="107"/>
      <c r="BA29" s="108"/>
      <c r="BB29" s="271"/>
      <c r="BC29" s="271"/>
      <c r="BD29" s="107"/>
      <c r="BE29" s="108"/>
      <c r="BF29" s="271"/>
      <c r="BG29" s="271"/>
      <c r="BH29" s="107"/>
      <c r="BI29" s="108"/>
      <c r="BJ29" s="271"/>
      <c r="BK29" s="271"/>
      <c r="BL29" s="107"/>
      <c r="BM29" s="108"/>
      <c r="BN29" s="106"/>
      <c r="BO29" s="106"/>
      <c r="BP29" s="106"/>
      <c r="BQ29" s="106"/>
      <c r="BR29" s="105"/>
      <c r="BS29" s="104"/>
      <c r="BT29" s="104"/>
    </row>
    <row r="30" spans="2:79" ht="10" customHeight="1" x14ac:dyDescent="0.25">
      <c r="B30" s="272"/>
      <c r="C30" s="273"/>
      <c r="D30" s="273"/>
      <c r="E30" s="276"/>
      <c r="I30" s="104"/>
      <c r="J30" s="104"/>
      <c r="K30" s="105"/>
      <c r="L30" s="106"/>
      <c r="M30" s="106"/>
      <c r="N30" s="106"/>
      <c r="O30" s="107"/>
      <c r="P30" s="271"/>
      <c r="Q30" s="271"/>
      <c r="R30" s="108"/>
      <c r="S30" s="107"/>
      <c r="T30" s="271"/>
      <c r="U30" s="271"/>
      <c r="V30" s="108"/>
      <c r="W30" s="107"/>
      <c r="X30" s="271"/>
      <c r="Y30" s="271"/>
      <c r="Z30" s="108"/>
      <c r="AA30" s="107"/>
      <c r="AB30" s="271"/>
      <c r="AC30" s="271"/>
      <c r="AD30" s="108"/>
      <c r="AE30" s="107"/>
      <c r="AF30" s="271"/>
      <c r="AG30" s="271"/>
      <c r="AH30" s="108"/>
      <c r="AI30" s="107"/>
      <c r="AJ30" s="271"/>
      <c r="AK30" s="271"/>
      <c r="AL30" s="108"/>
      <c r="AM30" s="107"/>
      <c r="AN30" s="271"/>
      <c r="AO30" s="271"/>
      <c r="AP30" s="108"/>
      <c r="AQ30" s="107"/>
      <c r="AR30" s="271"/>
      <c r="AS30" s="271"/>
      <c r="AT30" s="108"/>
      <c r="AU30" s="107"/>
      <c r="AV30" s="271"/>
      <c r="AW30" s="271"/>
      <c r="AX30" s="108"/>
      <c r="AY30" s="107"/>
      <c r="AZ30" s="271"/>
      <c r="BA30" s="271"/>
      <c r="BB30" s="108"/>
      <c r="BC30" s="107"/>
      <c r="BD30" s="271"/>
      <c r="BE30" s="271"/>
      <c r="BF30" s="108"/>
      <c r="BG30" s="107"/>
      <c r="BH30" s="271"/>
      <c r="BI30" s="271"/>
      <c r="BJ30" s="108"/>
      <c r="BK30" s="107"/>
      <c r="BL30" s="271"/>
      <c r="BM30" s="271"/>
      <c r="BN30" s="108"/>
      <c r="BO30" s="106"/>
      <c r="BP30" s="106"/>
      <c r="BQ30" s="106"/>
      <c r="BR30" s="105"/>
      <c r="BS30" s="104"/>
      <c r="BT30" s="104"/>
    </row>
    <row r="31" spans="2:79" ht="10" customHeight="1" x14ac:dyDescent="0.25">
      <c r="B31" s="272" t="s">
        <v>386</v>
      </c>
      <c r="C31" s="273"/>
      <c r="D31" s="273"/>
      <c r="E31" s="276" t="s">
        <v>387</v>
      </c>
      <c r="I31" s="104"/>
      <c r="J31" s="104"/>
      <c r="K31" s="105"/>
      <c r="L31" s="106"/>
      <c r="M31" s="106"/>
      <c r="N31" s="107"/>
      <c r="O31" s="108"/>
      <c r="P31" s="271"/>
      <c r="Q31" s="271"/>
      <c r="R31" s="107"/>
      <c r="S31" s="108"/>
      <c r="T31" s="271"/>
      <c r="U31" s="271"/>
      <c r="V31" s="107"/>
      <c r="W31" s="108"/>
      <c r="X31" s="271"/>
      <c r="Y31" s="271"/>
      <c r="Z31" s="107"/>
      <c r="AA31" s="108"/>
      <c r="AB31" s="271"/>
      <c r="AC31" s="271"/>
      <c r="AD31" s="107"/>
      <c r="AE31" s="108"/>
      <c r="AF31" s="271"/>
      <c r="AG31" s="271"/>
      <c r="AH31" s="107"/>
      <c r="AI31" s="108"/>
      <c r="AJ31" s="271"/>
      <c r="AK31" s="271"/>
      <c r="AL31" s="107"/>
      <c r="AM31" s="108"/>
      <c r="AN31" s="271"/>
      <c r="AO31" s="271"/>
      <c r="AP31" s="107"/>
      <c r="AQ31" s="108"/>
      <c r="AR31" s="271"/>
      <c r="AS31" s="271"/>
      <c r="AT31" s="107"/>
      <c r="AU31" s="108"/>
      <c r="AV31" s="271"/>
      <c r="AW31" s="271"/>
      <c r="AX31" s="107"/>
      <c r="AY31" s="108"/>
      <c r="AZ31" s="271"/>
      <c r="BA31" s="271"/>
      <c r="BB31" s="107"/>
      <c r="BC31" s="108"/>
      <c r="BD31" s="271"/>
      <c r="BE31" s="271"/>
      <c r="BF31" s="107"/>
      <c r="BG31" s="108"/>
      <c r="BH31" s="271"/>
      <c r="BI31" s="271"/>
      <c r="BJ31" s="107"/>
      <c r="BK31" s="108"/>
      <c r="BL31" s="271"/>
      <c r="BM31" s="271"/>
      <c r="BN31" s="107"/>
      <c r="BO31" s="108"/>
      <c r="BP31" s="106"/>
      <c r="BQ31" s="106"/>
      <c r="BR31" s="105"/>
      <c r="BS31" s="104"/>
      <c r="BT31" s="104"/>
    </row>
    <row r="32" spans="2:79" ht="10" customHeight="1" x14ac:dyDescent="0.25">
      <c r="B32" s="272"/>
      <c r="C32" s="273"/>
      <c r="D32" s="273"/>
      <c r="E32" s="276"/>
      <c r="I32" s="104"/>
      <c r="J32" s="104"/>
      <c r="K32" s="105"/>
      <c r="L32" s="106"/>
      <c r="M32" s="107"/>
      <c r="N32" s="271"/>
      <c r="O32" s="271"/>
      <c r="P32" s="108"/>
      <c r="Q32" s="107"/>
      <c r="R32" s="271"/>
      <c r="S32" s="271"/>
      <c r="T32" s="108"/>
      <c r="U32" s="107"/>
      <c r="V32" s="271"/>
      <c r="W32" s="271"/>
      <c r="X32" s="108"/>
      <c r="Y32" s="107"/>
      <c r="Z32" s="271"/>
      <c r="AA32" s="271"/>
      <c r="AB32" s="108"/>
      <c r="AC32" s="107"/>
      <c r="AD32" s="271"/>
      <c r="AE32" s="271"/>
      <c r="AF32" s="108"/>
      <c r="AG32" s="107"/>
      <c r="AH32" s="271"/>
      <c r="AI32" s="271"/>
      <c r="AJ32" s="108"/>
      <c r="AK32" s="107"/>
      <c r="AL32" s="271"/>
      <c r="AM32" s="271"/>
      <c r="AN32" s="108"/>
      <c r="AO32" s="107"/>
      <c r="AP32" s="271"/>
      <c r="AQ32" s="271"/>
      <c r="AR32" s="108"/>
      <c r="AS32" s="107"/>
      <c r="AT32" s="271"/>
      <c r="AU32" s="271"/>
      <c r="AV32" s="108"/>
      <c r="AW32" s="107"/>
      <c r="AX32" s="271"/>
      <c r="AY32" s="271"/>
      <c r="AZ32" s="108"/>
      <c r="BA32" s="107"/>
      <c r="BB32" s="271"/>
      <c r="BC32" s="271"/>
      <c r="BD32" s="108"/>
      <c r="BE32" s="107"/>
      <c r="BF32" s="271"/>
      <c r="BG32" s="271"/>
      <c r="BH32" s="108"/>
      <c r="BI32" s="107"/>
      <c r="BJ32" s="271"/>
      <c r="BK32" s="271"/>
      <c r="BL32" s="108"/>
      <c r="BM32" s="107"/>
      <c r="BN32" s="271"/>
      <c r="BO32" s="271"/>
      <c r="BP32" s="108"/>
      <c r="BQ32" s="106"/>
      <c r="BR32" s="109"/>
      <c r="BS32" s="110"/>
      <c r="BT32" s="104"/>
      <c r="BV32" s="111"/>
      <c r="BW32" s="111"/>
      <c r="BZ32" s="111"/>
      <c r="CA32" s="111"/>
    </row>
    <row r="33" spans="2:84" ht="10" customHeight="1" x14ac:dyDescent="0.25">
      <c r="B33" s="272" t="s">
        <v>388</v>
      </c>
      <c r="C33" s="273"/>
      <c r="D33" s="273"/>
      <c r="E33" s="276" t="s">
        <v>389</v>
      </c>
      <c r="I33" s="104"/>
      <c r="J33" s="104"/>
      <c r="K33" s="105"/>
      <c r="L33" s="107"/>
      <c r="M33" s="108"/>
      <c r="N33" s="271"/>
      <c r="O33" s="271"/>
      <c r="P33" s="107"/>
      <c r="Q33" s="108"/>
      <c r="R33" s="271"/>
      <c r="S33" s="271"/>
      <c r="T33" s="107"/>
      <c r="U33" s="108"/>
      <c r="V33" s="271"/>
      <c r="W33" s="271"/>
      <c r="X33" s="107"/>
      <c r="Y33" s="108"/>
      <c r="Z33" s="271"/>
      <c r="AA33" s="271"/>
      <c r="AB33" s="107"/>
      <c r="AC33" s="108"/>
      <c r="AD33" s="271"/>
      <c r="AE33" s="271"/>
      <c r="AF33" s="107"/>
      <c r="AG33" s="108"/>
      <c r="AH33" s="271"/>
      <c r="AI33" s="271"/>
      <c r="AJ33" s="107"/>
      <c r="AK33" s="108"/>
      <c r="AL33" s="271"/>
      <c r="AM33" s="271"/>
      <c r="AN33" s="107"/>
      <c r="AO33" s="108"/>
      <c r="AP33" s="271"/>
      <c r="AQ33" s="271"/>
      <c r="AR33" s="107"/>
      <c r="AS33" s="108"/>
      <c r="AT33" s="271"/>
      <c r="AU33" s="271"/>
      <c r="AV33" s="107"/>
      <c r="AW33" s="108"/>
      <c r="AX33" s="271"/>
      <c r="AY33" s="271"/>
      <c r="AZ33" s="107"/>
      <c r="BA33" s="108"/>
      <c r="BB33" s="271"/>
      <c r="BC33" s="271"/>
      <c r="BD33" s="107"/>
      <c r="BE33" s="108"/>
      <c r="BF33" s="271"/>
      <c r="BG33" s="271"/>
      <c r="BH33" s="107"/>
      <c r="BI33" s="108"/>
      <c r="BJ33" s="271"/>
      <c r="BK33" s="271"/>
      <c r="BL33" s="107"/>
      <c r="BM33" s="108"/>
      <c r="BN33" s="271"/>
      <c r="BO33" s="271"/>
      <c r="BP33" s="107"/>
      <c r="BQ33" s="108"/>
      <c r="BR33" s="109"/>
      <c r="BS33" s="110"/>
      <c r="BT33" s="104"/>
      <c r="BV33" s="111"/>
      <c r="BW33" s="111"/>
      <c r="BZ33" s="111"/>
      <c r="CA33" s="111"/>
    </row>
    <row r="34" spans="2:84" ht="10" customHeight="1" x14ac:dyDescent="0.2">
      <c r="B34" s="274"/>
      <c r="C34" s="275"/>
      <c r="D34" s="275"/>
      <c r="E34" s="277"/>
      <c r="I34" s="104"/>
      <c r="J34" s="104"/>
      <c r="K34" s="112"/>
      <c r="L34" s="271"/>
      <c r="M34" s="271"/>
      <c r="N34" s="108"/>
      <c r="O34" s="107"/>
      <c r="P34" s="271"/>
      <c r="Q34" s="271"/>
      <c r="R34" s="108"/>
      <c r="S34" s="107"/>
      <c r="T34" s="271"/>
      <c r="U34" s="271"/>
      <c r="V34" s="108"/>
      <c r="W34" s="107"/>
      <c r="X34" s="271"/>
      <c r="Y34" s="271"/>
      <c r="Z34" s="108"/>
      <c r="AA34" s="107"/>
      <c r="AB34" s="271"/>
      <c r="AC34" s="271"/>
      <c r="AD34" s="108"/>
      <c r="AE34" s="107"/>
      <c r="AF34" s="271"/>
      <c r="AG34" s="271"/>
      <c r="AH34" s="108"/>
      <c r="AI34" s="107"/>
      <c r="AJ34" s="271"/>
      <c r="AK34" s="271"/>
      <c r="AL34" s="108"/>
      <c r="AM34" s="107"/>
      <c r="AN34" s="271"/>
      <c r="AO34" s="271"/>
      <c r="AP34" s="108"/>
      <c r="AQ34" s="107"/>
      <c r="AR34" s="271"/>
      <c r="AS34" s="271"/>
      <c r="AT34" s="108"/>
      <c r="AU34" s="107"/>
      <c r="AV34" s="271"/>
      <c r="AW34" s="271"/>
      <c r="AX34" s="108"/>
      <c r="AY34" s="107"/>
      <c r="AZ34" s="271"/>
      <c r="BA34" s="271"/>
      <c r="BB34" s="108"/>
      <c r="BC34" s="107"/>
      <c r="BD34" s="271"/>
      <c r="BE34" s="271"/>
      <c r="BF34" s="108"/>
      <c r="BG34" s="107"/>
      <c r="BH34" s="271"/>
      <c r="BI34" s="271"/>
      <c r="BJ34" s="108"/>
      <c r="BK34" s="107"/>
      <c r="BL34" s="271"/>
      <c r="BM34" s="271"/>
      <c r="BN34" s="108"/>
      <c r="BO34" s="107"/>
      <c r="BP34" s="271"/>
      <c r="BQ34" s="271"/>
      <c r="BR34" s="113"/>
      <c r="BS34" s="104"/>
      <c r="BT34" s="114"/>
      <c r="BU34" s="111"/>
      <c r="BX34" s="115"/>
      <c r="BY34" s="111"/>
      <c r="CB34" s="111"/>
      <c r="CC34" s="111"/>
    </row>
    <row r="35" spans="2:84" ht="10" customHeight="1" x14ac:dyDescent="0.2">
      <c r="I35" s="104"/>
      <c r="J35" s="116"/>
      <c r="K35" s="113"/>
      <c r="L35" s="271"/>
      <c r="M35" s="271"/>
      <c r="N35" s="107"/>
      <c r="O35" s="108"/>
      <c r="P35" s="271"/>
      <c r="Q35" s="271"/>
      <c r="R35" s="107"/>
      <c r="S35" s="108"/>
      <c r="T35" s="271"/>
      <c r="U35" s="271"/>
      <c r="V35" s="107"/>
      <c r="W35" s="108"/>
      <c r="X35" s="271"/>
      <c r="Y35" s="271"/>
      <c r="Z35" s="107"/>
      <c r="AA35" s="108"/>
      <c r="AB35" s="271"/>
      <c r="AC35" s="271"/>
      <c r="AD35" s="107"/>
      <c r="AE35" s="108"/>
      <c r="AF35" s="271"/>
      <c r="AG35" s="271"/>
      <c r="AH35" s="107"/>
      <c r="AI35" s="108"/>
      <c r="AJ35" s="271"/>
      <c r="AK35" s="271"/>
      <c r="AL35" s="107"/>
      <c r="AM35" s="108"/>
      <c r="AN35" s="271"/>
      <c r="AO35" s="271"/>
      <c r="AP35" s="107"/>
      <c r="AQ35" s="108"/>
      <c r="AR35" s="271"/>
      <c r="AS35" s="271"/>
      <c r="AT35" s="107"/>
      <c r="AU35" s="108"/>
      <c r="AV35" s="271"/>
      <c r="AW35" s="271"/>
      <c r="AX35" s="107"/>
      <c r="AY35" s="108"/>
      <c r="AZ35" s="271"/>
      <c r="BA35" s="271"/>
      <c r="BB35" s="107"/>
      <c r="BC35" s="108"/>
      <c r="BD35" s="271"/>
      <c r="BE35" s="271"/>
      <c r="BF35" s="107"/>
      <c r="BG35" s="108"/>
      <c r="BH35" s="271"/>
      <c r="BI35" s="271"/>
      <c r="BJ35" s="107"/>
      <c r="BK35" s="108"/>
      <c r="BL35" s="271"/>
      <c r="BM35" s="271"/>
      <c r="BN35" s="107"/>
      <c r="BO35" s="108"/>
      <c r="BP35" s="271"/>
      <c r="BQ35" s="271"/>
      <c r="BR35" s="112"/>
      <c r="BS35" s="117"/>
      <c r="BT35" s="114"/>
      <c r="BU35" s="111"/>
      <c r="BX35" s="115"/>
      <c r="BY35" s="111"/>
      <c r="CB35" s="111"/>
      <c r="CC35" s="111"/>
    </row>
    <row r="36" spans="2:84" ht="10" customHeight="1" x14ac:dyDescent="0.25">
      <c r="I36" s="116"/>
      <c r="J36" s="104"/>
      <c r="K36" s="105"/>
      <c r="L36" s="113"/>
      <c r="M36" s="112"/>
      <c r="N36" s="105"/>
      <c r="O36" s="105"/>
      <c r="P36" s="113"/>
      <c r="Q36" s="112"/>
      <c r="R36" s="105"/>
      <c r="S36" s="105"/>
      <c r="T36" s="113"/>
      <c r="U36" s="112"/>
      <c r="V36" s="105"/>
      <c r="W36" s="105"/>
      <c r="X36" s="113"/>
      <c r="Y36" s="112"/>
      <c r="Z36" s="105"/>
      <c r="AA36" s="105"/>
      <c r="AB36" s="113"/>
      <c r="AC36" s="112"/>
      <c r="AD36" s="105"/>
      <c r="AE36" s="105"/>
      <c r="AF36" s="113"/>
      <c r="AG36" s="112"/>
      <c r="AH36" s="105"/>
      <c r="AI36" s="105"/>
      <c r="AJ36" s="113"/>
      <c r="AK36" s="112"/>
      <c r="AL36" s="105"/>
      <c r="AM36" s="105"/>
      <c r="AN36" s="113"/>
      <c r="AO36" s="112"/>
      <c r="AP36" s="105"/>
      <c r="AQ36" s="105"/>
      <c r="AR36" s="113"/>
      <c r="AS36" s="112"/>
      <c r="AT36" s="105"/>
      <c r="AU36" s="105"/>
      <c r="AV36" s="113"/>
      <c r="AW36" s="112"/>
      <c r="AX36" s="105"/>
      <c r="AY36" s="105"/>
      <c r="AZ36" s="113"/>
      <c r="BA36" s="112"/>
      <c r="BB36" s="105"/>
      <c r="BC36" s="105"/>
      <c r="BD36" s="113"/>
      <c r="BE36" s="112"/>
      <c r="BF36" s="105"/>
      <c r="BG36" s="105"/>
      <c r="BH36" s="113"/>
      <c r="BI36" s="112"/>
      <c r="BJ36" s="105"/>
      <c r="BK36" s="105"/>
      <c r="BL36" s="113"/>
      <c r="BM36" s="112"/>
      <c r="BN36" s="105"/>
      <c r="BO36" s="105"/>
      <c r="BP36" s="113"/>
      <c r="BQ36" s="112"/>
      <c r="BR36" s="105"/>
      <c r="BS36" s="104"/>
      <c r="BT36" s="117"/>
    </row>
    <row r="37" spans="2:84" ht="19.5" customHeight="1" x14ac:dyDescent="0.25">
      <c r="G37" s="235" t="s">
        <v>390</v>
      </c>
      <c r="H37" s="235"/>
      <c r="I37" s="268">
        <v>1</v>
      </c>
      <c r="J37" s="269"/>
      <c r="K37" s="269"/>
      <c r="L37" s="270"/>
      <c r="M37" s="268">
        <v>2</v>
      </c>
      <c r="N37" s="269"/>
      <c r="O37" s="269"/>
      <c r="P37" s="270"/>
      <c r="Q37" s="268">
        <v>3</v>
      </c>
      <c r="R37" s="269"/>
      <c r="S37" s="269"/>
      <c r="T37" s="270"/>
      <c r="U37" s="268">
        <v>4</v>
      </c>
      <c r="V37" s="269"/>
      <c r="W37" s="269"/>
      <c r="X37" s="270"/>
      <c r="Y37" s="268">
        <v>5</v>
      </c>
      <c r="Z37" s="269"/>
      <c r="AA37" s="269"/>
      <c r="AB37" s="270"/>
      <c r="AC37" s="268">
        <v>6</v>
      </c>
      <c r="AD37" s="269"/>
      <c r="AE37" s="269"/>
      <c r="AF37" s="270"/>
      <c r="AG37" s="268">
        <v>7</v>
      </c>
      <c r="AH37" s="269"/>
      <c r="AI37" s="269"/>
      <c r="AJ37" s="270"/>
      <c r="AK37" s="268">
        <v>8</v>
      </c>
      <c r="AL37" s="269"/>
      <c r="AM37" s="269"/>
      <c r="AN37" s="270"/>
      <c r="AO37" s="268">
        <v>9</v>
      </c>
      <c r="AP37" s="269"/>
      <c r="AQ37" s="269"/>
      <c r="AR37" s="270"/>
      <c r="AS37" s="268">
        <v>10</v>
      </c>
      <c r="AT37" s="269"/>
      <c r="AU37" s="269"/>
      <c r="AV37" s="270"/>
      <c r="AW37" s="268">
        <v>11</v>
      </c>
      <c r="AX37" s="269"/>
      <c r="AY37" s="269"/>
      <c r="AZ37" s="270"/>
      <c r="BA37" s="268">
        <v>12</v>
      </c>
      <c r="BB37" s="269"/>
      <c r="BC37" s="269"/>
      <c r="BD37" s="270"/>
      <c r="BE37" s="268">
        <v>13</v>
      </c>
      <c r="BF37" s="269"/>
      <c r="BG37" s="269"/>
      <c r="BH37" s="270"/>
      <c r="BI37" s="268">
        <v>14</v>
      </c>
      <c r="BJ37" s="269"/>
      <c r="BK37" s="269"/>
      <c r="BL37" s="270"/>
      <c r="BM37" s="268">
        <v>15</v>
      </c>
      <c r="BN37" s="269"/>
      <c r="BO37" s="269"/>
      <c r="BP37" s="270"/>
      <c r="BQ37" s="268">
        <v>16</v>
      </c>
      <c r="BR37" s="269"/>
      <c r="BS37" s="269"/>
      <c r="BT37" s="270"/>
    </row>
    <row r="38" spans="2:84" ht="19.5" customHeight="1" x14ac:dyDescent="0.15">
      <c r="G38" s="235" t="s">
        <v>391</v>
      </c>
      <c r="H38" s="235"/>
      <c r="I38" s="260" t="s">
        <v>385</v>
      </c>
      <c r="J38" s="261"/>
      <c r="K38" s="261"/>
      <c r="L38" s="262"/>
      <c r="M38" s="260" t="s">
        <v>389</v>
      </c>
      <c r="N38" s="261"/>
      <c r="O38" s="261"/>
      <c r="P38" s="262"/>
      <c r="Q38" s="260" t="s">
        <v>385</v>
      </c>
      <c r="R38" s="261"/>
      <c r="S38" s="261"/>
      <c r="T38" s="262"/>
      <c r="U38" s="260" t="s">
        <v>385</v>
      </c>
      <c r="V38" s="261"/>
      <c r="W38" s="261"/>
      <c r="X38" s="262"/>
      <c r="Y38" s="260" t="s">
        <v>385</v>
      </c>
      <c r="Z38" s="261"/>
      <c r="AA38" s="261"/>
      <c r="AB38" s="262"/>
      <c r="AC38" s="260" t="s">
        <v>385</v>
      </c>
      <c r="AD38" s="261"/>
      <c r="AE38" s="261"/>
      <c r="AF38" s="262"/>
      <c r="AG38" s="260"/>
      <c r="AH38" s="261"/>
      <c r="AI38" s="261"/>
      <c r="AJ38" s="262"/>
      <c r="AK38" s="260"/>
      <c r="AL38" s="261"/>
      <c r="AM38" s="261"/>
      <c r="AN38" s="262"/>
      <c r="AO38" s="260"/>
      <c r="AP38" s="261"/>
      <c r="AQ38" s="261"/>
      <c r="AR38" s="262"/>
      <c r="AS38" s="260"/>
      <c r="AT38" s="261"/>
      <c r="AU38" s="261"/>
      <c r="AV38" s="262"/>
      <c r="AW38" s="260"/>
      <c r="AX38" s="261"/>
      <c r="AY38" s="261"/>
      <c r="AZ38" s="262"/>
      <c r="BA38" s="260"/>
      <c r="BB38" s="261"/>
      <c r="BC38" s="261"/>
      <c r="BD38" s="262"/>
      <c r="BE38" s="260"/>
      <c r="BF38" s="261"/>
      <c r="BG38" s="261"/>
      <c r="BH38" s="262"/>
      <c r="BI38" s="260"/>
      <c r="BJ38" s="261"/>
      <c r="BK38" s="261"/>
      <c r="BL38" s="262"/>
      <c r="BM38" s="260"/>
      <c r="BN38" s="261"/>
      <c r="BO38" s="261"/>
      <c r="BP38" s="262"/>
      <c r="BQ38" s="260"/>
      <c r="BR38" s="261"/>
      <c r="BS38" s="261"/>
      <c r="BT38" s="262"/>
      <c r="BU38" s="263" t="s">
        <v>392</v>
      </c>
      <c r="BV38" s="264"/>
      <c r="BW38" s="264"/>
      <c r="BX38" s="264"/>
      <c r="BY38" s="264"/>
      <c r="BZ38" s="264"/>
      <c r="CA38" s="264"/>
      <c r="CB38" s="264"/>
      <c r="CC38" s="264"/>
      <c r="CD38" s="264"/>
      <c r="CE38" s="265"/>
    </row>
    <row r="39" spans="2:84" ht="90" customHeight="1" x14ac:dyDescent="0.15">
      <c r="B39" s="266" t="s">
        <v>393</v>
      </c>
      <c r="C39" s="267" t="s">
        <v>394</v>
      </c>
      <c r="D39" s="266" t="s">
        <v>395</v>
      </c>
      <c r="E39" s="266" t="s">
        <v>396</v>
      </c>
      <c r="F39" s="266" t="s">
        <v>397</v>
      </c>
      <c r="G39" s="118"/>
      <c r="H39" s="119" t="s">
        <v>415</v>
      </c>
      <c r="I39" s="248"/>
      <c r="J39" s="249"/>
      <c r="K39" s="249"/>
      <c r="L39" s="250"/>
      <c r="M39" s="248"/>
      <c r="N39" s="249"/>
      <c r="O39" s="249"/>
      <c r="P39" s="250"/>
      <c r="Q39" s="248"/>
      <c r="R39" s="249"/>
      <c r="S39" s="249"/>
      <c r="T39" s="250"/>
      <c r="U39" s="248"/>
      <c r="V39" s="249"/>
      <c r="W39" s="249"/>
      <c r="X39" s="250"/>
      <c r="Y39" s="248"/>
      <c r="Z39" s="249"/>
      <c r="AA39" s="249"/>
      <c r="AB39" s="250"/>
      <c r="AC39" s="248"/>
      <c r="AD39" s="249"/>
      <c r="AE39" s="249"/>
      <c r="AF39" s="250"/>
      <c r="AG39" s="248"/>
      <c r="AH39" s="249"/>
      <c r="AI39" s="249"/>
      <c r="AJ39" s="250"/>
      <c r="AK39" s="248"/>
      <c r="AL39" s="249"/>
      <c r="AM39" s="249"/>
      <c r="AN39" s="250"/>
      <c r="AO39" s="248"/>
      <c r="AP39" s="249"/>
      <c r="AQ39" s="249"/>
      <c r="AR39" s="250"/>
      <c r="AS39" s="248"/>
      <c r="AT39" s="249"/>
      <c r="AU39" s="249"/>
      <c r="AV39" s="250"/>
      <c r="AW39" s="248"/>
      <c r="AX39" s="249"/>
      <c r="AY39" s="249"/>
      <c r="AZ39" s="250"/>
      <c r="BA39" s="248"/>
      <c r="BB39" s="249"/>
      <c r="BC39" s="249"/>
      <c r="BD39" s="250"/>
      <c r="BE39" s="248"/>
      <c r="BF39" s="249"/>
      <c r="BG39" s="249"/>
      <c r="BH39" s="250"/>
      <c r="BI39" s="248"/>
      <c r="BJ39" s="249"/>
      <c r="BK39" s="249"/>
      <c r="BL39" s="250"/>
      <c r="BM39" s="248"/>
      <c r="BN39" s="249"/>
      <c r="BO39" s="249"/>
      <c r="BP39" s="250"/>
      <c r="BQ39" s="248"/>
      <c r="BR39" s="249"/>
      <c r="BS39" s="249"/>
      <c r="BT39" s="250"/>
      <c r="BU39" s="257" t="s">
        <v>398</v>
      </c>
      <c r="BV39" s="257" t="s">
        <v>399</v>
      </c>
      <c r="BW39" s="257" t="s">
        <v>400</v>
      </c>
      <c r="BX39" s="257" t="s">
        <v>401</v>
      </c>
      <c r="BY39" s="257" t="s">
        <v>402</v>
      </c>
      <c r="BZ39" s="258" t="s">
        <v>403</v>
      </c>
      <c r="CA39" s="244" t="s">
        <v>404</v>
      </c>
      <c r="CB39" s="244" t="s">
        <v>405</v>
      </c>
      <c r="CC39" s="244" t="s">
        <v>406</v>
      </c>
      <c r="CD39" s="244" t="s">
        <v>407</v>
      </c>
      <c r="CE39" s="246" t="s">
        <v>408</v>
      </c>
      <c r="CF39" s="255" t="s">
        <v>393</v>
      </c>
    </row>
    <row r="40" spans="2:84" ht="90" customHeight="1" x14ac:dyDescent="0.15">
      <c r="B40" s="266"/>
      <c r="C40" s="266"/>
      <c r="D40" s="266"/>
      <c r="E40" s="266"/>
      <c r="F40" s="266"/>
      <c r="G40" s="120" t="s">
        <v>414</v>
      </c>
      <c r="H40" s="121"/>
      <c r="I40" s="251"/>
      <c r="J40" s="252"/>
      <c r="K40" s="252"/>
      <c r="L40" s="253"/>
      <c r="M40" s="251"/>
      <c r="N40" s="252"/>
      <c r="O40" s="252"/>
      <c r="P40" s="253"/>
      <c r="Q40" s="251"/>
      <c r="R40" s="252"/>
      <c r="S40" s="252"/>
      <c r="T40" s="253"/>
      <c r="U40" s="251"/>
      <c r="V40" s="252"/>
      <c r="W40" s="252"/>
      <c r="X40" s="253"/>
      <c r="Y40" s="251"/>
      <c r="Z40" s="252"/>
      <c r="AA40" s="252"/>
      <c r="AB40" s="253"/>
      <c r="AC40" s="251"/>
      <c r="AD40" s="252"/>
      <c r="AE40" s="252"/>
      <c r="AF40" s="253"/>
      <c r="AG40" s="251"/>
      <c r="AH40" s="252"/>
      <c r="AI40" s="252"/>
      <c r="AJ40" s="253"/>
      <c r="AK40" s="251"/>
      <c r="AL40" s="252"/>
      <c r="AM40" s="252"/>
      <c r="AN40" s="253"/>
      <c r="AO40" s="251"/>
      <c r="AP40" s="252"/>
      <c r="AQ40" s="252"/>
      <c r="AR40" s="253"/>
      <c r="AS40" s="251"/>
      <c r="AT40" s="252"/>
      <c r="AU40" s="252"/>
      <c r="AV40" s="253"/>
      <c r="AW40" s="251"/>
      <c r="AX40" s="252"/>
      <c r="AY40" s="252"/>
      <c r="AZ40" s="253"/>
      <c r="BA40" s="251"/>
      <c r="BB40" s="252"/>
      <c r="BC40" s="252"/>
      <c r="BD40" s="253"/>
      <c r="BE40" s="251"/>
      <c r="BF40" s="252"/>
      <c r="BG40" s="252"/>
      <c r="BH40" s="253"/>
      <c r="BI40" s="251"/>
      <c r="BJ40" s="252"/>
      <c r="BK40" s="252"/>
      <c r="BL40" s="253"/>
      <c r="BM40" s="251"/>
      <c r="BN40" s="252"/>
      <c r="BO40" s="252"/>
      <c r="BP40" s="253"/>
      <c r="BQ40" s="251"/>
      <c r="BR40" s="252"/>
      <c r="BS40" s="252"/>
      <c r="BT40" s="253"/>
      <c r="BU40" s="257"/>
      <c r="BV40" s="257"/>
      <c r="BW40" s="257"/>
      <c r="BX40" s="257"/>
      <c r="BY40" s="257"/>
      <c r="BZ40" s="259"/>
      <c r="CA40" s="245"/>
      <c r="CB40" s="245"/>
      <c r="CC40" s="245"/>
      <c r="CD40" s="245"/>
      <c r="CE40" s="247"/>
      <c r="CF40" s="256"/>
    </row>
    <row r="41" spans="2:84" ht="30" customHeight="1" x14ac:dyDescent="0.15">
      <c r="B41" s="122">
        <v>1</v>
      </c>
      <c r="C41" s="123"/>
      <c r="D41" s="124"/>
      <c r="E41" s="142"/>
      <c r="F41" s="125" t="str">
        <f t="shared" ref="F41:F56" si="0">IF(COUNTIF(I41:BQ41,"●"),9,IF(COUNTIF(I41:BQ41,"○"),3,IF(COUNTIF(I41:BQ41,"▽"),1,"")))</f>
        <v/>
      </c>
      <c r="G41" s="243"/>
      <c r="H41" s="243"/>
      <c r="I41" s="240"/>
      <c r="J41" s="241"/>
      <c r="K41" s="241"/>
      <c r="L41" s="242"/>
      <c r="M41" s="240"/>
      <c r="N41" s="241"/>
      <c r="O41" s="241"/>
      <c r="P41" s="242"/>
      <c r="Q41" s="240"/>
      <c r="R41" s="241"/>
      <c r="S41" s="241"/>
      <c r="T41" s="242"/>
      <c r="U41" s="240"/>
      <c r="V41" s="241"/>
      <c r="W41" s="241"/>
      <c r="X41" s="242"/>
      <c r="Y41" s="240"/>
      <c r="Z41" s="241"/>
      <c r="AA41" s="241"/>
      <c r="AB41" s="242"/>
      <c r="AC41" s="240"/>
      <c r="AD41" s="241"/>
      <c r="AE41" s="241"/>
      <c r="AF41" s="242"/>
      <c r="AG41" s="240"/>
      <c r="AH41" s="241"/>
      <c r="AI41" s="241"/>
      <c r="AJ41" s="242"/>
      <c r="AK41" s="240"/>
      <c r="AL41" s="241"/>
      <c r="AM41" s="241"/>
      <c r="AN41" s="242"/>
      <c r="AO41" s="240"/>
      <c r="AP41" s="241"/>
      <c r="AQ41" s="241"/>
      <c r="AR41" s="242"/>
      <c r="AS41" s="240"/>
      <c r="AT41" s="241"/>
      <c r="AU41" s="241"/>
      <c r="AV41" s="242"/>
      <c r="AW41" s="240"/>
      <c r="AX41" s="241"/>
      <c r="AY41" s="241"/>
      <c r="AZ41" s="242"/>
      <c r="BA41" s="240"/>
      <c r="BB41" s="241"/>
      <c r="BC41" s="241"/>
      <c r="BD41" s="242"/>
      <c r="BE41" s="240"/>
      <c r="BF41" s="241"/>
      <c r="BG41" s="241"/>
      <c r="BH41" s="242"/>
      <c r="BI41" s="240"/>
      <c r="BJ41" s="241"/>
      <c r="BK41" s="241"/>
      <c r="BL41" s="242"/>
      <c r="BM41" s="240"/>
      <c r="BN41" s="241"/>
      <c r="BO41" s="241"/>
      <c r="BP41" s="242"/>
      <c r="BQ41" s="240"/>
      <c r="BR41" s="241"/>
      <c r="BS41" s="241"/>
      <c r="BT41" s="242"/>
      <c r="BU41" s="126"/>
      <c r="BV41" s="126"/>
      <c r="BW41" s="126"/>
      <c r="BX41" s="126"/>
      <c r="BY41" s="126"/>
      <c r="BZ41" s="254"/>
      <c r="CF41" s="122">
        <v>1</v>
      </c>
    </row>
    <row r="42" spans="2:84" ht="30" customHeight="1" x14ac:dyDescent="0.15">
      <c r="B42" s="122">
        <v>2</v>
      </c>
      <c r="C42" s="123"/>
      <c r="D42" s="124"/>
      <c r="E42" s="142"/>
      <c r="F42" s="125" t="str">
        <f t="shared" si="0"/>
        <v/>
      </c>
      <c r="G42" s="243"/>
      <c r="H42" s="243"/>
      <c r="I42" s="240"/>
      <c r="J42" s="241"/>
      <c r="K42" s="241"/>
      <c r="L42" s="242"/>
      <c r="M42" s="240"/>
      <c r="N42" s="241"/>
      <c r="O42" s="241"/>
      <c r="P42" s="242"/>
      <c r="Q42" s="240"/>
      <c r="R42" s="241"/>
      <c r="S42" s="241"/>
      <c r="T42" s="242"/>
      <c r="U42" s="240"/>
      <c r="V42" s="241"/>
      <c r="W42" s="241"/>
      <c r="X42" s="242"/>
      <c r="Y42" s="240"/>
      <c r="Z42" s="241"/>
      <c r="AA42" s="241"/>
      <c r="AB42" s="242"/>
      <c r="AC42" s="240"/>
      <c r="AD42" s="241"/>
      <c r="AE42" s="241"/>
      <c r="AF42" s="242"/>
      <c r="AG42" s="240"/>
      <c r="AH42" s="241"/>
      <c r="AI42" s="241"/>
      <c r="AJ42" s="242"/>
      <c r="AK42" s="240"/>
      <c r="AL42" s="241"/>
      <c r="AM42" s="241"/>
      <c r="AN42" s="242"/>
      <c r="AO42" s="240"/>
      <c r="AP42" s="241"/>
      <c r="AQ42" s="241"/>
      <c r="AR42" s="242"/>
      <c r="AS42" s="240"/>
      <c r="AT42" s="241"/>
      <c r="AU42" s="241"/>
      <c r="AV42" s="242"/>
      <c r="AW42" s="240"/>
      <c r="AX42" s="241"/>
      <c r="AY42" s="241"/>
      <c r="AZ42" s="242"/>
      <c r="BA42" s="240"/>
      <c r="BB42" s="241"/>
      <c r="BC42" s="241"/>
      <c r="BD42" s="242"/>
      <c r="BE42" s="240"/>
      <c r="BF42" s="241"/>
      <c r="BG42" s="241"/>
      <c r="BH42" s="242"/>
      <c r="BI42" s="240"/>
      <c r="BJ42" s="241"/>
      <c r="BK42" s="241"/>
      <c r="BL42" s="242"/>
      <c r="BM42" s="240"/>
      <c r="BN42" s="241"/>
      <c r="BO42" s="241"/>
      <c r="BP42" s="242"/>
      <c r="BQ42" s="240"/>
      <c r="BR42" s="241"/>
      <c r="BS42" s="241"/>
      <c r="BT42" s="242"/>
      <c r="BU42" s="126"/>
      <c r="BV42" s="126"/>
      <c r="BW42" s="126"/>
      <c r="BX42" s="126"/>
      <c r="BY42" s="126"/>
      <c r="BZ42" s="254"/>
      <c r="CF42" s="122">
        <v>2</v>
      </c>
    </row>
    <row r="43" spans="2:84" ht="30" customHeight="1" x14ac:dyDescent="0.15">
      <c r="B43" s="122">
        <v>3</v>
      </c>
      <c r="C43" s="123"/>
      <c r="D43" s="124"/>
      <c r="E43" s="142"/>
      <c r="F43" s="125" t="str">
        <f t="shared" si="0"/>
        <v/>
      </c>
      <c r="G43" s="243"/>
      <c r="H43" s="243"/>
      <c r="I43" s="240"/>
      <c r="J43" s="241"/>
      <c r="K43" s="241"/>
      <c r="L43" s="242"/>
      <c r="M43" s="240"/>
      <c r="N43" s="241"/>
      <c r="O43" s="241"/>
      <c r="P43" s="242"/>
      <c r="Q43" s="240"/>
      <c r="R43" s="241"/>
      <c r="S43" s="241"/>
      <c r="T43" s="242"/>
      <c r="U43" s="240"/>
      <c r="V43" s="241"/>
      <c r="W43" s="241"/>
      <c r="X43" s="242"/>
      <c r="Y43" s="240"/>
      <c r="Z43" s="241"/>
      <c r="AA43" s="241"/>
      <c r="AB43" s="242"/>
      <c r="AC43" s="240"/>
      <c r="AD43" s="241"/>
      <c r="AE43" s="241"/>
      <c r="AF43" s="242"/>
      <c r="AG43" s="240"/>
      <c r="AH43" s="241"/>
      <c r="AI43" s="241"/>
      <c r="AJ43" s="242"/>
      <c r="AK43" s="240"/>
      <c r="AL43" s="241"/>
      <c r="AM43" s="241"/>
      <c r="AN43" s="242"/>
      <c r="AO43" s="240"/>
      <c r="AP43" s="241"/>
      <c r="AQ43" s="241"/>
      <c r="AR43" s="242"/>
      <c r="AS43" s="240"/>
      <c r="AT43" s="241"/>
      <c r="AU43" s="241"/>
      <c r="AV43" s="242"/>
      <c r="AW43" s="240"/>
      <c r="AX43" s="241"/>
      <c r="AY43" s="241"/>
      <c r="AZ43" s="242"/>
      <c r="BA43" s="240"/>
      <c r="BB43" s="241"/>
      <c r="BC43" s="241"/>
      <c r="BD43" s="242"/>
      <c r="BE43" s="240"/>
      <c r="BF43" s="241"/>
      <c r="BG43" s="241"/>
      <c r="BH43" s="242"/>
      <c r="BI43" s="240"/>
      <c r="BJ43" s="241"/>
      <c r="BK43" s="241"/>
      <c r="BL43" s="242"/>
      <c r="BM43" s="240"/>
      <c r="BN43" s="241"/>
      <c r="BO43" s="241"/>
      <c r="BP43" s="242"/>
      <c r="BQ43" s="240"/>
      <c r="BR43" s="241"/>
      <c r="BS43" s="241"/>
      <c r="BT43" s="242"/>
      <c r="BU43" s="126"/>
      <c r="BV43" s="126"/>
      <c r="BW43" s="126"/>
      <c r="BX43" s="126"/>
      <c r="BY43" s="126"/>
      <c r="BZ43" s="254"/>
      <c r="CF43" s="122">
        <v>3</v>
      </c>
    </row>
    <row r="44" spans="2:84" ht="30" customHeight="1" x14ac:dyDescent="0.15">
      <c r="B44" s="122">
        <v>4</v>
      </c>
      <c r="C44" s="123"/>
      <c r="D44" s="124"/>
      <c r="E44" s="142"/>
      <c r="F44" s="125" t="str">
        <f t="shared" si="0"/>
        <v/>
      </c>
      <c r="G44" s="243"/>
      <c r="H44" s="243"/>
      <c r="I44" s="240"/>
      <c r="J44" s="241"/>
      <c r="K44" s="241"/>
      <c r="L44" s="242"/>
      <c r="M44" s="240"/>
      <c r="N44" s="241"/>
      <c r="O44" s="241"/>
      <c r="P44" s="242"/>
      <c r="Q44" s="240"/>
      <c r="R44" s="241"/>
      <c r="S44" s="241"/>
      <c r="T44" s="242"/>
      <c r="U44" s="240"/>
      <c r="V44" s="241"/>
      <c r="W44" s="241"/>
      <c r="X44" s="242"/>
      <c r="Y44" s="240"/>
      <c r="Z44" s="241"/>
      <c r="AA44" s="241"/>
      <c r="AB44" s="242"/>
      <c r="AC44" s="240"/>
      <c r="AD44" s="241"/>
      <c r="AE44" s="241"/>
      <c r="AF44" s="242"/>
      <c r="AG44" s="240"/>
      <c r="AH44" s="241"/>
      <c r="AI44" s="241"/>
      <c r="AJ44" s="242"/>
      <c r="AK44" s="240"/>
      <c r="AL44" s="241"/>
      <c r="AM44" s="241"/>
      <c r="AN44" s="242"/>
      <c r="AO44" s="240"/>
      <c r="AP44" s="241"/>
      <c r="AQ44" s="241"/>
      <c r="AR44" s="242"/>
      <c r="AS44" s="240"/>
      <c r="AT44" s="241"/>
      <c r="AU44" s="241"/>
      <c r="AV44" s="242"/>
      <c r="AW44" s="240"/>
      <c r="AX44" s="241"/>
      <c r="AY44" s="241"/>
      <c r="AZ44" s="242"/>
      <c r="BA44" s="240"/>
      <c r="BB44" s="241"/>
      <c r="BC44" s="241"/>
      <c r="BD44" s="242"/>
      <c r="BE44" s="240"/>
      <c r="BF44" s="241"/>
      <c r="BG44" s="241"/>
      <c r="BH44" s="242"/>
      <c r="BI44" s="240"/>
      <c r="BJ44" s="241"/>
      <c r="BK44" s="241"/>
      <c r="BL44" s="242"/>
      <c r="BM44" s="240"/>
      <c r="BN44" s="241"/>
      <c r="BO44" s="241"/>
      <c r="BP44" s="242"/>
      <c r="BQ44" s="240"/>
      <c r="BR44" s="241"/>
      <c r="BS44" s="241"/>
      <c r="BT44" s="242"/>
      <c r="BU44" s="126"/>
      <c r="BV44" s="126"/>
      <c r="BW44" s="126"/>
      <c r="BX44" s="126"/>
      <c r="BY44" s="126"/>
      <c r="BZ44" s="254"/>
      <c r="CF44" s="122">
        <v>4</v>
      </c>
    </row>
    <row r="45" spans="2:84" ht="30" customHeight="1" x14ac:dyDescent="0.15">
      <c r="B45" s="122">
        <v>5</v>
      </c>
      <c r="C45" s="123"/>
      <c r="D45" s="124"/>
      <c r="E45" s="142"/>
      <c r="F45" s="125" t="str">
        <f t="shared" si="0"/>
        <v/>
      </c>
      <c r="G45" s="243"/>
      <c r="H45" s="243"/>
      <c r="I45" s="240"/>
      <c r="J45" s="241"/>
      <c r="K45" s="241"/>
      <c r="L45" s="242"/>
      <c r="M45" s="240"/>
      <c r="N45" s="241"/>
      <c r="O45" s="241"/>
      <c r="P45" s="242"/>
      <c r="Q45" s="240"/>
      <c r="R45" s="241"/>
      <c r="S45" s="241"/>
      <c r="T45" s="242"/>
      <c r="U45" s="240"/>
      <c r="V45" s="241"/>
      <c r="W45" s="241"/>
      <c r="X45" s="242"/>
      <c r="Y45" s="240"/>
      <c r="Z45" s="241"/>
      <c r="AA45" s="241"/>
      <c r="AB45" s="242"/>
      <c r="AC45" s="240"/>
      <c r="AD45" s="241"/>
      <c r="AE45" s="241"/>
      <c r="AF45" s="242"/>
      <c r="AG45" s="240"/>
      <c r="AH45" s="241"/>
      <c r="AI45" s="241"/>
      <c r="AJ45" s="242"/>
      <c r="AK45" s="240"/>
      <c r="AL45" s="241"/>
      <c r="AM45" s="241"/>
      <c r="AN45" s="242"/>
      <c r="AO45" s="240"/>
      <c r="AP45" s="241"/>
      <c r="AQ45" s="241"/>
      <c r="AR45" s="242"/>
      <c r="AS45" s="240"/>
      <c r="AT45" s="241"/>
      <c r="AU45" s="241"/>
      <c r="AV45" s="242"/>
      <c r="AW45" s="240"/>
      <c r="AX45" s="241"/>
      <c r="AY45" s="241"/>
      <c r="AZ45" s="242"/>
      <c r="BA45" s="240"/>
      <c r="BB45" s="241"/>
      <c r="BC45" s="241"/>
      <c r="BD45" s="242"/>
      <c r="BE45" s="240"/>
      <c r="BF45" s="241"/>
      <c r="BG45" s="241"/>
      <c r="BH45" s="242"/>
      <c r="BI45" s="240"/>
      <c r="BJ45" s="241"/>
      <c r="BK45" s="241"/>
      <c r="BL45" s="242"/>
      <c r="BM45" s="240"/>
      <c r="BN45" s="241"/>
      <c r="BO45" s="241"/>
      <c r="BP45" s="242"/>
      <c r="BQ45" s="240"/>
      <c r="BR45" s="241"/>
      <c r="BS45" s="241"/>
      <c r="BT45" s="242"/>
      <c r="BU45" s="126"/>
      <c r="BV45" s="126"/>
      <c r="BW45" s="126"/>
      <c r="BX45" s="126"/>
      <c r="BY45" s="126"/>
      <c r="BZ45" s="254"/>
      <c r="CF45" s="122">
        <v>5</v>
      </c>
    </row>
    <row r="46" spans="2:84" ht="30" customHeight="1" x14ac:dyDescent="0.15">
      <c r="B46" s="122">
        <v>6</v>
      </c>
      <c r="C46" s="123"/>
      <c r="D46" s="124"/>
      <c r="E46" s="142"/>
      <c r="F46" s="125" t="str">
        <f t="shared" si="0"/>
        <v/>
      </c>
      <c r="G46" s="243"/>
      <c r="H46" s="243"/>
      <c r="I46" s="240"/>
      <c r="J46" s="241"/>
      <c r="K46" s="241"/>
      <c r="L46" s="242"/>
      <c r="M46" s="240"/>
      <c r="N46" s="241"/>
      <c r="O46" s="241"/>
      <c r="P46" s="242"/>
      <c r="Q46" s="240"/>
      <c r="R46" s="241"/>
      <c r="S46" s="241"/>
      <c r="T46" s="242"/>
      <c r="U46" s="240"/>
      <c r="V46" s="241"/>
      <c r="W46" s="241"/>
      <c r="X46" s="242"/>
      <c r="Y46" s="240"/>
      <c r="Z46" s="241"/>
      <c r="AA46" s="241"/>
      <c r="AB46" s="242"/>
      <c r="AC46" s="240"/>
      <c r="AD46" s="241"/>
      <c r="AE46" s="241"/>
      <c r="AF46" s="242"/>
      <c r="AG46" s="240"/>
      <c r="AH46" s="241"/>
      <c r="AI46" s="241"/>
      <c r="AJ46" s="242"/>
      <c r="AK46" s="240"/>
      <c r="AL46" s="241"/>
      <c r="AM46" s="241"/>
      <c r="AN46" s="242"/>
      <c r="AO46" s="240"/>
      <c r="AP46" s="241"/>
      <c r="AQ46" s="241"/>
      <c r="AR46" s="242"/>
      <c r="AS46" s="240"/>
      <c r="AT46" s="241"/>
      <c r="AU46" s="241"/>
      <c r="AV46" s="242"/>
      <c r="AW46" s="240"/>
      <c r="AX46" s="241"/>
      <c r="AY46" s="241"/>
      <c r="AZ46" s="242"/>
      <c r="BA46" s="240"/>
      <c r="BB46" s="241"/>
      <c r="BC46" s="241"/>
      <c r="BD46" s="242"/>
      <c r="BE46" s="240"/>
      <c r="BF46" s="241"/>
      <c r="BG46" s="241"/>
      <c r="BH46" s="242"/>
      <c r="BI46" s="240"/>
      <c r="BJ46" s="241"/>
      <c r="BK46" s="241"/>
      <c r="BL46" s="242"/>
      <c r="BM46" s="240"/>
      <c r="BN46" s="241"/>
      <c r="BO46" s="241"/>
      <c r="BP46" s="242"/>
      <c r="BQ46" s="240"/>
      <c r="BR46" s="241"/>
      <c r="BS46" s="241"/>
      <c r="BT46" s="242"/>
      <c r="BU46" s="126"/>
      <c r="BV46" s="126"/>
      <c r="BW46" s="126"/>
      <c r="BX46" s="126"/>
      <c r="BY46" s="126"/>
      <c r="BZ46" s="254"/>
      <c r="CF46" s="122">
        <v>6</v>
      </c>
    </row>
    <row r="47" spans="2:84" ht="30" customHeight="1" x14ac:dyDescent="0.15">
      <c r="B47" s="122">
        <v>7</v>
      </c>
      <c r="C47" s="123" t="str">
        <f t="shared" ref="C47:C56" si="1">REPT("|",(D47*50))</f>
        <v/>
      </c>
      <c r="D47" s="124"/>
      <c r="E47" s="125"/>
      <c r="F47" s="125" t="str">
        <f t="shared" si="0"/>
        <v/>
      </c>
      <c r="G47" s="243"/>
      <c r="H47" s="243"/>
      <c r="I47" s="240"/>
      <c r="J47" s="241"/>
      <c r="K47" s="241"/>
      <c r="L47" s="242"/>
      <c r="M47" s="240"/>
      <c r="N47" s="241"/>
      <c r="O47" s="241"/>
      <c r="P47" s="242"/>
      <c r="Q47" s="240"/>
      <c r="R47" s="241"/>
      <c r="S47" s="241"/>
      <c r="T47" s="242"/>
      <c r="U47" s="240"/>
      <c r="V47" s="241"/>
      <c r="W47" s="241"/>
      <c r="X47" s="242"/>
      <c r="Y47" s="240"/>
      <c r="Z47" s="241"/>
      <c r="AA47" s="241"/>
      <c r="AB47" s="242"/>
      <c r="AC47" s="240"/>
      <c r="AD47" s="241"/>
      <c r="AE47" s="241"/>
      <c r="AF47" s="242"/>
      <c r="AG47" s="240"/>
      <c r="AH47" s="241"/>
      <c r="AI47" s="241"/>
      <c r="AJ47" s="242"/>
      <c r="AK47" s="240"/>
      <c r="AL47" s="241"/>
      <c r="AM47" s="241"/>
      <c r="AN47" s="242"/>
      <c r="AO47" s="240"/>
      <c r="AP47" s="241"/>
      <c r="AQ47" s="241"/>
      <c r="AR47" s="242"/>
      <c r="AS47" s="240"/>
      <c r="AT47" s="241"/>
      <c r="AU47" s="241"/>
      <c r="AV47" s="242"/>
      <c r="AW47" s="240"/>
      <c r="AX47" s="241"/>
      <c r="AY47" s="241"/>
      <c r="AZ47" s="242"/>
      <c r="BA47" s="240"/>
      <c r="BB47" s="241"/>
      <c r="BC47" s="241"/>
      <c r="BD47" s="242"/>
      <c r="BE47" s="240"/>
      <c r="BF47" s="241"/>
      <c r="BG47" s="241"/>
      <c r="BH47" s="242"/>
      <c r="BI47" s="240"/>
      <c r="BJ47" s="241"/>
      <c r="BK47" s="241"/>
      <c r="BL47" s="242"/>
      <c r="BM47" s="240"/>
      <c r="BN47" s="241"/>
      <c r="BO47" s="241"/>
      <c r="BP47" s="242"/>
      <c r="BQ47" s="240"/>
      <c r="BR47" s="241"/>
      <c r="BS47" s="241"/>
      <c r="BT47" s="242"/>
      <c r="BU47" s="126"/>
      <c r="BV47" s="126"/>
      <c r="BW47" s="126"/>
      <c r="BX47" s="126"/>
      <c r="BY47" s="126"/>
      <c r="BZ47" s="254"/>
      <c r="CF47" s="122">
        <v>7</v>
      </c>
    </row>
    <row r="48" spans="2:84" ht="30" customHeight="1" x14ac:dyDescent="0.15">
      <c r="B48" s="122">
        <v>8</v>
      </c>
      <c r="C48" s="123" t="str">
        <f t="shared" si="1"/>
        <v/>
      </c>
      <c r="D48" s="124"/>
      <c r="E48" s="125"/>
      <c r="F48" s="125" t="str">
        <f t="shared" si="0"/>
        <v/>
      </c>
      <c r="G48" s="243"/>
      <c r="H48" s="243"/>
      <c r="I48" s="240"/>
      <c r="J48" s="241"/>
      <c r="K48" s="241"/>
      <c r="L48" s="242"/>
      <c r="M48" s="240"/>
      <c r="N48" s="241"/>
      <c r="O48" s="241"/>
      <c r="P48" s="242"/>
      <c r="Q48" s="240"/>
      <c r="R48" s="241"/>
      <c r="S48" s="241"/>
      <c r="T48" s="242"/>
      <c r="U48" s="240"/>
      <c r="V48" s="241"/>
      <c r="W48" s="241"/>
      <c r="X48" s="242"/>
      <c r="Y48" s="240"/>
      <c r="Z48" s="241"/>
      <c r="AA48" s="241"/>
      <c r="AB48" s="242"/>
      <c r="AC48" s="240"/>
      <c r="AD48" s="241"/>
      <c r="AE48" s="241"/>
      <c r="AF48" s="242"/>
      <c r="AG48" s="240"/>
      <c r="AH48" s="241"/>
      <c r="AI48" s="241"/>
      <c r="AJ48" s="242"/>
      <c r="AK48" s="240"/>
      <c r="AL48" s="241"/>
      <c r="AM48" s="241"/>
      <c r="AN48" s="242"/>
      <c r="AO48" s="240"/>
      <c r="AP48" s="241"/>
      <c r="AQ48" s="241"/>
      <c r="AR48" s="242"/>
      <c r="AS48" s="240"/>
      <c r="AT48" s="241"/>
      <c r="AU48" s="241"/>
      <c r="AV48" s="242"/>
      <c r="AW48" s="240"/>
      <c r="AX48" s="241"/>
      <c r="AY48" s="241"/>
      <c r="AZ48" s="242"/>
      <c r="BA48" s="240"/>
      <c r="BB48" s="241"/>
      <c r="BC48" s="241"/>
      <c r="BD48" s="242"/>
      <c r="BE48" s="240"/>
      <c r="BF48" s="241"/>
      <c r="BG48" s="241"/>
      <c r="BH48" s="242"/>
      <c r="BI48" s="240"/>
      <c r="BJ48" s="241"/>
      <c r="BK48" s="241"/>
      <c r="BL48" s="242"/>
      <c r="BM48" s="240"/>
      <c r="BN48" s="241"/>
      <c r="BO48" s="241"/>
      <c r="BP48" s="242"/>
      <c r="BQ48" s="240"/>
      <c r="BR48" s="241"/>
      <c r="BS48" s="241"/>
      <c r="BT48" s="242"/>
      <c r="BU48" s="126"/>
      <c r="BV48" s="126"/>
      <c r="BW48" s="126"/>
      <c r="BX48" s="126"/>
      <c r="BY48" s="126"/>
      <c r="BZ48" s="254"/>
      <c r="CF48" s="122">
        <v>8</v>
      </c>
    </row>
    <row r="49" spans="2:84" ht="30" customHeight="1" x14ac:dyDescent="0.15">
      <c r="B49" s="122">
        <v>9</v>
      </c>
      <c r="C49" s="123" t="str">
        <f t="shared" si="1"/>
        <v/>
      </c>
      <c r="D49" s="124"/>
      <c r="E49" s="125"/>
      <c r="F49" s="125" t="str">
        <f t="shared" si="0"/>
        <v/>
      </c>
      <c r="G49" s="243"/>
      <c r="H49" s="243"/>
      <c r="I49" s="240"/>
      <c r="J49" s="241"/>
      <c r="K49" s="241"/>
      <c r="L49" s="242"/>
      <c r="M49" s="240"/>
      <c r="N49" s="241"/>
      <c r="O49" s="241"/>
      <c r="P49" s="242"/>
      <c r="Q49" s="240"/>
      <c r="R49" s="241"/>
      <c r="S49" s="241"/>
      <c r="T49" s="242"/>
      <c r="U49" s="240"/>
      <c r="V49" s="241"/>
      <c r="W49" s="241"/>
      <c r="X49" s="242"/>
      <c r="Y49" s="240"/>
      <c r="Z49" s="241"/>
      <c r="AA49" s="241"/>
      <c r="AB49" s="242"/>
      <c r="AC49" s="240"/>
      <c r="AD49" s="241"/>
      <c r="AE49" s="241"/>
      <c r="AF49" s="242"/>
      <c r="AG49" s="240"/>
      <c r="AH49" s="241"/>
      <c r="AI49" s="241"/>
      <c r="AJ49" s="242"/>
      <c r="AK49" s="240"/>
      <c r="AL49" s="241"/>
      <c r="AM49" s="241"/>
      <c r="AN49" s="242"/>
      <c r="AO49" s="240"/>
      <c r="AP49" s="241"/>
      <c r="AQ49" s="241"/>
      <c r="AR49" s="242"/>
      <c r="AS49" s="240"/>
      <c r="AT49" s="241"/>
      <c r="AU49" s="241"/>
      <c r="AV49" s="242"/>
      <c r="AW49" s="240"/>
      <c r="AX49" s="241"/>
      <c r="AY49" s="241"/>
      <c r="AZ49" s="242"/>
      <c r="BA49" s="240"/>
      <c r="BB49" s="241"/>
      <c r="BC49" s="241"/>
      <c r="BD49" s="242"/>
      <c r="BE49" s="240"/>
      <c r="BF49" s="241"/>
      <c r="BG49" s="241"/>
      <c r="BH49" s="242"/>
      <c r="BI49" s="240"/>
      <c r="BJ49" s="241"/>
      <c r="BK49" s="241"/>
      <c r="BL49" s="242"/>
      <c r="BM49" s="240"/>
      <c r="BN49" s="241"/>
      <c r="BO49" s="241"/>
      <c r="BP49" s="242"/>
      <c r="BQ49" s="240"/>
      <c r="BR49" s="241"/>
      <c r="BS49" s="241"/>
      <c r="BT49" s="242"/>
      <c r="BU49" s="126"/>
      <c r="BV49" s="126"/>
      <c r="BW49" s="126"/>
      <c r="BX49" s="126"/>
      <c r="BY49" s="126"/>
      <c r="BZ49" s="254"/>
      <c r="CF49" s="122">
        <v>9</v>
      </c>
    </row>
    <row r="50" spans="2:84" ht="30" customHeight="1" x14ac:dyDescent="0.15">
      <c r="B50" s="122">
        <v>10</v>
      </c>
      <c r="C50" s="123" t="str">
        <f t="shared" si="1"/>
        <v/>
      </c>
      <c r="D50" s="124"/>
      <c r="E50" s="125"/>
      <c r="F50" s="125" t="str">
        <f t="shared" si="0"/>
        <v/>
      </c>
      <c r="G50" s="243"/>
      <c r="H50" s="243"/>
      <c r="I50" s="240"/>
      <c r="J50" s="241"/>
      <c r="K50" s="241"/>
      <c r="L50" s="242"/>
      <c r="M50" s="240"/>
      <c r="N50" s="241"/>
      <c r="O50" s="241"/>
      <c r="P50" s="242"/>
      <c r="Q50" s="240"/>
      <c r="R50" s="241"/>
      <c r="S50" s="241"/>
      <c r="T50" s="242"/>
      <c r="U50" s="240"/>
      <c r="V50" s="241"/>
      <c r="W50" s="241"/>
      <c r="X50" s="242"/>
      <c r="Y50" s="240"/>
      <c r="Z50" s="241"/>
      <c r="AA50" s="241"/>
      <c r="AB50" s="242"/>
      <c r="AC50" s="240"/>
      <c r="AD50" s="241"/>
      <c r="AE50" s="241"/>
      <c r="AF50" s="242"/>
      <c r="AG50" s="240"/>
      <c r="AH50" s="241"/>
      <c r="AI50" s="241"/>
      <c r="AJ50" s="242"/>
      <c r="AK50" s="240"/>
      <c r="AL50" s="241"/>
      <c r="AM50" s="241"/>
      <c r="AN50" s="242"/>
      <c r="AO50" s="240"/>
      <c r="AP50" s="241"/>
      <c r="AQ50" s="241"/>
      <c r="AR50" s="242"/>
      <c r="AS50" s="240"/>
      <c r="AT50" s="241"/>
      <c r="AU50" s="241"/>
      <c r="AV50" s="242"/>
      <c r="AW50" s="240"/>
      <c r="AX50" s="241"/>
      <c r="AY50" s="241"/>
      <c r="AZ50" s="242"/>
      <c r="BA50" s="240"/>
      <c r="BB50" s="241"/>
      <c r="BC50" s="241"/>
      <c r="BD50" s="242"/>
      <c r="BE50" s="240"/>
      <c r="BF50" s="241"/>
      <c r="BG50" s="241"/>
      <c r="BH50" s="242"/>
      <c r="BI50" s="240"/>
      <c r="BJ50" s="241"/>
      <c r="BK50" s="241"/>
      <c r="BL50" s="242"/>
      <c r="BM50" s="240"/>
      <c r="BN50" s="241"/>
      <c r="BO50" s="241"/>
      <c r="BP50" s="242"/>
      <c r="BQ50" s="240"/>
      <c r="BR50" s="241"/>
      <c r="BS50" s="241"/>
      <c r="BT50" s="242"/>
      <c r="BU50" s="126"/>
      <c r="BV50" s="126"/>
      <c r="BW50" s="126"/>
      <c r="BX50" s="126"/>
      <c r="BY50" s="126"/>
      <c r="BZ50" s="254"/>
      <c r="CF50" s="122">
        <v>10</v>
      </c>
    </row>
    <row r="51" spans="2:84" ht="30" customHeight="1" x14ac:dyDescent="0.15">
      <c r="B51" s="122">
        <v>11</v>
      </c>
      <c r="C51" s="123" t="str">
        <f t="shared" si="1"/>
        <v/>
      </c>
      <c r="D51" s="124"/>
      <c r="E51" s="125"/>
      <c r="F51" s="125" t="str">
        <f t="shared" si="0"/>
        <v/>
      </c>
      <c r="G51" s="243"/>
      <c r="H51" s="243"/>
      <c r="I51" s="240"/>
      <c r="J51" s="241"/>
      <c r="K51" s="241"/>
      <c r="L51" s="242"/>
      <c r="M51" s="240"/>
      <c r="N51" s="241"/>
      <c r="O51" s="241"/>
      <c r="P51" s="242"/>
      <c r="Q51" s="240"/>
      <c r="R51" s="241"/>
      <c r="S51" s="241"/>
      <c r="T51" s="242"/>
      <c r="U51" s="240"/>
      <c r="V51" s="241"/>
      <c r="W51" s="241"/>
      <c r="X51" s="242"/>
      <c r="Y51" s="240"/>
      <c r="Z51" s="241"/>
      <c r="AA51" s="241"/>
      <c r="AB51" s="242"/>
      <c r="AC51" s="240"/>
      <c r="AD51" s="241"/>
      <c r="AE51" s="241"/>
      <c r="AF51" s="242"/>
      <c r="AG51" s="240"/>
      <c r="AH51" s="241"/>
      <c r="AI51" s="241"/>
      <c r="AJ51" s="242"/>
      <c r="AK51" s="240"/>
      <c r="AL51" s="241"/>
      <c r="AM51" s="241"/>
      <c r="AN51" s="242"/>
      <c r="AO51" s="240"/>
      <c r="AP51" s="241"/>
      <c r="AQ51" s="241"/>
      <c r="AR51" s="242"/>
      <c r="AS51" s="240"/>
      <c r="AT51" s="241"/>
      <c r="AU51" s="241"/>
      <c r="AV51" s="242"/>
      <c r="AW51" s="240"/>
      <c r="AX51" s="241"/>
      <c r="AY51" s="241"/>
      <c r="AZ51" s="242"/>
      <c r="BA51" s="240"/>
      <c r="BB51" s="241"/>
      <c r="BC51" s="241"/>
      <c r="BD51" s="242"/>
      <c r="BE51" s="240"/>
      <c r="BF51" s="241"/>
      <c r="BG51" s="241"/>
      <c r="BH51" s="242"/>
      <c r="BI51" s="240"/>
      <c r="BJ51" s="241"/>
      <c r="BK51" s="241"/>
      <c r="BL51" s="242"/>
      <c r="BM51" s="240"/>
      <c r="BN51" s="241"/>
      <c r="BO51" s="241"/>
      <c r="BP51" s="242"/>
      <c r="BQ51" s="240"/>
      <c r="BR51" s="241"/>
      <c r="BS51" s="241"/>
      <c r="BT51" s="242"/>
      <c r="BU51" s="126"/>
      <c r="BV51" s="126"/>
      <c r="BW51" s="126"/>
      <c r="BX51" s="126"/>
      <c r="BY51" s="126"/>
      <c r="BZ51" s="254"/>
      <c r="CF51" s="122">
        <v>11</v>
      </c>
    </row>
    <row r="52" spans="2:84" ht="30" customHeight="1" x14ac:dyDescent="0.15">
      <c r="B52" s="122">
        <v>12</v>
      </c>
      <c r="C52" s="123" t="str">
        <f t="shared" si="1"/>
        <v/>
      </c>
      <c r="D52" s="124"/>
      <c r="E52" s="125"/>
      <c r="F52" s="125" t="str">
        <f t="shared" si="0"/>
        <v/>
      </c>
      <c r="G52" s="243"/>
      <c r="H52" s="243"/>
      <c r="I52" s="240"/>
      <c r="J52" s="241"/>
      <c r="K52" s="241"/>
      <c r="L52" s="242"/>
      <c r="M52" s="240"/>
      <c r="N52" s="241"/>
      <c r="O52" s="241"/>
      <c r="P52" s="242"/>
      <c r="Q52" s="240"/>
      <c r="R52" s="241"/>
      <c r="S52" s="241"/>
      <c r="T52" s="242"/>
      <c r="U52" s="240"/>
      <c r="V52" s="241"/>
      <c r="W52" s="241"/>
      <c r="X52" s="242"/>
      <c r="Y52" s="240"/>
      <c r="Z52" s="241"/>
      <c r="AA52" s="241"/>
      <c r="AB52" s="242"/>
      <c r="AC52" s="240"/>
      <c r="AD52" s="241"/>
      <c r="AE52" s="241"/>
      <c r="AF52" s="242"/>
      <c r="AG52" s="240"/>
      <c r="AH52" s="241"/>
      <c r="AI52" s="241"/>
      <c r="AJ52" s="242"/>
      <c r="AK52" s="240"/>
      <c r="AL52" s="241"/>
      <c r="AM52" s="241"/>
      <c r="AN52" s="242"/>
      <c r="AO52" s="240"/>
      <c r="AP52" s="241"/>
      <c r="AQ52" s="241"/>
      <c r="AR52" s="242"/>
      <c r="AS52" s="240"/>
      <c r="AT52" s="241"/>
      <c r="AU52" s="241"/>
      <c r="AV52" s="242"/>
      <c r="AW52" s="240"/>
      <c r="AX52" s="241"/>
      <c r="AY52" s="241"/>
      <c r="AZ52" s="242"/>
      <c r="BA52" s="240"/>
      <c r="BB52" s="241"/>
      <c r="BC52" s="241"/>
      <c r="BD52" s="242"/>
      <c r="BE52" s="240"/>
      <c r="BF52" s="241"/>
      <c r="BG52" s="241"/>
      <c r="BH52" s="242"/>
      <c r="BI52" s="240"/>
      <c r="BJ52" s="241"/>
      <c r="BK52" s="241"/>
      <c r="BL52" s="242"/>
      <c r="BM52" s="240"/>
      <c r="BN52" s="241"/>
      <c r="BO52" s="241"/>
      <c r="BP52" s="242"/>
      <c r="BQ52" s="240"/>
      <c r="BR52" s="241"/>
      <c r="BS52" s="241"/>
      <c r="BT52" s="242"/>
      <c r="BU52" s="126"/>
      <c r="BV52" s="126"/>
      <c r="BW52" s="126"/>
      <c r="BX52" s="126"/>
      <c r="BY52" s="126"/>
      <c r="BZ52" s="254"/>
      <c r="CF52" s="122">
        <v>12</v>
      </c>
    </row>
    <row r="53" spans="2:84" ht="30" customHeight="1" x14ac:dyDescent="0.15">
      <c r="B53" s="122">
        <v>13</v>
      </c>
      <c r="C53" s="123" t="str">
        <f t="shared" si="1"/>
        <v/>
      </c>
      <c r="D53" s="124"/>
      <c r="E53" s="125"/>
      <c r="F53" s="125" t="str">
        <f t="shared" si="0"/>
        <v/>
      </c>
      <c r="G53" s="243"/>
      <c r="H53" s="243"/>
      <c r="I53" s="240"/>
      <c r="J53" s="241"/>
      <c r="K53" s="241"/>
      <c r="L53" s="242"/>
      <c r="M53" s="240"/>
      <c r="N53" s="241"/>
      <c r="O53" s="241"/>
      <c r="P53" s="242"/>
      <c r="Q53" s="240"/>
      <c r="R53" s="241"/>
      <c r="S53" s="241"/>
      <c r="T53" s="242"/>
      <c r="U53" s="240"/>
      <c r="V53" s="241"/>
      <c r="W53" s="241"/>
      <c r="X53" s="242"/>
      <c r="Y53" s="240"/>
      <c r="Z53" s="241"/>
      <c r="AA53" s="241"/>
      <c r="AB53" s="242"/>
      <c r="AC53" s="240"/>
      <c r="AD53" s="241"/>
      <c r="AE53" s="241"/>
      <c r="AF53" s="242"/>
      <c r="AG53" s="240"/>
      <c r="AH53" s="241"/>
      <c r="AI53" s="241"/>
      <c r="AJ53" s="242"/>
      <c r="AK53" s="240"/>
      <c r="AL53" s="241"/>
      <c r="AM53" s="241"/>
      <c r="AN53" s="242"/>
      <c r="AO53" s="240"/>
      <c r="AP53" s="241"/>
      <c r="AQ53" s="241"/>
      <c r="AR53" s="242"/>
      <c r="AS53" s="240"/>
      <c r="AT53" s="241"/>
      <c r="AU53" s="241"/>
      <c r="AV53" s="242"/>
      <c r="AW53" s="240"/>
      <c r="AX53" s="241"/>
      <c r="AY53" s="241"/>
      <c r="AZ53" s="242"/>
      <c r="BA53" s="240"/>
      <c r="BB53" s="241"/>
      <c r="BC53" s="241"/>
      <c r="BD53" s="242"/>
      <c r="BE53" s="240"/>
      <c r="BF53" s="241"/>
      <c r="BG53" s="241"/>
      <c r="BH53" s="242"/>
      <c r="BI53" s="240"/>
      <c r="BJ53" s="241"/>
      <c r="BK53" s="241"/>
      <c r="BL53" s="242"/>
      <c r="BM53" s="240"/>
      <c r="BN53" s="241"/>
      <c r="BO53" s="241"/>
      <c r="BP53" s="242"/>
      <c r="BQ53" s="240"/>
      <c r="BR53" s="241"/>
      <c r="BS53" s="241"/>
      <c r="BT53" s="242"/>
      <c r="BU53" s="126"/>
      <c r="BV53" s="126"/>
      <c r="BW53" s="126"/>
      <c r="BX53" s="126"/>
      <c r="BY53" s="126"/>
      <c r="BZ53" s="254"/>
      <c r="CF53" s="122">
        <v>13</v>
      </c>
    </row>
    <row r="54" spans="2:84" ht="30" customHeight="1" x14ac:dyDescent="0.15">
      <c r="B54" s="122">
        <v>14</v>
      </c>
      <c r="C54" s="123" t="str">
        <f t="shared" si="1"/>
        <v/>
      </c>
      <c r="D54" s="124"/>
      <c r="E54" s="125"/>
      <c r="F54" s="125" t="str">
        <f t="shared" si="0"/>
        <v/>
      </c>
      <c r="G54" s="243"/>
      <c r="H54" s="243"/>
      <c r="I54" s="240"/>
      <c r="J54" s="241"/>
      <c r="K54" s="241"/>
      <c r="L54" s="242"/>
      <c r="M54" s="240"/>
      <c r="N54" s="241"/>
      <c r="O54" s="241"/>
      <c r="P54" s="242"/>
      <c r="Q54" s="240"/>
      <c r="R54" s="241"/>
      <c r="S54" s="241"/>
      <c r="T54" s="242"/>
      <c r="U54" s="240"/>
      <c r="V54" s="241"/>
      <c r="W54" s="241"/>
      <c r="X54" s="242"/>
      <c r="Y54" s="240"/>
      <c r="Z54" s="241"/>
      <c r="AA54" s="241"/>
      <c r="AB54" s="242"/>
      <c r="AC54" s="240"/>
      <c r="AD54" s="241"/>
      <c r="AE54" s="241"/>
      <c r="AF54" s="242"/>
      <c r="AG54" s="240"/>
      <c r="AH54" s="241"/>
      <c r="AI54" s="241"/>
      <c r="AJ54" s="242"/>
      <c r="AK54" s="240"/>
      <c r="AL54" s="241"/>
      <c r="AM54" s="241"/>
      <c r="AN54" s="242"/>
      <c r="AO54" s="240"/>
      <c r="AP54" s="241"/>
      <c r="AQ54" s="241"/>
      <c r="AR54" s="242"/>
      <c r="AS54" s="240"/>
      <c r="AT54" s="241"/>
      <c r="AU54" s="241"/>
      <c r="AV54" s="242"/>
      <c r="AW54" s="240"/>
      <c r="AX54" s="241"/>
      <c r="AY54" s="241"/>
      <c r="AZ54" s="242"/>
      <c r="BA54" s="240"/>
      <c r="BB54" s="241"/>
      <c r="BC54" s="241"/>
      <c r="BD54" s="242"/>
      <c r="BE54" s="240"/>
      <c r="BF54" s="241"/>
      <c r="BG54" s="241"/>
      <c r="BH54" s="242"/>
      <c r="BI54" s="240"/>
      <c r="BJ54" s="241"/>
      <c r="BK54" s="241"/>
      <c r="BL54" s="242"/>
      <c r="BM54" s="240"/>
      <c r="BN54" s="241"/>
      <c r="BO54" s="241"/>
      <c r="BP54" s="242"/>
      <c r="BQ54" s="240"/>
      <c r="BR54" s="241"/>
      <c r="BS54" s="241"/>
      <c r="BT54" s="242"/>
      <c r="BU54" s="126"/>
      <c r="BV54" s="126"/>
      <c r="BW54" s="126"/>
      <c r="BX54" s="126"/>
      <c r="BY54" s="126"/>
      <c r="BZ54" s="254"/>
      <c r="CF54" s="122">
        <v>14</v>
      </c>
    </row>
    <row r="55" spans="2:84" ht="30" customHeight="1" x14ac:dyDescent="0.15">
      <c r="B55" s="122">
        <v>15</v>
      </c>
      <c r="C55" s="123" t="str">
        <f t="shared" si="1"/>
        <v/>
      </c>
      <c r="D55" s="124"/>
      <c r="E55" s="125"/>
      <c r="F55" s="125" t="str">
        <f t="shared" si="0"/>
        <v/>
      </c>
      <c r="G55" s="243"/>
      <c r="H55" s="243"/>
      <c r="I55" s="240"/>
      <c r="J55" s="241"/>
      <c r="K55" s="241"/>
      <c r="L55" s="242"/>
      <c r="M55" s="240"/>
      <c r="N55" s="241"/>
      <c r="O55" s="241"/>
      <c r="P55" s="242"/>
      <c r="Q55" s="240"/>
      <c r="R55" s="241"/>
      <c r="S55" s="241"/>
      <c r="T55" s="242"/>
      <c r="U55" s="240"/>
      <c r="V55" s="241"/>
      <c r="W55" s="241"/>
      <c r="X55" s="242"/>
      <c r="Y55" s="240"/>
      <c r="Z55" s="241"/>
      <c r="AA55" s="241"/>
      <c r="AB55" s="242"/>
      <c r="AC55" s="240"/>
      <c r="AD55" s="241"/>
      <c r="AE55" s="241"/>
      <c r="AF55" s="242"/>
      <c r="AG55" s="240"/>
      <c r="AH55" s="241"/>
      <c r="AI55" s="241"/>
      <c r="AJ55" s="242"/>
      <c r="AK55" s="240"/>
      <c r="AL55" s="241"/>
      <c r="AM55" s="241"/>
      <c r="AN55" s="242"/>
      <c r="AO55" s="240"/>
      <c r="AP55" s="241"/>
      <c r="AQ55" s="241"/>
      <c r="AR55" s="242"/>
      <c r="AS55" s="240"/>
      <c r="AT55" s="241"/>
      <c r="AU55" s="241"/>
      <c r="AV55" s="242"/>
      <c r="AW55" s="240"/>
      <c r="AX55" s="241"/>
      <c r="AY55" s="241"/>
      <c r="AZ55" s="242"/>
      <c r="BA55" s="240"/>
      <c r="BB55" s="241"/>
      <c r="BC55" s="241"/>
      <c r="BD55" s="242"/>
      <c r="BE55" s="240"/>
      <c r="BF55" s="241"/>
      <c r="BG55" s="241"/>
      <c r="BH55" s="242"/>
      <c r="BI55" s="240"/>
      <c r="BJ55" s="241"/>
      <c r="BK55" s="241"/>
      <c r="BL55" s="242"/>
      <c r="BM55" s="240"/>
      <c r="BN55" s="241"/>
      <c r="BO55" s="241"/>
      <c r="BP55" s="242"/>
      <c r="BQ55" s="240"/>
      <c r="BR55" s="241"/>
      <c r="BS55" s="241"/>
      <c r="BT55" s="242"/>
      <c r="BU55" s="126"/>
      <c r="BV55" s="126"/>
      <c r="BW55" s="126"/>
      <c r="BX55" s="126"/>
      <c r="BY55" s="126"/>
      <c r="BZ55" s="254"/>
      <c r="CF55" s="122">
        <v>15</v>
      </c>
    </row>
    <row r="56" spans="2:84" ht="30" customHeight="1" x14ac:dyDescent="0.15">
      <c r="B56" s="122">
        <v>16</v>
      </c>
      <c r="C56" s="123" t="str">
        <f t="shared" si="1"/>
        <v/>
      </c>
      <c r="D56" s="124"/>
      <c r="E56" s="125"/>
      <c r="F56" s="125" t="str">
        <f t="shared" si="0"/>
        <v/>
      </c>
      <c r="G56" s="243"/>
      <c r="H56" s="243"/>
      <c r="I56" s="240"/>
      <c r="J56" s="241"/>
      <c r="K56" s="241"/>
      <c r="L56" s="242"/>
      <c r="M56" s="240"/>
      <c r="N56" s="241"/>
      <c r="O56" s="241"/>
      <c r="P56" s="242"/>
      <c r="Q56" s="240"/>
      <c r="R56" s="241"/>
      <c r="S56" s="241"/>
      <c r="T56" s="242"/>
      <c r="U56" s="240"/>
      <c r="V56" s="241"/>
      <c r="W56" s="241"/>
      <c r="X56" s="242"/>
      <c r="Y56" s="240"/>
      <c r="Z56" s="241"/>
      <c r="AA56" s="241"/>
      <c r="AB56" s="242"/>
      <c r="AC56" s="240"/>
      <c r="AD56" s="241"/>
      <c r="AE56" s="241"/>
      <c r="AF56" s="242"/>
      <c r="AG56" s="240"/>
      <c r="AH56" s="241"/>
      <c r="AI56" s="241"/>
      <c r="AJ56" s="242"/>
      <c r="AK56" s="240"/>
      <c r="AL56" s="241"/>
      <c r="AM56" s="241"/>
      <c r="AN56" s="242"/>
      <c r="AO56" s="240"/>
      <c r="AP56" s="241"/>
      <c r="AQ56" s="241"/>
      <c r="AR56" s="242"/>
      <c r="AS56" s="240"/>
      <c r="AT56" s="241"/>
      <c r="AU56" s="241"/>
      <c r="AV56" s="242"/>
      <c r="AW56" s="240"/>
      <c r="AX56" s="241"/>
      <c r="AY56" s="241"/>
      <c r="AZ56" s="242"/>
      <c r="BA56" s="240"/>
      <c r="BB56" s="241"/>
      <c r="BC56" s="241"/>
      <c r="BD56" s="242"/>
      <c r="BE56" s="240"/>
      <c r="BF56" s="241"/>
      <c r="BG56" s="241"/>
      <c r="BH56" s="242"/>
      <c r="BI56" s="240"/>
      <c r="BJ56" s="241"/>
      <c r="BK56" s="241"/>
      <c r="BL56" s="242"/>
      <c r="BM56" s="240"/>
      <c r="BN56" s="241"/>
      <c r="BO56" s="241"/>
      <c r="BP56" s="242"/>
      <c r="BQ56" s="240"/>
      <c r="BR56" s="241"/>
      <c r="BS56" s="241"/>
      <c r="BT56" s="242"/>
      <c r="BU56" s="126"/>
      <c r="BV56" s="126"/>
      <c r="BW56" s="126"/>
      <c r="BX56" s="126"/>
      <c r="BY56" s="126"/>
      <c r="BZ56" s="254"/>
      <c r="CF56" s="122">
        <v>16</v>
      </c>
    </row>
    <row r="57" spans="2:84" ht="129.75" customHeight="1" x14ac:dyDescent="0.25">
      <c r="G57" s="227" t="s">
        <v>409</v>
      </c>
      <c r="H57" s="227"/>
      <c r="I57" s="236"/>
      <c r="J57" s="237"/>
      <c r="K57" s="237"/>
      <c r="L57" s="238"/>
      <c r="M57" s="236"/>
      <c r="N57" s="237"/>
      <c r="O57" s="237"/>
      <c r="P57" s="238"/>
      <c r="Q57" s="236"/>
      <c r="R57" s="237"/>
      <c r="S57" s="237"/>
      <c r="T57" s="238"/>
      <c r="U57" s="236"/>
      <c r="V57" s="237"/>
      <c r="W57" s="237"/>
      <c r="X57" s="238"/>
      <c r="Y57" s="236"/>
      <c r="Z57" s="237"/>
      <c r="AA57" s="237"/>
      <c r="AB57" s="238"/>
      <c r="AC57" s="239"/>
      <c r="AD57" s="237"/>
      <c r="AE57" s="237"/>
      <c r="AF57" s="238"/>
      <c r="AG57" s="236"/>
      <c r="AH57" s="237"/>
      <c r="AI57" s="237"/>
      <c r="AJ57" s="238"/>
      <c r="AK57" s="236"/>
      <c r="AL57" s="237"/>
      <c r="AM57" s="237"/>
      <c r="AN57" s="238"/>
      <c r="AO57" s="236"/>
      <c r="AP57" s="237"/>
      <c r="AQ57" s="237"/>
      <c r="AR57" s="238"/>
      <c r="AS57" s="236"/>
      <c r="AT57" s="237"/>
      <c r="AU57" s="237"/>
      <c r="AV57" s="238"/>
      <c r="AW57" s="236"/>
      <c r="AX57" s="237"/>
      <c r="AY57" s="237"/>
      <c r="AZ57" s="238"/>
      <c r="BA57" s="236"/>
      <c r="BB57" s="237"/>
      <c r="BC57" s="237"/>
      <c r="BD57" s="238"/>
      <c r="BE57" s="236"/>
      <c r="BF57" s="237"/>
      <c r="BG57" s="237"/>
      <c r="BH57" s="238"/>
      <c r="BI57" s="236"/>
      <c r="BJ57" s="237"/>
      <c r="BK57" s="237"/>
      <c r="BL57" s="238"/>
      <c r="BM57" s="236"/>
      <c r="BN57" s="237"/>
      <c r="BO57" s="237"/>
      <c r="BP57" s="238"/>
      <c r="BQ57" s="236"/>
      <c r="BR57" s="237"/>
      <c r="BS57" s="237"/>
      <c r="BT57" s="238"/>
    </row>
    <row r="58" spans="2:84" s="127" customFormat="1" ht="18.75" customHeight="1" x14ac:dyDescent="0.15">
      <c r="D58" s="128"/>
      <c r="G58" s="235" t="s">
        <v>410</v>
      </c>
      <c r="H58" s="235"/>
      <c r="I58" s="232" t="str">
        <f>IF(COUNTIF(I41:I56,"●"),9,IF(COUNTIF(I41:I56,"○"),3,IF(COUNTIF(I41:I56,"▽"),1,"")))</f>
        <v/>
      </c>
      <c r="J58" s="233"/>
      <c r="K58" s="233"/>
      <c r="L58" s="234"/>
      <c r="M58" s="232" t="str">
        <f>IF(COUNTIF(M41:M56,"●"),9,IF(COUNTIF(M41:M56,"○"),3,IF(COUNTIF(M41:M56,"▽"),1,"")))</f>
        <v/>
      </c>
      <c r="N58" s="233"/>
      <c r="O58" s="233"/>
      <c r="P58" s="234"/>
      <c r="Q58" s="232" t="str">
        <f>IF(COUNTIF(Q41:Q56,"●"),9,IF(COUNTIF(Q41:Q56,"○"),3,IF(COUNTIF(Q41:Q56,"▽"),1,"")))</f>
        <v/>
      </c>
      <c r="R58" s="233"/>
      <c r="S58" s="233"/>
      <c r="T58" s="234"/>
      <c r="U58" s="232" t="str">
        <f>IF(COUNTIF(U41:U56,"●"),9,IF(COUNTIF(U41:U56,"○"),3,IF(COUNTIF(U41:U56,"▽"),1,"")))</f>
        <v/>
      </c>
      <c r="V58" s="233"/>
      <c r="W58" s="233"/>
      <c r="X58" s="234"/>
      <c r="Y58" s="232" t="str">
        <f>IF(COUNTIF(Y41:Y56,"●"),9,IF(COUNTIF(Y41:Y56,"○"),3,IF(COUNTIF(Y41:Y56,"▽"),1,"")))</f>
        <v/>
      </c>
      <c r="Z58" s="233"/>
      <c r="AA58" s="233"/>
      <c r="AB58" s="234"/>
      <c r="AC58" s="232" t="str">
        <f>IF(COUNTIF(AC41:AC56,"●"),9,IF(COUNTIF(AC41:AC56,"○"),3,IF(COUNTIF(AC41:AC56,"▽"),1,"")))</f>
        <v/>
      </c>
      <c r="AD58" s="233"/>
      <c r="AE58" s="233"/>
      <c r="AF58" s="234"/>
      <c r="AG58" s="232" t="str">
        <f>IF(COUNTIF(AG41:AG56,"●"),9,IF(COUNTIF(AG41:AG56,"○"),3,IF(COUNTIF(AG41:AG56,"▽"),1,"")))</f>
        <v/>
      </c>
      <c r="AH58" s="233"/>
      <c r="AI58" s="233"/>
      <c r="AJ58" s="234"/>
      <c r="AK58" s="232" t="str">
        <f>IF(COUNTIF(AK41:AK56,"●"),9,IF(COUNTIF(AK41:AK56,"○"),3,IF(COUNTIF(AK41:AK56,"▽"),1,"")))</f>
        <v/>
      </c>
      <c r="AL58" s="233"/>
      <c r="AM58" s="233"/>
      <c r="AN58" s="234"/>
      <c r="AO58" s="232" t="str">
        <f>IF(COUNTIF(AO41:AO56,"●"),9,IF(COUNTIF(AO41:AO56,"○"),3,IF(COUNTIF(AO41:AO56,"▽"),1,"")))</f>
        <v/>
      </c>
      <c r="AP58" s="233"/>
      <c r="AQ58" s="233"/>
      <c r="AR58" s="234"/>
      <c r="AS58" s="232" t="str">
        <f>IF(COUNTIF(AS41:AS56,"●"),9,IF(COUNTIF(AS41:AS56,"○"),3,IF(COUNTIF(AS41:AS56,"▽"),1,"")))</f>
        <v/>
      </c>
      <c r="AT58" s="233"/>
      <c r="AU58" s="233"/>
      <c r="AV58" s="234"/>
      <c r="AW58" s="232" t="str">
        <f>IF(COUNTIF(AW41:AW56,"●"),9,IF(COUNTIF(AW41:AW56,"○"),3,IF(COUNTIF(AW41:AW56,"▽"),1,"")))</f>
        <v/>
      </c>
      <c r="AX58" s="233"/>
      <c r="AY58" s="233"/>
      <c r="AZ58" s="234"/>
      <c r="BA58" s="232" t="str">
        <f>IF(COUNTIF(BA41:BA56,"●"),9,IF(COUNTIF(BA41:BA56,"○"),3,IF(COUNTIF(BA41:BA56,"▽"),1,"")))</f>
        <v/>
      </c>
      <c r="BB58" s="233"/>
      <c r="BC58" s="233"/>
      <c r="BD58" s="234"/>
      <c r="BE58" s="232" t="str">
        <f>IF(COUNTIF(BE41:BE56,"●"),9,IF(COUNTIF(BE41:BE56,"○"),3,IF(COUNTIF(BE41:BE56,"▽"),1,"")))</f>
        <v/>
      </c>
      <c r="BF58" s="233"/>
      <c r="BG58" s="233"/>
      <c r="BH58" s="234"/>
      <c r="BI58" s="232" t="str">
        <f>IF(COUNTIF(BI41:BI56,"●"),9,IF(COUNTIF(BI41:BI56,"○"),3,IF(COUNTIF(BI41:BI56,"▽"),1,"")))</f>
        <v/>
      </c>
      <c r="BJ58" s="233"/>
      <c r="BK58" s="233"/>
      <c r="BL58" s="234"/>
      <c r="BM58" s="232" t="str">
        <f>IF(COUNTIF(BM41:BM56,"●"),9,IF(COUNTIF(BM41:BM56,"○"),3,IF(COUNTIF(BM41:BM56,"▽"),1,"")))</f>
        <v/>
      </c>
      <c r="BN58" s="233"/>
      <c r="BO58" s="233"/>
      <c r="BP58" s="234"/>
      <c r="BQ58" s="232" t="str">
        <f>IF(COUNTIF(BQ41:BQ56,"●"),9,IF(COUNTIF(BQ41:BQ56,"○"),3,IF(COUNTIF(BQ41:BQ56,"▽"),1,"")))</f>
        <v/>
      </c>
      <c r="BR58" s="233"/>
      <c r="BS58" s="233"/>
      <c r="BT58" s="234"/>
    </row>
    <row r="59" spans="2:84" s="127" customFormat="1" ht="18.75" customHeight="1" x14ac:dyDescent="0.15">
      <c r="D59" s="128"/>
      <c r="G59" s="235" t="s">
        <v>411</v>
      </c>
      <c r="H59" s="235"/>
      <c r="I59" s="229">
        <f>100*SUM(SUMIF(I41:I56,"▽",$D41:$D56)*1,SUMIF(I41:I56,"○",$D41:$D56)*3,SUMIF(I41:I56,"●",$D41:$D56)*9)</f>
        <v>0</v>
      </c>
      <c r="J59" s="230"/>
      <c r="K59" s="230"/>
      <c r="L59" s="231"/>
      <c r="M59" s="229">
        <f>100*SUM(SUMIF(M41:M56,"▽",$D41:$D56)*1,SUMIF(M41:M56,"○",$D41:$D56)*3,SUMIF(M41:M56,"●",$D41:$D56)*9)</f>
        <v>0</v>
      </c>
      <c r="N59" s="230"/>
      <c r="O59" s="230"/>
      <c r="P59" s="231"/>
      <c r="Q59" s="229">
        <f>100*SUM(SUMIF(Q41:Q56,"▽",$D41:$D56)*1,SUMIF(Q41:Q56,"○",$D41:$D56)*3,SUMIF(Q41:Q56,"●",$D41:$D56)*9)</f>
        <v>0</v>
      </c>
      <c r="R59" s="230"/>
      <c r="S59" s="230"/>
      <c r="T59" s="231"/>
      <c r="U59" s="229">
        <f t="shared" ref="U59" si="2">100*SUM(SUMIF(U41:U56,"▽",$D41:$D56)*1,SUMIF(U41:U56,"○",$D41:$D56)*3,SUMIF(U41:U56,"●",$D41:$D56)*9)</f>
        <v>0</v>
      </c>
      <c r="V59" s="230"/>
      <c r="W59" s="230"/>
      <c r="X59" s="231"/>
      <c r="Y59" s="229">
        <f t="shared" ref="Y59" si="3">100*SUM(SUMIF(Y41:Y56,"▽",$D41:$D56)*1,SUMIF(Y41:Y56,"○",$D41:$D56)*3,SUMIF(Y41:Y56,"●",$D41:$D56)*9)</f>
        <v>0</v>
      </c>
      <c r="Z59" s="230"/>
      <c r="AA59" s="230"/>
      <c r="AB59" s="231"/>
      <c r="AC59" s="229">
        <f t="shared" ref="AC59" si="4">100*SUM(SUMIF(AC41:AC56,"▽",$D41:$D56)*1,SUMIF(AC41:AC56,"○",$D41:$D56)*3,SUMIF(AC41:AC56,"●",$D41:$D56)*9)</f>
        <v>0</v>
      </c>
      <c r="AD59" s="230"/>
      <c r="AE59" s="230"/>
      <c r="AF59" s="231"/>
      <c r="AG59" s="229"/>
      <c r="AH59" s="230"/>
      <c r="AI59" s="230"/>
      <c r="AJ59" s="231"/>
      <c r="AK59" s="229"/>
      <c r="AL59" s="230"/>
      <c r="AM59" s="230"/>
      <c r="AN59" s="231"/>
      <c r="AO59" s="229"/>
      <c r="AP59" s="230"/>
      <c r="AQ59" s="230"/>
      <c r="AR59" s="231"/>
      <c r="AS59" s="229"/>
      <c r="AT59" s="230"/>
      <c r="AU59" s="230"/>
      <c r="AV59" s="231"/>
      <c r="AW59" s="229"/>
      <c r="AX59" s="230"/>
      <c r="AY59" s="230"/>
      <c r="AZ59" s="231"/>
      <c r="BA59" s="229"/>
      <c r="BB59" s="230"/>
      <c r="BC59" s="230"/>
      <c r="BD59" s="231"/>
      <c r="BE59" s="229"/>
      <c r="BF59" s="230"/>
      <c r="BG59" s="230"/>
      <c r="BH59" s="231"/>
      <c r="BI59" s="229"/>
      <c r="BJ59" s="230"/>
      <c r="BK59" s="230"/>
      <c r="BL59" s="231"/>
      <c r="BM59" s="229"/>
      <c r="BN59" s="230"/>
      <c r="BO59" s="230"/>
      <c r="BP59" s="231"/>
      <c r="BQ59" s="229"/>
      <c r="BR59" s="230"/>
      <c r="BS59" s="230"/>
      <c r="BT59" s="231"/>
    </row>
    <row r="60" spans="2:84" s="129" customFormat="1" ht="18.75" customHeight="1" x14ac:dyDescent="0.15">
      <c r="D60" s="130"/>
      <c r="G60" s="228" t="s">
        <v>412</v>
      </c>
      <c r="H60" s="228"/>
      <c r="I60" s="224"/>
      <c r="J60" s="225"/>
      <c r="K60" s="225"/>
      <c r="L60" s="226"/>
      <c r="M60" s="224"/>
      <c r="N60" s="225"/>
      <c r="O60" s="225"/>
      <c r="P60" s="226"/>
      <c r="Q60" s="224"/>
      <c r="R60" s="225"/>
      <c r="S60" s="225"/>
      <c r="T60" s="226"/>
      <c r="U60" s="224"/>
      <c r="V60" s="225"/>
      <c r="W60" s="225"/>
      <c r="X60" s="226"/>
      <c r="Y60" s="224"/>
      <c r="Z60" s="225"/>
      <c r="AA60" s="225"/>
      <c r="AB60" s="226"/>
      <c r="AC60" s="224"/>
      <c r="AD60" s="225"/>
      <c r="AE60" s="225"/>
      <c r="AF60" s="226"/>
      <c r="AG60" s="224"/>
      <c r="AH60" s="225"/>
      <c r="AI60" s="225"/>
      <c r="AJ60" s="226"/>
      <c r="AK60" s="224"/>
      <c r="AL60" s="225"/>
      <c r="AM60" s="225"/>
      <c r="AN60" s="226"/>
      <c r="AO60" s="224"/>
      <c r="AP60" s="225"/>
      <c r="AQ60" s="225"/>
      <c r="AR60" s="226"/>
      <c r="AS60" s="224"/>
      <c r="AT60" s="225"/>
      <c r="AU60" s="225"/>
      <c r="AV60" s="226"/>
      <c r="AW60" s="224"/>
      <c r="AX60" s="225"/>
      <c r="AY60" s="225"/>
      <c r="AZ60" s="226"/>
      <c r="BA60" s="224"/>
      <c r="BB60" s="225"/>
      <c r="BC60" s="225"/>
      <c r="BD60" s="226"/>
      <c r="BE60" s="224"/>
      <c r="BF60" s="225"/>
      <c r="BG60" s="225"/>
      <c r="BH60" s="226"/>
      <c r="BI60" s="224"/>
      <c r="BJ60" s="225"/>
      <c r="BK60" s="225"/>
      <c r="BL60" s="226"/>
      <c r="BM60" s="224"/>
      <c r="BN60" s="225"/>
      <c r="BO60" s="225"/>
      <c r="BP60" s="226"/>
      <c r="BQ60" s="224"/>
      <c r="BR60" s="225"/>
      <c r="BS60" s="225"/>
      <c r="BT60" s="226"/>
    </row>
    <row r="61" spans="2:84" ht="75" customHeight="1" x14ac:dyDescent="0.25">
      <c r="G61" s="227" t="s">
        <v>413</v>
      </c>
      <c r="H61" s="227"/>
      <c r="I61" s="221"/>
      <c r="J61" s="222"/>
      <c r="K61" s="222"/>
      <c r="L61" s="223"/>
      <c r="M61" s="221"/>
      <c r="N61" s="222"/>
      <c r="O61" s="222"/>
      <c r="P61" s="223"/>
      <c r="Q61" s="221"/>
      <c r="R61" s="222"/>
      <c r="S61" s="222"/>
      <c r="T61" s="223"/>
      <c r="U61" s="221"/>
      <c r="V61" s="222"/>
      <c r="W61" s="222"/>
      <c r="X61" s="223"/>
      <c r="Y61" s="221"/>
      <c r="Z61" s="222"/>
      <c r="AA61" s="222"/>
      <c r="AB61" s="223"/>
      <c r="AC61" s="221"/>
      <c r="AD61" s="222"/>
      <c r="AE61" s="222"/>
      <c r="AF61" s="223"/>
      <c r="AG61" s="221"/>
      <c r="AH61" s="222"/>
      <c r="AI61" s="222"/>
      <c r="AJ61" s="223"/>
      <c r="AK61" s="221"/>
      <c r="AL61" s="222"/>
      <c r="AM61" s="222"/>
      <c r="AN61" s="223"/>
      <c r="AO61" s="221"/>
      <c r="AP61" s="222"/>
      <c r="AQ61" s="222"/>
      <c r="AR61" s="223"/>
      <c r="AS61" s="221"/>
      <c r="AT61" s="222"/>
      <c r="AU61" s="222"/>
      <c r="AV61" s="223"/>
      <c r="AW61" s="221"/>
      <c r="AX61" s="222"/>
      <c r="AY61" s="222"/>
      <c r="AZ61" s="223"/>
      <c r="BA61" s="221"/>
      <c r="BB61" s="222"/>
      <c r="BC61" s="222"/>
      <c r="BD61" s="223"/>
      <c r="BE61" s="221"/>
      <c r="BF61" s="222"/>
      <c r="BG61" s="222"/>
      <c r="BH61" s="223"/>
      <c r="BI61" s="221"/>
      <c r="BJ61" s="222"/>
      <c r="BK61" s="222"/>
      <c r="BL61" s="223"/>
      <c r="BM61" s="221"/>
      <c r="BN61" s="222"/>
      <c r="BO61" s="222"/>
      <c r="BP61" s="223"/>
      <c r="BQ61" s="221"/>
      <c r="BR61" s="222"/>
      <c r="BS61" s="222"/>
      <c r="BT61" s="223"/>
    </row>
  </sheetData>
  <mergeCells count="568">
    <mergeCell ref="CA1:CF1"/>
    <mergeCell ref="AN6:AO7"/>
    <mergeCell ref="AL8:AM9"/>
    <mergeCell ref="AP8:AQ9"/>
    <mergeCell ref="B9:E10"/>
    <mergeCell ref="AJ10:AK11"/>
    <mergeCell ref="AN10:AO11"/>
    <mergeCell ref="AR10:AS11"/>
    <mergeCell ref="B11:D12"/>
    <mergeCell ref="E11:E12"/>
    <mergeCell ref="AH12:AI13"/>
    <mergeCell ref="AL12:AM13"/>
    <mergeCell ref="AP12:AQ13"/>
    <mergeCell ref="AT12:AU13"/>
    <mergeCell ref="B13:D14"/>
    <mergeCell ref="E13:E14"/>
    <mergeCell ref="AF14:AG15"/>
    <mergeCell ref="AJ14:AK15"/>
    <mergeCell ref="AN14:AO15"/>
    <mergeCell ref="AR14:AS15"/>
    <mergeCell ref="AX16:AY17"/>
    <mergeCell ref="B18:E19"/>
    <mergeCell ref="AB18:AC19"/>
    <mergeCell ref="AF18:AG19"/>
    <mergeCell ref="AJ18:AK19"/>
    <mergeCell ref="AN18:AO19"/>
    <mergeCell ref="AR18:AS19"/>
    <mergeCell ref="AV18:AW19"/>
    <mergeCell ref="AV14:AW15"/>
    <mergeCell ref="B15:D16"/>
    <mergeCell ref="E15:E16"/>
    <mergeCell ref="AD16:AE17"/>
    <mergeCell ref="AH16:AI17"/>
    <mergeCell ref="AL16:AM17"/>
    <mergeCell ref="AP16:AQ17"/>
    <mergeCell ref="AT16:AU17"/>
    <mergeCell ref="AZ18:BA19"/>
    <mergeCell ref="B20:D21"/>
    <mergeCell ref="E20:E21"/>
    <mergeCell ref="Z20:AA21"/>
    <mergeCell ref="AD20:AE21"/>
    <mergeCell ref="AH20:AI21"/>
    <mergeCell ref="AL20:AM21"/>
    <mergeCell ref="AP20:AQ21"/>
    <mergeCell ref="AT20:AU21"/>
    <mergeCell ref="AX20:AY21"/>
    <mergeCell ref="BB20:BC21"/>
    <mergeCell ref="B22:D23"/>
    <mergeCell ref="E22:E23"/>
    <mergeCell ref="X22:Y23"/>
    <mergeCell ref="AB22:AC23"/>
    <mergeCell ref="AF22:AG23"/>
    <mergeCell ref="AJ22:AK23"/>
    <mergeCell ref="AN22:AO23"/>
    <mergeCell ref="AR22:AS23"/>
    <mergeCell ref="AV22:AW23"/>
    <mergeCell ref="AZ22:BA23"/>
    <mergeCell ref="BD22:BE23"/>
    <mergeCell ref="B24:D25"/>
    <mergeCell ref="E24:E25"/>
    <mergeCell ref="V24:W25"/>
    <mergeCell ref="Z24:AA25"/>
    <mergeCell ref="AD24:AE25"/>
    <mergeCell ref="AH24:AI25"/>
    <mergeCell ref="AL24:AM25"/>
    <mergeCell ref="AP24:AQ25"/>
    <mergeCell ref="AT24:AU25"/>
    <mergeCell ref="AX24:AY25"/>
    <mergeCell ref="BB24:BC25"/>
    <mergeCell ref="BF24:BG25"/>
    <mergeCell ref="T26:U27"/>
    <mergeCell ref="X26:Y27"/>
    <mergeCell ref="AB26:AC27"/>
    <mergeCell ref="AF26:AG27"/>
    <mergeCell ref="AJ26:AK27"/>
    <mergeCell ref="AN26:AO27"/>
    <mergeCell ref="AR26:AS27"/>
    <mergeCell ref="AV26:AW27"/>
    <mergeCell ref="AZ26:BA27"/>
    <mergeCell ref="BD26:BE27"/>
    <mergeCell ref="BH26:BI27"/>
    <mergeCell ref="B27:E28"/>
    <mergeCell ref="R28:S29"/>
    <mergeCell ref="V28:W29"/>
    <mergeCell ref="Z28:AA29"/>
    <mergeCell ref="AD28:AE29"/>
    <mergeCell ref="BF28:BG29"/>
    <mergeCell ref="BJ28:BK29"/>
    <mergeCell ref="B29:D30"/>
    <mergeCell ref="E29:E30"/>
    <mergeCell ref="P30:Q31"/>
    <mergeCell ref="T30:U31"/>
    <mergeCell ref="X30:Y31"/>
    <mergeCell ref="AB30:AC31"/>
    <mergeCell ref="AF30:AG31"/>
    <mergeCell ref="AJ30:AK31"/>
    <mergeCell ref="AH28:AI29"/>
    <mergeCell ref="AL28:AM29"/>
    <mergeCell ref="AP28:AQ29"/>
    <mergeCell ref="AT28:AU29"/>
    <mergeCell ref="AX28:AY29"/>
    <mergeCell ref="BB28:BC29"/>
    <mergeCell ref="BL30:BM31"/>
    <mergeCell ref="B31:D32"/>
    <mergeCell ref="E31:E32"/>
    <mergeCell ref="N32:O33"/>
    <mergeCell ref="R32:S33"/>
    <mergeCell ref="V32:W33"/>
    <mergeCell ref="Z32:AA33"/>
    <mergeCell ref="AD32:AE33"/>
    <mergeCell ref="AH32:AI33"/>
    <mergeCell ref="AL32:AM33"/>
    <mergeCell ref="AN30:AO31"/>
    <mergeCell ref="AR30:AS31"/>
    <mergeCell ref="AV30:AW31"/>
    <mergeCell ref="AZ30:BA31"/>
    <mergeCell ref="BD30:BE31"/>
    <mergeCell ref="BH30:BI31"/>
    <mergeCell ref="BQ37:BT37"/>
    <mergeCell ref="AS37:AV37"/>
    <mergeCell ref="AW37:AZ37"/>
    <mergeCell ref="BA37:BD37"/>
    <mergeCell ref="BE37:BH37"/>
    <mergeCell ref="BN32:BO33"/>
    <mergeCell ref="B33:D34"/>
    <mergeCell ref="E33:E34"/>
    <mergeCell ref="L34:M35"/>
    <mergeCell ref="P34:Q35"/>
    <mergeCell ref="T34:U35"/>
    <mergeCell ref="X34:Y35"/>
    <mergeCell ref="AB34:AC35"/>
    <mergeCell ref="AF34:AG35"/>
    <mergeCell ref="AJ34:AK35"/>
    <mergeCell ref="AP32:AQ33"/>
    <mergeCell ref="AT32:AU33"/>
    <mergeCell ref="AX32:AY33"/>
    <mergeCell ref="BB32:BC33"/>
    <mergeCell ref="BF32:BG33"/>
    <mergeCell ref="BJ32:BK33"/>
    <mergeCell ref="BL34:BM35"/>
    <mergeCell ref="M38:P38"/>
    <mergeCell ref="Q38:T38"/>
    <mergeCell ref="U38:X38"/>
    <mergeCell ref="Y38:AB38"/>
    <mergeCell ref="AC38:AF38"/>
    <mergeCell ref="AK37:AN37"/>
    <mergeCell ref="AO37:AR37"/>
    <mergeCell ref="BP34:BQ35"/>
    <mergeCell ref="G37:H37"/>
    <mergeCell ref="I37:L37"/>
    <mergeCell ref="M37:P37"/>
    <mergeCell ref="Q37:T37"/>
    <mergeCell ref="U37:X37"/>
    <mergeCell ref="Y37:AB37"/>
    <mergeCell ref="AC37:AF37"/>
    <mergeCell ref="AG37:AJ37"/>
    <mergeCell ref="AN34:AO35"/>
    <mergeCell ref="AR34:AS35"/>
    <mergeCell ref="AV34:AW35"/>
    <mergeCell ref="AZ34:BA35"/>
    <mergeCell ref="BD34:BE35"/>
    <mergeCell ref="BH34:BI35"/>
    <mergeCell ref="BI37:BL37"/>
    <mergeCell ref="BM37:BP37"/>
    <mergeCell ref="BQ38:BT38"/>
    <mergeCell ref="BU38:CE38"/>
    <mergeCell ref="B39:B40"/>
    <mergeCell ref="C39:C40"/>
    <mergeCell ref="D39:D40"/>
    <mergeCell ref="E39:E40"/>
    <mergeCell ref="F39:F40"/>
    <mergeCell ref="AG38:AJ38"/>
    <mergeCell ref="AK38:AN38"/>
    <mergeCell ref="AO38:AR38"/>
    <mergeCell ref="AS38:AV38"/>
    <mergeCell ref="AW38:AZ38"/>
    <mergeCell ref="BA38:BD38"/>
    <mergeCell ref="I39:L40"/>
    <mergeCell ref="M39:P40"/>
    <mergeCell ref="Q39:T40"/>
    <mergeCell ref="U39:X40"/>
    <mergeCell ref="Y39:AB40"/>
    <mergeCell ref="AC39:AF40"/>
    <mergeCell ref="BE38:BH38"/>
    <mergeCell ref="BI38:BL38"/>
    <mergeCell ref="BM38:BP38"/>
    <mergeCell ref="G38:H38"/>
    <mergeCell ref="I38:L38"/>
    <mergeCell ref="CF39:CF40"/>
    <mergeCell ref="G41:H41"/>
    <mergeCell ref="I41:L41"/>
    <mergeCell ref="M41:P41"/>
    <mergeCell ref="Q41:T41"/>
    <mergeCell ref="U41:X41"/>
    <mergeCell ref="Y41:AB41"/>
    <mergeCell ref="BW39:BW40"/>
    <mergeCell ref="BX39:BX40"/>
    <mergeCell ref="BY39:BY40"/>
    <mergeCell ref="BZ39:BZ40"/>
    <mergeCell ref="CA39:CA40"/>
    <mergeCell ref="CB39:CB40"/>
    <mergeCell ref="BE39:BH40"/>
    <mergeCell ref="BI39:BL40"/>
    <mergeCell ref="BM39:BP40"/>
    <mergeCell ref="BQ39:BT40"/>
    <mergeCell ref="BU39:BU40"/>
    <mergeCell ref="BV39:BV40"/>
    <mergeCell ref="AG39:AJ40"/>
    <mergeCell ref="AK39:AN40"/>
    <mergeCell ref="AO39:AR40"/>
    <mergeCell ref="AS39:AV40"/>
    <mergeCell ref="AW39:AZ40"/>
    <mergeCell ref="AC41:AF41"/>
    <mergeCell ref="AG41:AJ41"/>
    <mergeCell ref="AK41:AN41"/>
    <mergeCell ref="AO41:AR41"/>
    <mergeCell ref="AS41:AV41"/>
    <mergeCell ref="AW41:AZ41"/>
    <mergeCell ref="CC39:CC40"/>
    <mergeCell ref="CD39:CD40"/>
    <mergeCell ref="CE39:CE40"/>
    <mergeCell ref="BA39:BD40"/>
    <mergeCell ref="BA41:BD41"/>
    <mergeCell ref="BE41:BH41"/>
    <mergeCell ref="BI41:BL41"/>
    <mergeCell ref="BM41:BP41"/>
    <mergeCell ref="BQ41:BT41"/>
    <mergeCell ref="BZ41:BZ56"/>
    <mergeCell ref="BA42:BD42"/>
    <mergeCell ref="BE42:BH42"/>
    <mergeCell ref="BI42:BL42"/>
    <mergeCell ref="BM42:BP42"/>
    <mergeCell ref="BQ42:BT42"/>
    <mergeCell ref="AC42:AF42"/>
    <mergeCell ref="AG42:AJ42"/>
    <mergeCell ref="AK42:AN42"/>
    <mergeCell ref="AO42:AR42"/>
    <mergeCell ref="AS42:AV42"/>
    <mergeCell ref="AW42:AZ42"/>
    <mergeCell ref="G42:H42"/>
    <mergeCell ref="I42:L42"/>
    <mergeCell ref="M42:P42"/>
    <mergeCell ref="Q42:T42"/>
    <mergeCell ref="U42:X42"/>
    <mergeCell ref="Y42:AB42"/>
    <mergeCell ref="BQ43:BT43"/>
    <mergeCell ref="G44:H44"/>
    <mergeCell ref="I44:L44"/>
    <mergeCell ref="M44:P44"/>
    <mergeCell ref="Q44:T44"/>
    <mergeCell ref="U44:X44"/>
    <mergeCell ref="Y44:AB44"/>
    <mergeCell ref="AC44:AF44"/>
    <mergeCell ref="AG44:AJ44"/>
    <mergeCell ref="AO43:AR43"/>
    <mergeCell ref="AS43:AV43"/>
    <mergeCell ref="AW43:AZ43"/>
    <mergeCell ref="BA43:BD43"/>
    <mergeCell ref="BE43:BH43"/>
    <mergeCell ref="BI43:BL43"/>
    <mergeCell ref="BI44:BL44"/>
    <mergeCell ref="BM44:BP44"/>
    <mergeCell ref="BQ44:BT44"/>
    <mergeCell ref="AS44:AV44"/>
    <mergeCell ref="AW44:AZ44"/>
    <mergeCell ref="BA44:BD44"/>
    <mergeCell ref="BE44:BH44"/>
    <mergeCell ref="G43:H43"/>
    <mergeCell ref="I43:L43"/>
    <mergeCell ref="U45:X45"/>
    <mergeCell ref="Y45:AB45"/>
    <mergeCell ref="AC45:AF45"/>
    <mergeCell ref="AK44:AN44"/>
    <mergeCell ref="AO44:AR44"/>
    <mergeCell ref="BM43:BP43"/>
    <mergeCell ref="M43:P43"/>
    <mergeCell ref="Q43:T43"/>
    <mergeCell ref="U43:X43"/>
    <mergeCell ref="Y43:AB43"/>
    <mergeCell ref="AC43:AF43"/>
    <mergeCell ref="AG43:AJ43"/>
    <mergeCell ref="AK43:AN43"/>
    <mergeCell ref="BE45:BH45"/>
    <mergeCell ref="BI45:BL45"/>
    <mergeCell ref="BM45:BP45"/>
    <mergeCell ref="BQ45:BT45"/>
    <mergeCell ref="G46:H46"/>
    <mergeCell ref="I46:L46"/>
    <mergeCell ref="M46:P46"/>
    <mergeCell ref="Q46:T46"/>
    <mergeCell ref="U46:X46"/>
    <mergeCell ref="Y46:AB46"/>
    <mergeCell ref="AG45:AJ45"/>
    <mergeCell ref="AK45:AN45"/>
    <mergeCell ref="AO45:AR45"/>
    <mergeCell ref="AS45:AV45"/>
    <mergeCell ref="AW45:AZ45"/>
    <mergeCell ref="BA45:BD45"/>
    <mergeCell ref="BA46:BD46"/>
    <mergeCell ref="BE46:BH46"/>
    <mergeCell ref="BI46:BL46"/>
    <mergeCell ref="BM46:BP46"/>
    <mergeCell ref="BQ46:BT46"/>
    <mergeCell ref="AS46:AV46"/>
    <mergeCell ref="AW46:AZ46"/>
    <mergeCell ref="G45:H45"/>
    <mergeCell ref="I45:L45"/>
    <mergeCell ref="M45:P45"/>
    <mergeCell ref="Q45:T45"/>
    <mergeCell ref="G47:H47"/>
    <mergeCell ref="I47:L47"/>
    <mergeCell ref="M47:P47"/>
    <mergeCell ref="Q47:T47"/>
    <mergeCell ref="U47:X47"/>
    <mergeCell ref="AC46:AF46"/>
    <mergeCell ref="AG46:AJ46"/>
    <mergeCell ref="AK46:AN46"/>
    <mergeCell ref="AO46:AR46"/>
    <mergeCell ref="AW47:AZ47"/>
    <mergeCell ref="BA47:BD47"/>
    <mergeCell ref="BE47:BH47"/>
    <mergeCell ref="BI47:BL47"/>
    <mergeCell ref="BM47:BP47"/>
    <mergeCell ref="BQ47:BT47"/>
    <mergeCell ref="Y47:AB47"/>
    <mergeCell ref="AC47:AF47"/>
    <mergeCell ref="AG47:AJ47"/>
    <mergeCell ref="AK47:AN47"/>
    <mergeCell ref="AO47:AR47"/>
    <mergeCell ref="AS47:AV47"/>
    <mergeCell ref="BA48:BD48"/>
    <mergeCell ref="BE48:BH48"/>
    <mergeCell ref="BI48:BL48"/>
    <mergeCell ref="BM48:BP48"/>
    <mergeCell ref="BQ48:BT48"/>
    <mergeCell ref="G49:H49"/>
    <mergeCell ref="I49:L49"/>
    <mergeCell ref="M49:P49"/>
    <mergeCell ref="Q49:T49"/>
    <mergeCell ref="U49:X49"/>
    <mergeCell ref="AC48:AF48"/>
    <mergeCell ref="AG48:AJ48"/>
    <mergeCell ref="AK48:AN48"/>
    <mergeCell ref="AO48:AR48"/>
    <mergeCell ref="AS48:AV48"/>
    <mergeCell ref="AW48:AZ48"/>
    <mergeCell ref="G48:H48"/>
    <mergeCell ref="I48:L48"/>
    <mergeCell ref="M48:P48"/>
    <mergeCell ref="Q48:T48"/>
    <mergeCell ref="U48:X48"/>
    <mergeCell ref="Y48:AB48"/>
    <mergeCell ref="AW49:AZ49"/>
    <mergeCell ref="BA49:BD49"/>
    <mergeCell ref="BE49:BH49"/>
    <mergeCell ref="BI49:BL49"/>
    <mergeCell ref="BM49:BP49"/>
    <mergeCell ref="BQ49:BT49"/>
    <mergeCell ref="Y49:AB49"/>
    <mergeCell ref="AC49:AF49"/>
    <mergeCell ref="AG49:AJ49"/>
    <mergeCell ref="AK49:AN49"/>
    <mergeCell ref="AO49:AR49"/>
    <mergeCell ref="AS49:AV49"/>
    <mergeCell ref="BA50:BD50"/>
    <mergeCell ref="BE50:BH50"/>
    <mergeCell ref="BI50:BL50"/>
    <mergeCell ref="BM50:BP50"/>
    <mergeCell ref="BQ50:BT50"/>
    <mergeCell ref="G51:H51"/>
    <mergeCell ref="I51:L51"/>
    <mergeCell ref="M51:P51"/>
    <mergeCell ref="Q51:T51"/>
    <mergeCell ref="U51:X51"/>
    <mergeCell ref="AC50:AF50"/>
    <mergeCell ref="AG50:AJ50"/>
    <mergeCell ref="AK50:AN50"/>
    <mergeCell ref="AO50:AR50"/>
    <mergeCell ref="AS50:AV50"/>
    <mergeCell ref="AW50:AZ50"/>
    <mergeCell ref="G50:H50"/>
    <mergeCell ref="I50:L50"/>
    <mergeCell ref="M50:P50"/>
    <mergeCell ref="Q50:T50"/>
    <mergeCell ref="U50:X50"/>
    <mergeCell ref="Y50:AB50"/>
    <mergeCell ref="AW51:AZ51"/>
    <mergeCell ref="BA51:BD51"/>
    <mergeCell ref="BE51:BH51"/>
    <mergeCell ref="BI51:BL51"/>
    <mergeCell ref="BM51:BP51"/>
    <mergeCell ref="BQ51:BT51"/>
    <mergeCell ref="Y51:AB51"/>
    <mergeCell ref="AC51:AF51"/>
    <mergeCell ref="AG51:AJ51"/>
    <mergeCell ref="AK51:AN51"/>
    <mergeCell ref="AO51:AR51"/>
    <mergeCell ref="AS51:AV51"/>
    <mergeCell ref="BA52:BD52"/>
    <mergeCell ref="BE52:BH52"/>
    <mergeCell ref="BI52:BL52"/>
    <mergeCell ref="BM52:BP52"/>
    <mergeCell ref="BQ52:BT52"/>
    <mergeCell ref="G53:H53"/>
    <mergeCell ref="I53:L53"/>
    <mergeCell ref="M53:P53"/>
    <mergeCell ref="Q53:T53"/>
    <mergeCell ref="U53:X53"/>
    <mergeCell ref="AC52:AF52"/>
    <mergeCell ref="AG52:AJ52"/>
    <mergeCell ref="AK52:AN52"/>
    <mergeCell ref="AO52:AR52"/>
    <mergeCell ref="AS52:AV52"/>
    <mergeCell ref="AW52:AZ52"/>
    <mergeCell ref="G52:H52"/>
    <mergeCell ref="I52:L52"/>
    <mergeCell ref="M52:P52"/>
    <mergeCell ref="Q52:T52"/>
    <mergeCell ref="U52:X52"/>
    <mergeCell ref="Y52:AB52"/>
    <mergeCell ref="AW53:AZ53"/>
    <mergeCell ref="BA53:BD53"/>
    <mergeCell ref="BE53:BH53"/>
    <mergeCell ref="BI53:BL53"/>
    <mergeCell ref="BM53:BP53"/>
    <mergeCell ref="BQ53:BT53"/>
    <mergeCell ref="Y53:AB53"/>
    <mergeCell ref="AC53:AF53"/>
    <mergeCell ref="AG53:AJ53"/>
    <mergeCell ref="AK53:AN53"/>
    <mergeCell ref="AO53:AR53"/>
    <mergeCell ref="AS53:AV53"/>
    <mergeCell ref="BA54:BD54"/>
    <mergeCell ref="BE54:BH54"/>
    <mergeCell ref="BI54:BL54"/>
    <mergeCell ref="BM54:BP54"/>
    <mergeCell ref="BQ54:BT54"/>
    <mergeCell ref="G55:H55"/>
    <mergeCell ref="I55:L55"/>
    <mergeCell ref="M55:P55"/>
    <mergeCell ref="Q55:T55"/>
    <mergeCell ref="U55:X55"/>
    <mergeCell ref="AC54:AF54"/>
    <mergeCell ref="AG54:AJ54"/>
    <mergeCell ref="AK54:AN54"/>
    <mergeCell ref="AO54:AR54"/>
    <mergeCell ref="AS54:AV54"/>
    <mergeCell ref="AW54:AZ54"/>
    <mergeCell ref="G54:H54"/>
    <mergeCell ref="I54:L54"/>
    <mergeCell ref="M54:P54"/>
    <mergeCell ref="Q54:T54"/>
    <mergeCell ref="U54:X54"/>
    <mergeCell ref="Y54:AB54"/>
    <mergeCell ref="AW55:AZ55"/>
    <mergeCell ref="BA55:BD55"/>
    <mergeCell ref="BE55:BH55"/>
    <mergeCell ref="BI55:BL55"/>
    <mergeCell ref="BM55:BP55"/>
    <mergeCell ref="BQ55:BT55"/>
    <mergeCell ref="Y55:AB55"/>
    <mergeCell ref="AC55:AF55"/>
    <mergeCell ref="AG55:AJ55"/>
    <mergeCell ref="AK55:AN55"/>
    <mergeCell ref="AO55:AR55"/>
    <mergeCell ref="AS55:AV55"/>
    <mergeCell ref="BA56:BD56"/>
    <mergeCell ref="BE56:BH56"/>
    <mergeCell ref="BI56:BL56"/>
    <mergeCell ref="BM56:BP56"/>
    <mergeCell ref="BQ56:BT56"/>
    <mergeCell ref="G57:H57"/>
    <mergeCell ref="I57:L57"/>
    <mergeCell ref="M57:P57"/>
    <mergeCell ref="Q57:T57"/>
    <mergeCell ref="U57:X57"/>
    <mergeCell ref="AC56:AF56"/>
    <mergeCell ref="AG56:AJ56"/>
    <mergeCell ref="AK56:AN56"/>
    <mergeCell ref="AO56:AR56"/>
    <mergeCell ref="AS56:AV56"/>
    <mergeCell ref="AW56:AZ56"/>
    <mergeCell ref="G56:H56"/>
    <mergeCell ref="I56:L56"/>
    <mergeCell ref="M56:P56"/>
    <mergeCell ref="Q56:T56"/>
    <mergeCell ref="U56:X56"/>
    <mergeCell ref="Y56:AB56"/>
    <mergeCell ref="AW57:AZ57"/>
    <mergeCell ref="BA57:BD57"/>
    <mergeCell ref="BE57:BH57"/>
    <mergeCell ref="BI57:BL57"/>
    <mergeCell ref="BM57:BP57"/>
    <mergeCell ref="BQ57:BT57"/>
    <mergeCell ref="Y57:AB57"/>
    <mergeCell ref="AC57:AF57"/>
    <mergeCell ref="AG57:AJ57"/>
    <mergeCell ref="AK57:AN57"/>
    <mergeCell ref="AO57:AR57"/>
    <mergeCell ref="AS57:AV57"/>
    <mergeCell ref="BA58:BD58"/>
    <mergeCell ref="BE58:BH58"/>
    <mergeCell ref="BI58:BL58"/>
    <mergeCell ref="BM58:BP58"/>
    <mergeCell ref="BQ58:BT58"/>
    <mergeCell ref="G59:H59"/>
    <mergeCell ref="I59:L59"/>
    <mergeCell ref="M59:P59"/>
    <mergeCell ref="Q59:T59"/>
    <mergeCell ref="U59:X59"/>
    <mergeCell ref="AC58:AF58"/>
    <mergeCell ref="AG58:AJ58"/>
    <mergeCell ref="AK58:AN58"/>
    <mergeCell ref="AO58:AR58"/>
    <mergeCell ref="AS58:AV58"/>
    <mergeCell ref="AW58:AZ58"/>
    <mergeCell ref="G58:H58"/>
    <mergeCell ref="I58:L58"/>
    <mergeCell ref="M58:P58"/>
    <mergeCell ref="Q58:T58"/>
    <mergeCell ref="U58:X58"/>
    <mergeCell ref="Y58:AB58"/>
    <mergeCell ref="AW59:AZ59"/>
    <mergeCell ref="BA59:BD59"/>
    <mergeCell ref="BE59:BH59"/>
    <mergeCell ref="BI59:BL59"/>
    <mergeCell ref="BM59:BP59"/>
    <mergeCell ref="BQ59:BT59"/>
    <mergeCell ref="Y59:AB59"/>
    <mergeCell ref="AC59:AF59"/>
    <mergeCell ref="AG59:AJ59"/>
    <mergeCell ref="AK59:AN59"/>
    <mergeCell ref="AO59:AR59"/>
    <mergeCell ref="AS59:AV59"/>
    <mergeCell ref="BA60:BD60"/>
    <mergeCell ref="BE60:BH60"/>
    <mergeCell ref="BI60:BL60"/>
    <mergeCell ref="BM60:BP60"/>
    <mergeCell ref="BQ60:BT60"/>
    <mergeCell ref="G61:H61"/>
    <mergeCell ref="I61:L61"/>
    <mergeCell ref="M61:P61"/>
    <mergeCell ref="Q61:T61"/>
    <mergeCell ref="U61:X61"/>
    <mergeCell ref="AC60:AF60"/>
    <mergeCell ref="AG60:AJ60"/>
    <mergeCell ref="AK60:AN60"/>
    <mergeCell ref="AO60:AR60"/>
    <mergeCell ref="AS60:AV60"/>
    <mergeCell ref="AW60:AZ60"/>
    <mergeCell ref="G60:H60"/>
    <mergeCell ref="I60:L60"/>
    <mergeCell ref="M60:P60"/>
    <mergeCell ref="Q60:T60"/>
    <mergeCell ref="U60:X60"/>
    <mergeCell ref="Y60:AB60"/>
    <mergeCell ref="AW61:AZ61"/>
    <mergeCell ref="BA61:BD61"/>
    <mergeCell ref="BE61:BH61"/>
    <mergeCell ref="BI61:BL61"/>
    <mergeCell ref="BM61:BP61"/>
    <mergeCell ref="BQ61:BT61"/>
    <mergeCell ref="Y61:AB61"/>
    <mergeCell ref="AC61:AF61"/>
    <mergeCell ref="AG61:AJ61"/>
    <mergeCell ref="AK61:AN61"/>
    <mergeCell ref="AO61:AR61"/>
    <mergeCell ref="AS61:AV61"/>
  </mergeCells>
  <conditionalFormatting sqref="I58:BT58">
    <cfRule type="containsBlanks" priority="3">
      <formula>LEN(TRIM(I58))=0</formula>
    </cfRule>
  </conditionalFormatting>
  <conditionalFormatting sqref="L34:BQ35 N32:BO33 P30:BM31 R28:BK29 T26:BI27 V24:BG25 X22:BE23 Z20:BC21 AB18:BA19 AD16:AY17 AF14:AW15 AH12:AU13 AJ10:AS11 AL8:AQ9 AN6:AO7">
    <cfRule type="cellIs" dxfId="28" priority="1" operator="equal">
      <formula>$E$13</formula>
    </cfRule>
  </conditionalFormatting>
  <conditionalFormatting sqref="I58:BT58 F41:F56">
    <cfRule type="cellIs" dxfId="27" priority="2" operator="between">
      <formula>0</formula>
      <formula>1</formula>
    </cfRule>
  </conditionalFormatting>
  <dataValidations count="4">
    <dataValidation type="list" allowBlank="1" showInputMessage="1" showErrorMessage="1" sqref="I41:BT56" xr:uid="{2753FBEF-8DC3-8B48-A1A6-DA2E1FEDB7AD}">
      <formula1>$E$20:$E$24</formula1>
    </dataValidation>
    <dataValidation type="list" allowBlank="1" showInputMessage="1" showErrorMessage="1" sqref="I38:BT38" xr:uid="{58AD5C4D-412D-4442-9753-2C60B41BC988}">
      <formula1>$E$29:$E$33</formula1>
    </dataValidation>
    <dataValidation type="list" allowBlank="1" showInputMessage="1" showErrorMessage="1" sqref="AP20:AQ21 BF24:BG25 AF18:AG19 AH20:AI21 Z20:AA21 AB18:AC19 AD24:AE25 AD16:AE17 AF14:AG15 AL8:AM9 AJ18:AK19 AJ14:AK15 AN18:AO19 AL16:AM17 AH12:AI13 AP8:AQ9 AT12:AU13 T34:U35 AV14:AW15 Z24:AA25 R32:S33 X22:Y23 X30:Y31 P34:Q35 T30:U31 V32:W33 N32:O33 P30:Q31 AD32:AE33 R28:S29 T26:U27 BH30:BI31 BL30:BM31 AT28:AU29 V28:W29 AX28:AY29 V24:W25 AJ26:AK27 AN26:AO27 AJ10:AK11 L34:M35 AB34:AC35 BB28:BC29 AV22:AW23 X34:Y35 Z32:AA33 AH32:AI33 AL32:AM33 AJ34:AK35 AF34:AG35 AP32:AQ33 AT32:AU33 AR34:AS35 AN34:AO35 AX32:AY33 BB32:BC33 AZ34:BA35 AV34:AW35 BF32:BG33 BD34:BE35 BJ32:BK33 BH34:BI35 BN32:BO33 BL34:BM35 BB24:BC25 AD20:AE21 AL20:AM21 BT34:BT35 BP34:BQ35 AB30:AC31 AF30:AG31 AJ30:AK31 AN30:AO31 AR30:AS31 AV30:AW31 AZ30:BA31 BD30:BE31 BF28:BG29 BJ28:BK29 Z28:AA29 AD28:AE29 AH28:AI29 AL28:AM29 AP28:AQ29 AR26:AS27 AV26:AW27 AZ26:BA27 BD26:BE27 BH26:BI27 X26:Y27 AB26:AC27 AF26:AG27 AH24:AI25 AL24:AM25 AP24:AQ25 AT24:AU25 AX24:AY25 AZ22:BA23 BD22:BE23 AB22:AC23 AF22:AG23 AJ22:AK23 AN22:AO23 AR22:AS23 AT20:AU21 AX20:AY21 BB20:BC21 AR18:AS19 AV18:AW19 AZ18:BA19 AP16:AQ17 AT16:AU17 AX16:AY17 AH16:AI17 AN14:AO15 AR14:AS15 AL12:AM13 AP12:AQ13 AR10:AS11 AN10:AO11 AN6:AO7" xr:uid="{7572FADC-501B-1D43-A2E3-22461F35DC99}">
      <formula1>$E$11:$E$13</formula1>
    </dataValidation>
    <dataValidation type="list" allowBlank="1" showInputMessage="1" showErrorMessage="1" sqref="G36" xr:uid="{0F05DC8B-31BA-4447-A6BD-2BE104F07709}">
      <formula1>$BY$30:$BY$36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D4F2-B29A-3A44-8BB0-BD47C169A756}">
  <dimension ref="A1:H23"/>
  <sheetViews>
    <sheetView workbookViewId="0">
      <selection sqref="A1:F22"/>
    </sheetView>
  </sheetViews>
  <sheetFormatPr baseColWidth="10" defaultRowHeight="16" x14ac:dyDescent="0.2"/>
  <cols>
    <col min="2" max="2" width="16" customWidth="1"/>
    <col min="3" max="3" width="16.5" bestFit="1" customWidth="1"/>
    <col min="4" max="4" width="15.83203125" customWidth="1"/>
    <col min="5" max="5" width="24.1640625" customWidth="1"/>
    <col min="6" max="6" width="16.1640625" bestFit="1" customWidth="1"/>
  </cols>
  <sheetData>
    <row r="1" spans="1:8" ht="17" x14ac:dyDescent="0.2">
      <c r="A1" s="1" t="s">
        <v>146</v>
      </c>
      <c r="B1" s="1" t="s">
        <v>147</v>
      </c>
      <c r="C1" s="1" t="s">
        <v>148</v>
      </c>
      <c r="D1" s="34" t="s">
        <v>149</v>
      </c>
      <c r="E1" s="34" t="s">
        <v>150</v>
      </c>
      <c r="F1" s="1" t="s">
        <v>151</v>
      </c>
    </row>
    <row r="2" spans="1:8" x14ac:dyDescent="0.2">
      <c r="A2" s="1"/>
      <c r="B2" s="1"/>
      <c r="C2" s="1"/>
      <c r="D2" s="34">
        <v>0</v>
      </c>
      <c r="E2" s="34"/>
      <c r="F2" s="1"/>
    </row>
    <row r="3" spans="1:8" x14ac:dyDescent="0.2">
      <c r="A3" s="180" t="s">
        <v>510</v>
      </c>
      <c r="B3" s="180" t="s">
        <v>575</v>
      </c>
      <c r="C3" s="181">
        <v>130978</v>
      </c>
      <c r="D3" s="182"/>
      <c r="E3" s="183"/>
      <c r="F3" s="184"/>
      <c r="G3" s="200"/>
      <c r="H3" s="200"/>
    </row>
    <row r="4" spans="1:8" x14ac:dyDescent="0.2">
      <c r="A4" s="180" t="s">
        <v>511</v>
      </c>
      <c r="B4" s="180" t="s">
        <v>592</v>
      </c>
      <c r="C4" s="181">
        <v>10</v>
      </c>
      <c r="D4" s="182"/>
      <c r="E4" s="183"/>
      <c r="F4" s="184"/>
      <c r="G4" s="200"/>
      <c r="H4" s="200"/>
    </row>
    <row r="5" spans="1:8" x14ac:dyDescent="0.2">
      <c r="A5" s="180" t="s">
        <v>512</v>
      </c>
      <c r="B5" s="180" t="s">
        <v>587</v>
      </c>
      <c r="C5" s="181">
        <v>635</v>
      </c>
      <c r="D5" s="182"/>
      <c r="E5" s="183"/>
      <c r="F5" s="184"/>
      <c r="G5" s="200"/>
      <c r="H5" s="200"/>
    </row>
    <row r="6" spans="1:8" x14ac:dyDescent="0.2">
      <c r="A6" s="180" t="s">
        <v>485</v>
      </c>
      <c r="B6" s="180" t="s">
        <v>590</v>
      </c>
      <c r="C6" s="181">
        <v>102</v>
      </c>
      <c r="D6" s="182"/>
      <c r="E6" s="183"/>
      <c r="F6" s="184"/>
      <c r="G6" s="200"/>
      <c r="H6" s="200"/>
    </row>
    <row r="7" spans="1:8" x14ac:dyDescent="0.2">
      <c r="A7" s="180" t="s">
        <v>486</v>
      </c>
      <c r="B7" s="180" t="s">
        <v>577</v>
      </c>
      <c r="C7" s="181">
        <v>61638</v>
      </c>
      <c r="D7" s="182"/>
      <c r="E7" s="183"/>
      <c r="F7" s="184"/>
      <c r="G7" s="200"/>
      <c r="H7" s="200"/>
    </row>
    <row r="8" spans="1:8" x14ac:dyDescent="0.2">
      <c r="A8" s="180" t="s">
        <v>487</v>
      </c>
      <c r="B8" s="180" t="s">
        <v>578</v>
      </c>
      <c r="C8" s="181">
        <v>56016</v>
      </c>
      <c r="D8" s="182"/>
      <c r="E8" s="183"/>
      <c r="F8" s="184"/>
      <c r="G8" s="200"/>
      <c r="H8" s="200"/>
    </row>
    <row r="9" spans="1:8" x14ac:dyDescent="0.2">
      <c r="A9" s="180" t="s">
        <v>488</v>
      </c>
      <c r="B9" s="180" t="s">
        <v>586</v>
      </c>
      <c r="C9" s="181">
        <v>765</v>
      </c>
      <c r="D9" s="182"/>
      <c r="E9" s="183"/>
      <c r="F9" s="184"/>
      <c r="G9" s="200"/>
      <c r="H9" s="200"/>
    </row>
    <row r="10" spans="1:8" x14ac:dyDescent="0.2">
      <c r="A10" s="180" t="s">
        <v>514</v>
      </c>
      <c r="B10" s="180" t="s">
        <v>593</v>
      </c>
      <c r="C10" s="181">
        <v>5</v>
      </c>
      <c r="D10" s="182"/>
      <c r="E10" s="183"/>
      <c r="F10" s="184"/>
      <c r="G10" s="200"/>
      <c r="H10" s="200"/>
    </row>
    <row r="11" spans="1:8" x14ac:dyDescent="0.2">
      <c r="A11" s="180" t="s">
        <v>489</v>
      </c>
      <c r="B11" s="180" t="s">
        <v>580</v>
      </c>
      <c r="C11" s="181">
        <v>3467</v>
      </c>
      <c r="D11" s="182"/>
      <c r="E11" s="183"/>
      <c r="F11" s="184"/>
      <c r="G11" s="200"/>
      <c r="H11" s="200"/>
    </row>
    <row r="12" spans="1:8" x14ac:dyDescent="0.2">
      <c r="A12" s="180" t="s">
        <v>515</v>
      </c>
      <c r="B12" s="180" t="s">
        <v>579</v>
      </c>
      <c r="C12" s="181">
        <v>12456</v>
      </c>
      <c r="D12" s="182"/>
      <c r="E12" s="183"/>
      <c r="F12" s="184"/>
      <c r="G12" s="200"/>
      <c r="H12" s="200"/>
    </row>
    <row r="13" spans="1:8" x14ac:dyDescent="0.2">
      <c r="A13" s="180" t="s">
        <v>490</v>
      </c>
      <c r="B13" s="180" t="s">
        <v>576</v>
      </c>
      <c r="C13" s="181">
        <v>67368</v>
      </c>
      <c r="D13" s="182"/>
      <c r="E13" s="183"/>
      <c r="F13" s="184"/>
      <c r="G13" s="200"/>
      <c r="H13" s="200"/>
    </row>
    <row r="14" spans="1:8" x14ac:dyDescent="0.2">
      <c r="A14" s="180" t="s">
        <v>516</v>
      </c>
      <c r="B14" s="180" t="s">
        <v>584</v>
      </c>
      <c r="C14" s="181">
        <v>1111</v>
      </c>
      <c r="D14" s="182"/>
      <c r="E14" s="183"/>
      <c r="F14" s="184"/>
      <c r="G14" s="200"/>
      <c r="H14" s="200"/>
    </row>
    <row r="15" spans="1:8" x14ac:dyDescent="0.2">
      <c r="A15" s="180" t="s">
        <v>518</v>
      </c>
      <c r="B15" s="180" t="s">
        <v>588</v>
      </c>
      <c r="C15" s="181">
        <v>453</v>
      </c>
      <c r="D15" s="182"/>
      <c r="E15" s="183"/>
      <c r="F15" s="184"/>
      <c r="G15" s="200"/>
      <c r="H15" s="200"/>
    </row>
    <row r="16" spans="1:8" x14ac:dyDescent="0.2">
      <c r="A16" s="180" t="s">
        <v>519</v>
      </c>
      <c r="B16" s="180" t="s">
        <v>574</v>
      </c>
      <c r="C16" s="181">
        <v>104397</v>
      </c>
      <c r="D16" s="182"/>
      <c r="E16" s="183"/>
      <c r="F16" s="184"/>
      <c r="G16" s="200"/>
      <c r="H16" s="200"/>
    </row>
    <row r="17" spans="1:8" x14ac:dyDescent="0.2">
      <c r="A17" s="180" t="s">
        <v>521</v>
      </c>
      <c r="B17" s="180" t="s">
        <v>585</v>
      </c>
      <c r="C17" s="181">
        <v>976</v>
      </c>
      <c r="D17" s="182"/>
      <c r="E17" s="183"/>
      <c r="F17" s="184"/>
      <c r="G17" s="200"/>
      <c r="H17" s="200"/>
    </row>
    <row r="18" spans="1:8" x14ac:dyDescent="0.2">
      <c r="A18" s="180" t="s">
        <v>522</v>
      </c>
      <c r="B18" s="180" t="s">
        <v>583</v>
      </c>
      <c r="C18" s="181">
        <v>1167</v>
      </c>
      <c r="D18" s="182"/>
      <c r="E18" s="183"/>
      <c r="F18" s="184"/>
      <c r="G18" s="200"/>
      <c r="H18" s="200"/>
    </row>
    <row r="19" spans="1:8" x14ac:dyDescent="0.2">
      <c r="A19" s="180" t="s">
        <v>524</v>
      </c>
      <c r="B19" s="180" t="s">
        <v>589</v>
      </c>
      <c r="C19" s="181">
        <v>222</v>
      </c>
      <c r="D19" s="182"/>
      <c r="E19" s="183"/>
      <c r="F19" s="184"/>
      <c r="G19" s="200"/>
      <c r="H19" s="200"/>
    </row>
    <row r="20" spans="1:8" x14ac:dyDescent="0.2">
      <c r="A20" s="180" t="s">
        <v>525</v>
      </c>
      <c r="B20" s="180" t="s">
        <v>581</v>
      </c>
      <c r="C20" s="181">
        <v>2343</v>
      </c>
      <c r="D20" s="182"/>
      <c r="E20" s="183"/>
      <c r="F20" s="184"/>
      <c r="G20" s="200"/>
      <c r="H20" s="200"/>
    </row>
    <row r="21" spans="1:8" x14ac:dyDescent="0.2">
      <c r="A21" s="180" t="s">
        <v>526</v>
      </c>
      <c r="B21" s="180" t="s">
        <v>591</v>
      </c>
      <c r="C21" s="181">
        <v>13</v>
      </c>
      <c r="D21" s="182"/>
      <c r="E21" s="183"/>
      <c r="F21" s="184"/>
      <c r="G21" s="200"/>
      <c r="H21" s="200"/>
    </row>
    <row r="22" spans="1:8" x14ac:dyDescent="0.2">
      <c r="A22" s="180" t="s">
        <v>527</v>
      </c>
      <c r="B22" s="180" t="s">
        <v>582</v>
      </c>
      <c r="C22" s="181">
        <v>2211</v>
      </c>
      <c r="D22" s="182"/>
      <c r="E22" s="183"/>
      <c r="F22" s="184"/>
      <c r="G22" s="200"/>
      <c r="H22" s="200"/>
    </row>
    <row r="23" spans="1:8" x14ac:dyDescent="0.2">
      <c r="A23" s="13"/>
      <c r="B23" s="13"/>
      <c r="D23" s="185"/>
      <c r="E23" s="13"/>
      <c r="F23" s="13"/>
    </row>
  </sheetData>
  <autoFilter ref="A2:F2" xr:uid="{3BB14687-D928-9641-8775-4D0CF07C5EAF}">
    <sortState xmlns:xlrd2="http://schemas.microsoft.com/office/spreadsheetml/2017/richdata2" ref="A3:F22">
      <sortCondition ref="A2:A22"/>
    </sortState>
  </autoFilter>
  <phoneticPr fontId="2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87D-9206-E94C-A7F9-64076E85D3B9}">
  <dimension ref="A1:AF62"/>
  <sheetViews>
    <sheetView zoomScale="75" workbookViewId="0">
      <selection activeCell="T6" sqref="T6"/>
    </sheetView>
  </sheetViews>
  <sheetFormatPr baseColWidth="10" defaultColWidth="8.83203125" defaultRowHeight="16" x14ac:dyDescent="0.2"/>
  <cols>
    <col min="1" max="1" width="6.1640625" customWidth="1"/>
    <col min="2" max="10" width="2.83203125" customWidth="1"/>
    <col min="11" max="11" width="8.6640625" customWidth="1"/>
    <col min="12" max="12" width="22" bestFit="1" customWidth="1"/>
    <col min="13" max="13" width="32.6640625" customWidth="1"/>
    <col min="14" max="14" width="6.5" customWidth="1"/>
    <col min="15" max="15" width="7" customWidth="1"/>
    <col min="16" max="16" width="7.83203125" customWidth="1"/>
    <col min="17" max="17" width="10" customWidth="1"/>
    <col min="18" max="18" width="6.6640625" customWidth="1"/>
    <col min="19" max="20" width="22" customWidth="1"/>
    <col min="21" max="21" width="10" bestFit="1" customWidth="1"/>
    <col min="22" max="23" width="22" customWidth="1"/>
    <col min="24" max="24" width="37.1640625" customWidth="1"/>
  </cols>
  <sheetData>
    <row r="1" spans="1:32" ht="18" thickTop="1" thickBot="1" x14ac:dyDescent="0.25">
      <c r="B1" s="55"/>
      <c r="C1" s="55"/>
      <c r="D1" s="55"/>
      <c r="E1" s="55"/>
      <c r="F1" s="55"/>
      <c r="G1" s="55"/>
      <c r="H1" s="55"/>
      <c r="I1" s="55"/>
      <c r="J1" s="55"/>
      <c r="K1" s="55"/>
      <c r="L1" s="56" t="s">
        <v>256</v>
      </c>
      <c r="M1" s="57"/>
      <c r="P1" s="56" t="s">
        <v>257</v>
      </c>
      <c r="Q1" s="57"/>
      <c r="AB1" s="58" t="s">
        <v>258</v>
      </c>
      <c r="AC1" s="59" t="s">
        <v>259</v>
      </c>
      <c r="AD1" s="59" t="s">
        <v>260</v>
      </c>
      <c r="AE1" s="60" t="s">
        <v>261</v>
      </c>
      <c r="AF1" s="61" t="s">
        <v>262</v>
      </c>
    </row>
    <row r="2" spans="1:32" ht="17" thickTop="1" x14ac:dyDescent="0.2">
      <c r="A2" s="62"/>
      <c r="L2" s="56" t="s">
        <v>263</v>
      </c>
      <c r="M2" s="57"/>
      <c r="P2" s="56" t="s">
        <v>264</v>
      </c>
      <c r="Q2" s="63"/>
      <c r="AB2" s="64" t="s">
        <v>265</v>
      </c>
      <c r="AC2" s="65" t="s">
        <v>266</v>
      </c>
      <c r="AD2" s="66">
        <v>0</v>
      </c>
      <c r="AE2" s="67" t="s">
        <v>267</v>
      </c>
      <c r="AF2" s="68" t="s">
        <v>268</v>
      </c>
    </row>
    <row r="3" spans="1:32" ht="17" thickBot="1" x14ac:dyDescent="0.25">
      <c r="A3" s="69"/>
      <c r="L3" s="56" t="s">
        <v>269</v>
      </c>
      <c r="M3" s="57"/>
      <c r="P3" s="56" t="s">
        <v>270</v>
      </c>
      <c r="Q3" s="57"/>
      <c r="AB3" s="70" t="s">
        <v>271</v>
      </c>
      <c r="AC3" s="65" t="s">
        <v>272</v>
      </c>
      <c r="AD3" s="66">
        <v>1</v>
      </c>
      <c r="AE3" s="65" t="s">
        <v>273</v>
      </c>
      <c r="AF3" s="71" t="s">
        <v>274</v>
      </c>
    </row>
    <row r="4" spans="1:32" ht="17" thickBot="1" x14ac:dyDescent="0.25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AC4" s="65" t="s">
        <v>275</v>
      </c>
      <c r="AD4" s="66">
        <v>2</v>
      </c>
      <c r="AE4" s="65" t="s">
        <v>276</v>
      </c>
    </row>
    <row r="5" spans="1:32" ht="18" thickTop="1" thickBot="1" x14ac:dyDescent="0.25">
      <c r="A5" s="287" t="s">
        <v>277</v>
      </c>
      <c r="B5" s="288"/>
      <c r="C5" s="288"/>
      <c r="D5" s="288"/>
      <c r="E5" s="288"/>
      <c r="F5" s="288"/>
      <c r="G5" s="288"/>
      <c r="H5" s="288"/>
      <c r="I5" s="288"/>
      <c r="J5" s="289"/>
      <c r="K5" s="74"/>
      <c r="AC5" s="65" t="s">
        <v>278</v>
      </c>
      <c r="AD5" s="66">
        <v>3</v>
      </c>
      <c r="AE5" s="65" t="s">
        <v>279</v>
      </c>
    </row>
    <row r="6" spans="1:32" ht="18" thickTop="1" thickBot="1" x14ac:dyDescent="0.25">
      <c r="A6" s="75" t="s">
        <v>280</v>
      </c>
      <c r="B6" s="76" t="s">
        <v>281</v>
      </c>
      <c r="C6" s="77" t="s">
        <v>282</v>
      </c>
      <c r="D6" s="77" t="s">
        <v>283</v>
      </c>
      <c r="E6" s="77" t="s">
        <v>284</v>
      </c>
      <c r="F6" s="77" t="s">
        <v>285</v>
      </c>
      <c r="G6" s="77" t="s">
        <v>286</v>
      </c>
      <c r="H6" s="78" t="s">
        <v>287</v>
      </c>
      <c r="I6" s="77" t="s">
        <v>288</v>
      </c>
      <c r="J6" s="79" t="s">
        <v>289</v>
      </c>
      <c r="K6" s="80" t="s">
        <v>290</v>
      </c>
      <c r="L6" s="81" t="s">
        <v>291</v>
      </c>
      <c r="M6" s="81" t="s">
        <v>292</v>
      </c>
      <c r="N6" s="81" t="s">
        <v>293</v>
      </c>
      <c r="O6" s="81" t="s">
        <v>294</v>
      </c>
      <c r="P6" s="81" t="s">
        <v>295</v>
      </c>
      <c r="Q6" s="80" t="s">
        <v>296</v>
      </c>
      <c r="R6" s="60" t="s">
        <v>297</v>
      </c>
      <c r="S6" s="81" t="s">
        <v>298</v>
      </c>
      <c r="T6" s="81" t="s">
        <v>299</v>
      </c>
      <c r="U6" s="81" t="s">
        <v>300</v>
      </c>
      <c r="V6" s="81" t="s">
        <v>573</v>
      </c>
      <c r="W6" s="81" t="s">
        <v>347</v>
      </c>
      <c r="X6" s="82" t="s">
        <v>301</v>
      </c>
      <c r="Y6" s="83"/>
      <c r="AC6" s="65" t="s">
        <v>302</v>
      </c>
      <c r="AD6" s="66">
        <v>4</v>
      </c>
      <c r="AE6" s="65" t="s">
        <v>303</v>
      </c>
    </row>
    <row r="7" spans="1:32" ht="17" thickTop="1" x14ac:dyDescent="0.2">
      <c r="A7" s="84"/>
      <c r="B7" s="85" t="str">
        <f t="shared" ref="B7:B62" si="0">IF($A7=0, $AB$2,"")</f>
        <v>•</v>
      </c>
      <c r="C7" s="85" t="str">
        <f t="shared" ref="C7:C62" si="1">IF($A7=1, $AB$2,"")</f>
        <v/>
      </c>
      <c r="D7" s="85" t="str">
        <f t="shared" ref="D7:D38" si="2">IF($A7=2, $AB$2,"")</f>
        <v/>
      </c>
      <c r="E7" s="85" t="str">
        <f t="shared" ref="E7:E62" si="3">IF($A7=4, $AB$2,"")</f>
        <v/>
      </c>
      <c r="F7" s="85" t="str">
        <f t="shared" ref="F7:F62" si="4">IF($A7=5, $AB$2,"")</f>
        <v/>
      </c>
      <c r="G7" s="85" t="str">
        <f t="shared" ref="G7:G62" si="5">IF($A7=6, $AB$2,"")</f>
        <v/>
      </c>
      <c r="H7" s="85" t="str">
        <f t="shared" ref="H7:H62" si="6">IF($A7=7, $AB$2,"")</f>
        <v/>
      </c>
      <c r="I7" s="85" t="str">
        <f t="shared" ref="I7:I62" si="7">IF($A7=8, $AB$2,"")</f>
        <v/>
      </c>
      <c r="J7" s="85" t="str">
        <f t="shared" ref="J7:J62" si="8">IF($A7=9, $AB$2,"")</f>
        <v/>
      </c>
      <c r="K7" s="86">
        <v>1</v>
      </c>
      <c r="L7" s="86"/>
      <c r="M7" s="87"/>
      <c r="N7" s="86"/>
      <c r="O7" s="86"/>
      <c r="P7" s="86"/>
      <c r="Q7" s="88"/>
      <c r="R7" s="87"/>
      <c r="S7" s="87"/>
      <c r="T7" s="87"/>
      <c r="U7" s="89"/>
      <c r="V7" s="89"/>
      <c r="W7" s="87"/>
      <c r="X7" s="87"/>
      <c r="AC7" s="65" t="s">
        <v>304</v>
      </c>
      <c r="AD7" s="66">
        <v>5</v>
      </c>
      <c r="AE7" s="65" t="s">
        <v>305</v>
      </c>
    </row>
    <row r="8" spans="1:32" x14ac:dyDescent="0.2">
      <c r="A8" s="84"/>
      <c r="B8" s="90" t="str">
        <f t="shared" si="0"/>
        <v>•</v>
      </c>
      <c r="C8" s="90" t="str">
        <f t="shared" si="1"/>
        <v/>
      </c>
      <c r="D8" s="90" t="str">
        <f t="shared" si="2"/>
        <v/>
      </c>
      <c r="E8" s="90" t="str">
        <f t="shared" si="3"/>
        <v/>
      </c>
      <c r="F8" s="90" t="str">
        <f t="shared" si="4"/>
        <v/>
      </c>
      <c r="G8" s="90" t="str">
        <f t="shared" si="5"/>
        <v/>
      </c>
      <c r="H8" s="90" t="str">
        <f t="shared" si="6"/>
        <v/>
      </c>
      <c r="I8" s="90" t="str">
        <f t="shared" si="7"/>
        <v/>
      </c>
      <c r="J8" s="90" t="str">
        <f t="shared" si="8"/>
        <v/>
      </c>
      <c r="K8" s="91">
        <v>2</v>
      </c>
      <c r="L8" s="91"/>
      <c r="M8" s="92"/>
      <c r="N8" s="91"/>
      <c r="O8" s="91"/>
      <c r="P8" s="91"/>
      <c r="Q8" s="93"/>
      <c r="R8" s="92"/>
      <c r="S8" s="92"/>
      <c r="T8" s="92"/>
      <c r="U8" s="94"/>
      <c r="V8" s="94"/>
      <c r="W8" s="92"/>
      <c r="X8" s="94"/>
      <c r="AC8" s="65" t="s">
        <v>306</v>
      </c>
      <c r="AD8" s="66">
        <v>6</v>
      </c>
      <c r="AE8" s="65" t="s">
        <v>307</v>
      </c>
    </row>
    <row r="9" spans="1:32" x14ac:dyDescent="0.2">
      <c r="A9" s="84"/>
      <c r="B9" s="90" t="str">
        <f t="shared" si="0"/>
        <v>•</v>
      </c>
      <c r="C9" s="90" t="str">
        <f t="shared" si="1"/>
        <v/>
      </c>
      <c r="D9" s="90" t="str">
        <f t="shared" si="2"/>
        <v/>
      </c>
      <c r="E9" s="90" t="str">
        <f t="shared" si="3"/>
        <v/>
      </c>
      <c r="F9" s="90" t="str">
        <f t="shared" si="4"/>
        <v/>
      </c>
      <c r="G9" s="90" t="str">
        <f t="shared" si="5"/>
        <v/>
      </c>
      <c r="H9" s="90" t="str">
        <f t="shared" si="6"/>
        <v/>
      </c>
      <c r="I9" s="90" t="str">
        <f t="shared" si="7"/>
        <v/>
      </c>
      <c r="J9" s="90" t="str">
        <f t="shared" si="8"/>
        <v/>
      </c>
      <c r="K9" s="91">
        <v>3</v>
      </c>
      <c r="L9" s="91"/>
      <c r="M9" s="92"/>
      <c r="N9" s="91"/>
      <c r="O9" s="91"/>
      <c r="P9" s="91"/>
      <c r="Q9" s="93"/>
      <c r="R9" s="92"/>
      <c r="S9" s="92"/>
      <c r="T9" s="92"/>
      <c r="U9" s="94"/>
      <c r="V9" s="94"/>
      <c r="W9" s="92"/>
      <c r="X9" s="92"/>
      <c r="AC9" s="65" t="s">
        <v>308</v>
      </c>
      <c r="AD9" s="66">
        <v>7</v>
      </c>
      <c r="AE9" s="65" t="s">
        <v>309</v>
      </c>
    </row>
    <row r="10" spans="1:32" x14ac:dyDescent="0.2">
      <c r="A10" s="84"/>
      <c r="B10" s="90" t="str">
        <f t="shared" si="0"/>
        <v>•</v>
      </c>
      <c r="C10" s="90" t="str">
        <f t="shared" si="1"/>
        <v/>
      </c>
      <c r="D10" s="90" t="str">
        <f t="shared" si="2"/>
        <v/>
      </c>
      <c r="E10" s="90" t="str">
        <f t="shared" si="3"/>
        <v/>
      </c>
      <c r="F10" s="90" t="str">
        <f t="shared" si="4"/>
        <v/>
      </c>
      <c r="G10" s="90" t="str">
        <f t="shared" si="5"/>
        <v/>
      </c>
      <c r="H10" s="90" t="str">
        <f t="shared" si="6"/>
        <v/>
      </c>
      <c r="I10" s="90" t="str">
        <f t="shared" si="7"/>
        <v/>
      </c>
      <c r="J10" s="90" t="str">
        <f t="shared" si="8"/>
        <v/>
      </c>
      <c r="K10" s="91">
        <v>4</v>
      </c>
      <c r="L10" s="91"/>
      <c r="M10" s="92"/>
      <c r="N10" s="91"/>
      <c r="O10" s="91"/>
      <c r="P10" s="91"/>
      <c r="Q10" s="93"/>
      <c r="R10" s="92"/>
      <c r="S10" s="92"/>
      <c r="T10" s="92"/>
      <c r="U10" s="94"/>
      <c r="V10" s="94"/>
      <c r="W10" s="92"/>
      <c r="X10" s="94"/>
      <c r="AC10" s="65" t="s">
        <v>310</v>
      </c>
      <c r="AD10" s="66">
        <v>8</v>
      </c>
      <c r="AE10" s="65" t="s">
        <v>311</v>
      </c>
    </row>
    <row r="11" spans="1:32" ht="17" thickBot="1" x14ac:dyDescent="0.25">
      <c r="A11" s="84"/>
      <c r="B11" s="90" t="str">
        <f t="shared" si="0"/>
        <v>•</v>
      </c>
      <c r="C11" s="90" t="str">
        <f t="shared" si="1"/>
        <v/>
      </c>
      <c r="D11" s="90" t="str">
        <f t="shared" si="2"/>
        <v/>
      </c>
      <c r="E11" s="90" t="str">
        <f t="shared" si="3"/>
        <v/>
      </c>
      <c r="F11" s="90" t="str">
        <f t="shared" si="4"/>
        <v/>
      </c>
      <c r="G11" s="90" t="str">
        <f t="shared" si="5"/>
        <v/>
      </c>
      <c r="H11" s="90" t="str">
        <f t="shared" si="6"/>
        <v/>
      </c>
      <c r="I11" s="90" t="str">
        <f t="shared" si="7"/>
        <v/>
      </c>
      <c r="J11" s="90" t="str">
        <f t="shared" si="8"/>
        <v/>
      </c>
      <c r="K11" s="91">
        <v>5</v>
      </c>
      <c r="L11" s="91"/>
      <c r="M11" s="92"/>
      <c r="N11" s="91"/>
      <c r="O11" s="91"/>
      <c r="P11" s="91"/>
      <c r="Q11" s="93"/>
      <c r="R11" s="92"/>
      <c r="S11" s="92"/>
      <c r="T11" s="92"/>
      <c r="U11" s="94"/>
      <c r="V11" s="94"/>
      <c r="W11" s="92"/>
      <c r="X11" s="94"/>
      <c r="AC11" s="65" t="s">
        <v>312</v>
      </c>
      <c r="AD11" s="70" t="s">
        <v>271</v>
      </c>
      <c r="AE11" s="65" t="s">
        <v>313</v>
      </c>
    </row>
    <row r="12" spans="1:32" x14ac:dyDescent="0.2">
      <c r="A12" s="84"/>
      <c r="B12" s="90" t="str">
        <f t="shared" si="0"/>
        <v>•</v>
      </c>
      <c r="C12" s="90" t="str">
        <f t="shared" si="1"/>
        <v/>
      </c>
      <c r="D12" s="90" t="str">
        <f t="shared" si="2"/>
        <v/>
      </c>
      <c r="E12" s="90" t="str">
        <f t="shared" si="3"/>
        <v/>
      </c>
      <c r="F12" s="90" t="str">
        <f t="shared" si="4"/>
        <v/>
      </c>
      <c r="G12" s="90" t="str">
        <f t="shared" si="5"/>
        <v/>
      </c>
      <c r="H12" s="90" t="str">
        <f t="shared" si="6"/>
        <v/>
      </c>
      <c r="I12" s="90" t="str">
        <f t="shared" si="7"/>
        <v/>
      </c>
      <c r="J12" s="90" t="str">
        <f t="shared" si="8"/>
        <v/>
      </c>
      <c r="K12" s="91">
        <v>6</v>
      </c>
      <c r="L12" s="91"/>
      <c r="M12" s="92"/>
      <c r="N12" s="91"/>
      <c r="O12" s="91"/>
      <c r="P12" s="91"/>
      <c r="Q12" s="93"/>
      <c r="R12" s="92"/>
      <c r="S12" s="92"/>
      <c r="T12" s="92"/>
      <c r="U12" s="94"/>
      <c r="V12" s="94"/>
      <c r="W12" s="92"/>
      <c r="X12" s="94"/>
      <c r="AC12" s="65" t="s">
        <v>314</v>
      </c>
      <c r="AE12" s="65" t="s">
        <v>310</v>
      </c>
    </row>
    <row r="13" spans="1:32" x14ac:dyDescent="0.2">
      <c r="A13" s="84"/>
      <c r="B13" s="90" t="str">
        <f t="shared" si="0"/>
        <v>•</v>
      </c>
      <c r="C13" s="90" t="str">
        <f t="shared" si="1"/>
        <v/>
      </c>
      <c r="D13" s="90" t="str">
        <f t="shared" si="2"/>
        <v/>
      </c>
      <c r="E13" s="90" t="str">
        <f t="shared" si="3"/>
        <v/>
      </c>
      <c r="F13" s="90" t="str">
        <f t="shared" si="4"/>
        <v/>
      </c>
      <c r="G13" s="90" t="str">
        <f t="shared" si="5"/>
        <v/>
      </c>
      <c r="H13" s="90" t="str">
        <f t="shared" si="6"/>
        <v/>
      </c>
      <c r="I13" s="90" t="str">
        <f t="shared" si="7"/>
        <v/>
      </c>
      <c r="J13" s="90" t="str">
        <f t="shared" si="8"/>
        <v/>
      </c>
      <c r="K13" s="91">
        <v>8</v>
      </c>
      <c r="L13" s="91"/>
      <c r="M13" s="92"/>
      <c r="N13" s="91"/>
      <c r="O13" s="91"/>
      <c r="P13" s="91"/>
      <c r="Q13" s="93"/>
      <c r="R13" s="92"/>
      <c r="S13" s="92"/>
      <c r="T13" s="92"/>
      <c r="U13" s="94"/>
      <c r="V13" s="94"/>
      <c r="W13" s="92"/>
      <c r="X13" s="94"/>
      <c r="AC13" s="65" t="s">
        <v>315</v>
      </c>
      <c r="AE13" s="65" t="s">
        <v>312</v>
      </c>
    </row>
    <row r="14" spans="1:32" x14ac:dyDescent="0.2">
      <c r="A14" s="84"/>
      <c r="B14" s="90" t="str">
        <f t="shared" si="0"/>
        <v>•</v>
      </c>
      <c r="C14" s="90" t="str">
        <f t="shared" si="1"/>
        <v/>
      </c>
      <c r="D14" s="90" t="str">
        <f t="shared" si="2"/>
        <v/>
      </c>
      <c r="E14" s="90" t="str">
        <f t="shared" si="3"/>
        <v/>
      </c>
      <c r="F14" s="90" t="str">
        <f t="shared" si="4"/>
        <v/>
      </c>
      <c r="G14" s="90" t="str">
        <f t="shared" si="5"/>
        <v/>
      </c>
      <c r="H14" s="90" t="str">
        <f t="shared" si="6"/>
        <v/>
      </c>
      <c r="I14" s="90" t="str">
        <f t="shared" si="7"/>
        <v/>
      </c>
      <c r="J14" s="90" t="str">
        <f t="shared" si="8"/>
        <v/>
      </c>
      <c r="K14" s="91">
        <v>9</v>
      </c>
      <c r="L14" s="91"/>
      <c r="M14" s="92"/>
      <c r="N14" s="91"/>
      <c r="O14" s="91"/>
      <c r="P14" s="91"/>
      <c r="Q14" s="93"/>
      <c r="R14" s="92"/>
      <c r="S14" s="92"/>
      <c r="T14" s="92"/>
      <c r="U14" s="94"/>
      <c r="V14" s="94"/>
      <c r="W14" s="92"/>
      <c r="X14" s="94"/>
      <c r="AC14" s="65" t="s">
        <v>316</v>
      </c>
      <c r="AE14" s="65" t="s">
        <v>317</v>
      </c>
    </row>
    <row r="15" spans="1:32" ht="17" thickBot="1" x14ac:dyDescent="0.25">
      <c r="A15" s="84"/>
      <c r="B15" s="90" t="str">
        <f t="shared" si="0"/>
        <v>•</v>
      </c>
      <c r="C15" s="90" t="str">
        <f t="shared" si="1"/>
        <v/>
      </c>
      <c r="D15" s="90" t="str">
        <f t="shared" si="2"/>
        <v/>
      </c>
      <c r="E15" s="90" t="str">
        <f t="shared" si="3"/>
        <v/>
      </c>
      <c r="F15" s="90" t="str">
        <f t="shared" si="4"/>
        <v/>
      </c>
      <c r="G15" s="90" t="str">
        <f t="shared" si="5"/>
        <v/>
      </c>
      <c r="H15" s="90" t="str">
        <f t="shared" si="6"/>
        <v/>
      </c>
      <c r="I15" s="90" t="str">
        <f t="shared" si="7"/>
        <v/>
      </c>
      <c r="J15" s="90" t="str">
        <f t="shared" si="8"/>
        <v/>
      </c>
      <c r="K15" s="91">
        <v>10</v>
      </c>
      <c r="L15" s="91"/>
      <c r="M15" s="92"/>
      <c r="N15" s="91"/>
      <c r="O15" s="91"/>
      <c r="P15" s="91"/>
      <c r="Q15" s="93"/>
      <c r="R15" s="92"/>
      <c r="S15" s="92"/>
      <c r="T15" s="92"/>
      <c r="U15" s="94"/>
      <c r="V15" s="94"/>
      <c r="W15" s="92"/>
      <c r="X15" s="94"/>
      <c r="AC15" s="95" t="s">
        <v>318</v>
      </c>
      <c r="AE15" s="65" t="s">
        <v>319</v>
      </c>
    </row>
    <row r="16" spans="1:32" x14ac:dyDescent="0.2">
      <c r="A16" s="84"/>
      <c r="B16" s="90" t="str">
        <f t="shared" si="0"/>
        <v>•</v>
      </c>
      <c r="C16" s="90" t="str">
        <f t="shared" si="1"/>
        <v/>
      </c>
      <c r="D16" s="90" t="str">
        <f t="shared" si="2"/>
        <v/>
      </c>
      <c r="E16" s="90" t="str">
        <f t="shared" si="3"/>
        <v/>
      </c>
      <c r="F16" s="90" t="str">
        <f t="shared" si="4"/>
        <v/>
      </c>
      <c r="G16" s="90" t="str">
        <f t="shared" si="5"/>
        <v/>
      </c>
      <c r="H16" s="90" t="str">
        <f t="shared" si="6"/>
        <v/>
      </c>
      <c r="I16" s="90" t="str">
        <f t="shared" si="7"/>
        <v/>
      </c>
      <c r="J16" s="90" t="str">
        <f t="shared" si="8"/>
        <v/>
      </c>
      <c r="K16" s="91">
        <v>11</v>
      </c>
      <c r="L16" s="91"/>
      <c r="M16" s="92"/>
      <c r="N16" s="91"/>
      <c r="O16" s="91"/>
      <c r="P16" s="91"/>
      <c r="Q16" s="93"/>
      <c r="R16" s="92"/>
      <c r="S16" s="92"/>
      <c r="T16" s="92"/>
      <c r="U16" s="94"/>
      <c r="V16" s="94"/>
      <c r="W16" s="92"/>
      <c r="X16" s="94"/>
      <c r="AC16" s="84"/>
      <c r="AE16" s="65" t="s">
        <v>320</v>
      </c>
    </row>
    <row r="17" spans="1:31" x14ac:dyDescent="0.2">
      <c r="A17" s="84"/>
      <c r="B17" s="90" t="str">
        <f t="shared" si="0"/>
        <v>•</v>
      </c>
      <c r="C17" s="90" t="str">
        <f t="shared" si="1"/>
        <v/>
      </c>
      <c r="D17" s="90" t="str">
        <f t="shared" si="2"/>
        <v/>
      </c>
      <c r="E17" s="90" t="str">
        <f t="shared" si="3"/>
        <v/>
      </c>
      <c r="F17" s="90" t="str">
        <f t="shared" si="4"/>
        <v/>
      </c>
      <c r="G17" s="90" t="str">
        <f t="shared" si="5"/>
        <v/>
      </c>
      <c r="H17" s="90" t="str">
        <f t="shared" si="6"/>
        <v/>
      </c>
      <c r="I17" s="90" t="str">
        <f t="shared" si="7"/>
        <v/>
      </c>
      <c r="J17" s="90" t="str">
        <f t="shared" si="8"/>
        <v/>
      </c>
      <c r="K17" s="91">
        <v>12</v>
      </c>
      <c r="L17" s="91"/>
      <c r="M17" s="92"/>
      <c r="N17" s="91"/>
      <c r="O17" s="91"/>
      <c r="P17" s="91"/>
      <c r="Q17" s="93"/>
      <c r="R17" s="92"/>
      <c r="S17" s="92"/>
      <c r="T17" s="92"/>
      <c r="U17" s="94"/>
      <c r="V17" s="94"/>
      <c r="W17" s="92"/>
      <c r="X17" s="94"/>
      <c r="AE17" s="65" t="s">
        <v>321</v>
      </c>
    </row>
    <row r="18" spans="1:31" x14ac:dyDescent="0.2">
      <c r="A18" s="84"/>
      <c r="B18" s="90" t="str">
        <f t="shared" si="0"/>
        <v>•</v>
      </c>
      <c r="C18" s="90" t="str">
        <f t="shared" si="1"/>
        <v/>
      </c>
      <c r="D18" s="90" t="str">
        <f t="shared" si="2"/>
        <v/>
      </c>
      <c r="E18" s="90" t="str">
        <f t="shared" si="3"/>
        <v/>
      </c>
      <c r="F18" s="90" t="str">
        <f t="shared" si="4"/>
        <v/>
      </c>
      <c r="G18" s="90" t="str">
        <f t="shared" si="5"/>
        <v/>
      </c>
      <c r="H18" s="90" t="str">
        <f t="shared" si="6"/>
        <v/>
      </c>
      <c r="I18" s="90" t="str">
        <f t="shared" si="7"/>
        <v/>
      </c>
      <c r="J18" s="90" t="str">
        <f t="shared" si="8"/>
        <v/>
      </c>
      <c r="K18" s="91">
        <v>13</v>
      </c>
      <c r="L18" s="91"/>
      <c r="M18" s="92"/>
      <c r="N18" s="91"/>
      <c r="O18" s="91"/>
      <c r="P18" s="91"/>
      <c r="Q18" s="93"/>
      <c r="R18" s="92"/>
      <c r="S18" s="92"/>
      <c r="T18" s="92"/>
      <c r="U18" s="94"/>
      <c r="V18" s="94"/>
      <c r="W18" s="92"/>
      <c r="X18" s="94"/>
      <c r="AE18" s="65" t="s">
        <v>322</v>
      </c>
    </row>
    <row r="19" spans="1:31" x14ac:dyDescent="0.2">
      <c r="A19" s="84"/>
      <c r="B19" s="90" t="str">
        <f t="shared" si="0"/>
        <v>•</v>
      </c>
      <c r="C19" s="90" t="str">
        <f t="shared" si="1"/>
        <v/>
      </c>
      <c r="D19" s="90" t="str">
        <f t="shared" si="2"/>
        <v/>
      </c>
      <c r="E19" s="90" t="str">
        <f t="shared" si="3"/>
        <v/>
      </c>
      <c r="F19" s="90" t="str">
        <f t="shared" si="4"/>
        <v/>
      </c>
      <c r="G19" s="90" t="str">
        <f t="shared" si="5"/>
        <v/>
      </c>
      <c r="H19" s="90" t="str">
        <f t="shared" si="6"/>
        <v/>
      </c>
      <c r="I19" s="90" t="str">
        <f t="shared" si="7"/>
        <v/>
      </c>
      <c r="J19" s="90" t="str">
        <f t="shared" si="8"/>
        <v/>
      </c>
      <c r="K19" s="91">
        <v>14</v>
      </c>
      <c r="L19" s="91"/>
      <c r="M19" s="92"/>
      <c r="N19" s="91"/>
      <c r="O19" s="91"/>
      <c r="P19" s="91"/>
      <c r="Q19" s="93"/>
      <c r="R19" s="92"/>
      <c r="S19" s="92"/>
      <c r="T19" s="92"/>
      <c r="U19" s="94"/>
      <c r="V19" s="94"/>
      <c r="W19" s="92"/>
      <c r="X19" s="94"/>
      <c r="AE19" s="65" t="s">
        <v>323</v>
      </c>
    </row>
    <row r="20" spans="1:31" x14ac:dyDescent="0.2">
      <c r="A20" s="84"/>
      <c r="B20" s="90" t="str">
        <f t="shared" si="0"/>
        <v>•</v>
      </c>
      <c r="C20" s="90" t="str">
        <f t="shared" si="1"/>
        <v/>
      </c>
      <c r="D20" s="90" t="str">
        <f t="shared" si="2"/>
        <v/>
      </c>
      <c r="E20" s="90" t="str">
        <f t="shared" si="3"/>
        <v/>
      </c>
      <c r="F20" s="90" t="str">
        <f t="shared" si="4"/>
        <v/>
      </c>
      <c r="G20" s="90" t="str">
        <f t="shared" si="5"/>
        <v/>
      </c>
      <c r="H20" s="90" t="str">
        <f t="shared" si="6"/>
        <v/>
      </c>
      <c r="I20" s="90" t="str">
        <f t="shared" si="7"/>
        <v/>
      </c>
      <c r="J20" s="90" t="str">
        <f t="shared" si="8"/>
        <v/>
      </c>
      <c r="K20" s="91">
        <v>15</v>
      </c>
      <c r="L20" s="91"/>
      <c r="M20" s="92"/>
      <c r="N20" s="91"/>
      <c r="O20" s="91"/>
      <c r="P20" s="91"/>
      <c r="Q20" s="93"/>
      <c r="R20" s="92"/>
      <c r="S20" s="92"/>
      <c r="T20" s="92"/>
      <c r="U20" s="94"/>
      <c r="V20" s="94"/>
      <c r="W20" s="92"/>
      <c r="X20" s="94"/>
      <c r="AE20" s="65" t="s">
        <v>324</v>
      </c>
    </row>
    <row r="21" spans="1:31" x14ac:dyDescent="0.2">
      <c r="A21" s="84"/>
      <c r="B21" s="90" t="str">
        <f t="shared" si="0"/>
        <v>•</v>
      </c>
      <c r="C21" s="90" t="str">
        <f t="shared" si="1"/>
        <v/>
      </c>
      <c r="D21" s="90" t="str">
        <f t="shared" si="2"/>
        <v/>
      </c>
      <c r="E21" s="90" t="str">
        <f t="shared" si="3"/>
        <v/>
      </c>
      <c r="F21" s="90" t="str">
        <f t="shared" si="4"/>
        <v/>
      </c>
      <c r="G21" s="90" t="str">
        <f t="shared" si="5"/>
        <v/>
      </c>
      <c r="H21" s="90" t="str">
        <f t="shared" si="6"/>
        <v/>
      </c>
      <c r="I21" s="90" t="str">
        <f t="shared" si="7"/>
        <v/>
      </c>
      <c r="J21" s="90" t="str">
        <f t="shared" si="8"/>
        <v/>
      </c>
      <c r="K21" s="91">
        <v>17</v>
      </c>
      <c r="L21" s="91"/>
      <c r="M21" s="92"/>
      <c r="N21" s="91"/>
      <c r="O21" s="91"/>
      <c r="P21" s="91"/>
      <c r="Q21" s="93"/>
      <c r="R21" s="92"/>
      <c r="S21" s="92"/>
      <c r="T21" s="92"/>
      <c r="U21" s="94"/>
      <c r="V21" s="94"/>
      <c r="W21" s="92"/>
      <c r="X21" s="94"/>
      <c r="AE21" s="65" t="s">
        <v>325</v>
      </c>
    </row>
    <row r="22" spans="1:31" x14ac:dyDescent="0.2">
      <c r="A22" s="84"/>
      <c r="B22" s="90" t="str">
        <f t="shared" si="0"/>
        <v>•</v>
      </c>
      <c r="C22" s="90" t="str">
        <f t="shared" si="1"/>
        <v/>
      </c>
      <c r="D22" s="90" t="str">
        <f t="shared" si="2"/>
        <v/>
      </c>
      <c r="E22" s="90" t="str">
        <f t="shared" si="3"/>
        <v/>
      </c>
      <c r="F22" s="90" t="str">
        <f t="shared" si="4"/>
        <v/>
      </c>
      <c r="G22" s="90" t="str">
        <f t="shared" si="5"/>
        <v/>
      </c>
      <c r="H22" s="90" t="str">
        <f t="shared" si="6"/>
        <v/>
      </c>
      <c r="I22" s="90" t="str">
        <f t="shared" si="7"/>
        <v/>
      </c>
      <c r="J22" s="90" t="str">
        <f t="shared" si="8"/>
        <v/>
      </c>
      <c r="K22" s="91">
        <v>18</v>
      </c>
      <c r="L22" s="91"/>
      <c r="M22" s="92"/>
      <c r="N22" s="91"/>
      <c r="O22" s="91"/>
      <c r="P22" s="91"/>
      <c r="Q22" s="93"/>
      <c r="R22" s="92"/>
      <c r="S22" s="92"/>
      <c r="T22" s="92"/>
      <c r="U22" s="94"/>
      <c r="V22" s="94"/>
      <c r="W22" s="92"/>
      <c r="X22" s="94"/>
      <c r="AE22" s="65" t="s">
        <v>326</v>
      </c>
    </row>
    <row r="23" spans="1:31" x14ac:dyDescent="0.2">
      <c r="A23" s="84"/>
      <c r="B23" s="90" t="str">
        <f t="shared" si="0"/>
        <v>•</v>
      </c>
      <c r="C23" s="90" t="str">
        <f t="shared" si="1"/>
        <v/>
      </c>
      <c r="D23" s="90" t="str">
        <f t="shared" si="2"/>
        <v/>
      </c>
      <c r="E23" s="90" t="str">
        <f t="shared" si="3"/>
        <v/>
      </c>
      <c r="F23" s="90" t="str">
        <f t="shared" si="4"/>
        <v/>
      </c>
      <c r="G23" s="90" t="str">
        <f t="shared" si="5"/>
        <v/>
      </c>
      <c r="H23" s="90" t="str">
        <f t="shared" si="6"/>
        <v/>
      </c>
      <c r="I23" s="90" t="str">
        <f t="shared" si="7"/>
        <v/>
      </c>
      <c r="J23" s="90" t="str">
        <f t="shared" si="8"/>
        <v/>
      </c>
      <c r="K23" s="91">
        <v>19</v>
      </c>
      <c r="L23" s="91"/>
      <c r="M23" s="92"/>
      <c r="N23" s="91"/>
      <c r="O23" s="91"/>
      <c r="P23" s="91"/>
      <c r="Q23" s="93"/>
      <c r="R23" s="92"/>
      <c r="S23" s="92"/>
      <c r="T23" s="92"/>
      <c r="U23" s="94"/>
      <c r="V23" s="94"/>
      <c r="W23" s="92"/>
      <c r="X23" s="94"/>
      <c r="AE23" s="65" t="s">
        <v>327</v>
      </c>
    </row>
    <row r="24" spans="1:31" x14ac:dyDescent="0.2">
      <c r="A24" s="84"/>
      <c r="B24" s="90" t="str">
        <f t="shared" si="0"/>
        <v>•</v>
      </c>
      <c r="C24" s="90" t="str">
        <f t="shared" si="1"/>
        <v/>
      </c>
      <c r="D24" s="90" t="str">
        <f t="shared" si="2"/>
        <v/>
      </c>
      <c r="E24" s="90" t="str">
        <f t="shared" si="3"/>
        <v/>
      </c>
      <c r="F24" s="90" t="str">
        <f t="shared" si="4"/>
        <v/>
      </c>
      <c r="G24" s="90" t="str">
        <f t="shared" si="5"/>
        <v/>
      </c>
      <c r="H24" s="90" t="str">
        <f t="shared" si="6"/>
        <v/>
      </c>
      <c r="I24" s="90" t="str">
        <f t="shared" si="7"/>
        <v/>
      </c>
      <c r="J24" s="90" t="str">
        <f t="shared" si="8"/>
        <v/>
      </c>
      <c r="K24" s="91">
        <v>20</v>
      </c>
      <c r="L24" s="91"/>
      <c r="M24" s="92"/>
      <c r="N24" s="91"/>
      <c r="O24" s="91"/>
      <c r="P24" s="91"/>
      <c r="Q24" s="93"/>
      <c r="R24" s="92"/>
      <c r="S24" s="92"/>
      <c r="T24" s="92"/>
      <c r="U24" s="94"/>
      <c r="V24" s="94"/>
      <c r="W24" s="92"/>
      <c r="X24" s="94"/>
      <c r="AE24" s="65" t="s">
        <v>328</v>
      </c>
    </row>
    <row r="25" spans="1:31" x14ac:dyDescent="0.2">
      <c r="A25" s="84"/>
      <c r="B25" s="90" t="str">
        <f t="shared" si="0"/>
        <v>•</v>
      </c>
      <c r="C25" s="90" t="str">
        <f t="shared" si="1"/>
        <v/>
      </c>
      <c r="D25" s="90" t="str">
        <f t="shared" si="2"/>
        <v/>
      </c>
      <c r="E25" s="90" t="str">
        <f t="shared" si="3"/>
        <v/>
      </c>
      <c r="F25" s="90" t="str">
        <f t="shared" si="4"/>
        <v/>
      </c>
      <c r="G25" s="90" t="str">
        <f t="shared" si="5"/>
        <v/>
      </c>
      <c r="H25" s="90" t="str">
        <f t="shared" si="6"/>
        <v/>
      </c>
      <c r="I25" s="90" t="str">
        <f t="shared" si="7"/>
        <v/>
      </c>
      <c r="J25" s="90" t="str">
        <f t="shared" si="8"/>
        <v/>
      </c>
      <c r="K25" s="91">
        <v>21</v>
      </c>
      <c r="L25" s="91"/>
      <c r="M25" s="92"/>
      <c r="N25" s="91"/>
      <c r="O25" s="91"/>
      <c r="P25" s="91"/>
      <c r="Q25" s="93"/>
      <c r="R25" s="92"/>
      <c r="S25" s="92"/>
      <c r="T25" s="92"/>
      <c r="U25" s="94"/>
      <c r="V25" s="94"/>
      <c r="W25" s="92"/>
      <c r="X25" s="94"/>
      <c r="AE25" s="65" t="s">
        <v>329</v>
      </c>
    </row>
    <row r="26" spans="1:31" x14ac:dyDescent="0.2">
      <c r="A26" s="84"/>
      <c r="B26" s="90" t="str">
        <f t="shared" si="0"/>
        <v>•</v>
      </c>
      <c r="C26" s="90" t="str">
        <f t="shared" si="1"/>
        <v/>
      </c>
      <c r="D26" s="90" t="str">
        <f t="shared" si="2"/>
        <v/>
      </c>
      <c r="E26" s="90" t="str">
        <f t="shared" si="3"/>
        <v/>
      </c>
      <c r="F26" s="90" t="str">
        <f t="shared" si="4"/>
        <v/>
      </c>
      <c r="G26" s="90" t="str">
        <f t="shared" si="5"/>
        <v/>
      </c>
      <c r="H26" s="90" t="str">
        <f t="shared" si="6"/>
        <v/>
      </c>
      <c r="I26" s="90" t="str">
        <f t="shared" si="7"/>
        <v/>
      </c>
      <c r="J26" s="90" t="str">
        <f t="shared" si="8"/>
        <v/>
      </c>
      <c r="K26" s="91">
        <v>22</v>
      </c>
      <c r="L26" s="91"/>
      <c r="M26" s="92"/>
      <c r="N26" s="91"/>
      <c r="O26" s="91"/>
      <c r="P26" s="91"/>
      <c r="Q26" s="93"/>
      <c r="R26" s="92"/>
      <c r="S26" s="92"/>
      <c r="T26" s="92"/>
      <c r="U26" s="94"/>
      <c r="V26" s="94"/>
      <c r="W26" s="92"/>
      <c r="X26" s="94"/>
      <c r="AE26" s="65" t="s">
        <v>330</v>
      </c>
    </row>
    <row r="27" spans="1:31" x14ac:dyDescent="0.2">
      <c r="A27" s="84"/>
      <c r="B27" s="90" t="str">
        <f t="shared" si="0"/>
        <v>•</v>
      </c>
      <c r="C27" s="90" t="str">
        <f t="shared" si="1"/>
        <v/>
      </c>
      <c r="D27" s="90" t="str">
        <f t="shared" si="2"/>
        <v/>
      </c>
      <c r="E27" s="90" t="str">
        <f t="shared" si="3"/>
        <v/>
      </c>
      <c r="F27" s="90" t="str">
        <f t="shared" si="4"/>
        <v/>
      </c>
      <c r="G27" s="90" t="str">
        <f t="shared" si="5"/>
        <v/>
      </c>
      <c r="H27" s="90" t="str">
        <f t="shared" si="6"/>
        <v/>
      </c>
      <c r="I27" s="90" t="str">
        <f t="shared" si="7"/>
        <v/>
      </c>
      <c r="J27" s="90" t="str">
        <f t="shared" si="8"/>
        <v/>
      </c>
      <c r="K27" s="91">
        <v>23</v>
      </c>
      <c r="L27" s="91"/>
      <c r="M27" s="92"/>
      <c r="N27" s="91"/>
      <c r="O27" s="91"/>
      <c r="P27" s="91"/>
      <c r="Q27" s="93"/>
      <c r="R27" s="92"/>
      <c r="S27" s="92"/>
      <c r="T27" s="92"/>
      <c r="U27" s="94"/>
      <c r="V27" s="94"/>
      <c r="W27" s="92"/>
      <c r="X27" s="94"/>
      <c r="AE27" s="65" t="s">
        <v>331</v>
      </c>
    </row>
    <row r="28" spans="1:31" x14ac:dyDescent="0.2">
      <c r="A28" s="84"/>
      <c r="B28" s="90" t="str">
        <f t="shared" si="0"/>
        <v>•</v>
      </c>
      <c r="C28" s="90" t="str">
        <f t="shared" si="1"/>
        <v/>
      </c>
      <c r="D28" s="90" t="str">
        <f t="shared" si="2"/>
        <v/>
      </c>
      <c r="E28" s="90" t="str">
        <f t="shared" si="3"/>
        <v/>
      </c>
      <c r="F28" s="90" t="str">
        <f t="shared" si="4"/>
        <v/>
      </c>
      <c r="G28" s="90" t="str">
        <f t="shared" si="5"/>
        <v/>
      </c>
      <c r="H28" s="90" t="str">
        <f t="shared" si="6"/>
        <v/>
      </c>
      <c r="I28" s="90" t="str">
        <f t="shared" si="7"/>
        <v/>
      </c>
      <c r="J28" s="90" t="str">
        <f t="shared" si="8"/>
        <v/>
      </c>
      <c r="K28" s="91">
        <v>24</v>
      </c>
      <c r="L28" s="91"/>
      <c r="M28" s="92"/>
      <c r="N28" s="91"/>
      <c r="O28" s="91"/>
      <c r="P28" s="91"/>
      <c r="Q28" s="93"/>
      <c r="R28" s="92"/>
      <c r="S28" s="92"/>
      <c r="T28" s="92"/>
      <c r="U28" s="94"/>
      <c r="V28" s="94"/>
      <c r="W28" s="92"/>
      <c r="X28" s="94"/>
      <c r="AE28" s="65" t="s">
        <v>332</v>
      </c>
    </row>
    <row r="29" spans="1:31" x14ac:dyDescent="0.2">
      <c r="A29" s="84"/>
      <c r="B29" s="90" t="str">
        <f t="shared" si="0"/>
        <v>•</v>
      </c>
      <c r="C29" s="90" t="str">
        <f t="shared" si="1"/>
        <v/>
      </c>
      <c r="D29" s="90" t="str">
        <f t="shared" si="2"/>
        <v/>
      </c>
      <c r="E29" s="90" t="str">
        <f t="shared" si="3"/>
        <v/>
      </c>
      <c r="F29" s="90" t="str">
        <f t="shared" si="4"/>
        <v/>
      </c>
      <c r="G29" s="90" t="str">
        <f t="shared" si="5"/>
        <v/>
      </c>
      <c r="H29" s="90" t="str">
        <f t="shared" si="6"/>
        <v/>
      </c>
      <c r="I29" s="90" t="str">
        <f t="shared" si="7"/>
        <v/>
      </c>
      <c r="J29" s="90" t="str">
        <f t="shared" si="8"/>
        <v/>
      </c>
      <c r="K29" s="91">
        <v>25</v>
      </c>
      <c r="L29" s="91"/>
      <c r="M29" s="92"/>
      <c r="N29" s="91"/>
      <c r="O29" s="91"/>
      <c r="P29" s="91"/>
      <c r="Q29" s="93"/>
      <c r="R29" s="92"/>
      <c r="S29" s="92"/>
      <c r="T29" s="92"/>
      <c r="U29" s="94"/>
      <c r="V29" s="94"/>
      <c r="W29" s="92"/>
      <c r="X29" s="92"/>
      <c r="AE29" s="65" t="s">
        <v>333</v>
      </c>
    </row>
    <row r="30" spans="1:31" x14ac:dyDescent="0.2">
      <c r="A30" s="84"/>
      <c r="B30" s="90" t="str">
        <f t="shared" si="0"/>
        <v>•</v>
      </c>
      <c r="C30" s="90" t="str">
        <f t="shared" si="1"/>
        <v/>
      </c>
      <c r="D30" s="90" t="str">
        <f t="shared" si="2"/>
        <v/>
      </c>
      <c r="E30" s="90" t="str">
        <f t="shared" si="3"/>
        <v/>
      </c>
      <c r="F30" s="90" t="str">
        <f t="shared" si="4"/>
        <v/>
      </c>
      <c r="G30" s="90" t="str">
        <f t="shared" si="5"/>
        <v/>
      </c>
      <c r="H30" s="90" t="str">
        <f t="shared" si="6"/>
        <v/>
      </c>
      <c r="I30" s="90" t="str">
        <f t="shared" si="7"/>
        <v/>
      </c>
      <c r="J30" s="90" t="str">
        <f t="shared" si="8"/>
        <v/>
      </c>
      <c r="K30" s="91">
        <v>26</v>
      </c>
      <c r="L30" s="91"/>
      <c r="M30" s="92"/>
      <c r="N30" s="91"/>
      <c r="O30" s="91"/>
      <c r="P30" s="91"/>
      <c r="Q30" s="93"/>
      <c r="R30" s="92"/>
      <c r="S30" s="92"/>
      <c r="T30" s="92"/>
      <c r="U30" s="94"/>
      <c r="V30" s="94"/>
      <c r="W30" s="92"/>
      <c r="X30" s="92"/>
      <c r="AE30" s="65" t="s">
        <v>334</v>
      </c>
    </row>
    <row r="31" spans="1:31" x14ac:dyDescent="0.2">
      <c r="A31" s="84"/>
      <c r="B31" s="90" t="str">
        <f t="shared" si="0"/>
        <v>•</v>
      </c>
      <c r="C31" s="90" t="str">
        <f t="shared" si="1"/>
        <v/>
      </c>
      <c r="D31" s="90" t="str">
        <f t="shared" si="2"/>
        <v/>
      </c>
      <c r="E31" s="90" t="str">
        <f t="shared" si="3"/>
        <v/>
      </c>
      <c r="F31" s="90" t="str">
        <f t="shared" si="4"/>
        <v/>
      </c>
      <c r="G31" s="90" t="str">
        <f t="shared" si="5"/>
        <v/>
      </c>
      <c r="H31" s="90" t="str">
        <f t="shared" si="6"/>
        <v/>
      </c>
      <c r="I31" s="90" t="str">
        <f t="shared" si="7"/>
        <v/>
      </c>
      <c r="J31" s="90" t="str">
        <f t="shared" si="8"/>
        <v/>
      </c>
      <c r="K31" s="91">
        <v>27</v>
      </c>
      <c r="L31" s="91"/>
      <c r="M31" s="92"/>
      <c r="N31" s="91"/>
      <c r="O31" s="91"/>
      <c r="P31" s="91"/>
      <c r="Q31" s="93"/>
      <c r="R31" s="92"/>
      <c r="S31" s="92"/>
      <c r="T31" s="92"/>
      <c r="U31" s="94"/>
      <c r="V31" s="94"/>
      <c r="W31" s="92"/>
      <c r="X31" s="92"/>
      <c r="AE31" s="65" t="s">
        <v>335</v>
      </c>
    </row>
    <row r="32" spans="1:31" x14ac:dyDescent="0.2">
      <c r="A32" s="84"/>
      <c r="B32" s="90" t="str">
        <f t="shared" si="0"/>
        <v>•</v>
      </c>
      <c r="C32" s="90" t="str">
        <f t="shared" si="1"/>
        <v/>
      </c>
      <c r="D32" s="90" t="str">
        <f t="shared" si="2"/>
        <v/>
      </c>
      <c r="E32" s="90" t="str">
        <f t="shared" si="3"/>
        <v/>
      </c>
      <c r="F32" s="90" t="str">
        <f t="shared" si="4"/>
        <v/>
      </c>
      <c r="G32" s="90" t="str">
        <f t="shared" si="5"/>
        <v/>
      </c>
      <c r="H32" s="90" t="str">
        <f t="shared" si="6"/>
        <v/>
      </c>
      <c r="I32" s="90" t="str">
        <f t="shared" si="7"/>
        <v/>
      </c>
      <c r="J32" s="90" t="str">
        <f t="shared" si="8"/>
        <v/>
      </c>
      <c r="K32" s="91">
        <v>28</v>
      </c>
      <c r="L32" s="91"/>
      <c r="M32" s="92"/>
      <c r="N32" s="91"/>
      <c r="O32" s="91"/>
      <c r="P32" s="91"/>
      <c r="Q32" s="93"/>
      <c r="R32" s="92"/>
      <c r="S32" s="92"/>
      <c r="T32" s="92"/>
      <c r="U32" s="94"/>
      <c r="V32" s="92"/>
      <c r="W32" s="92"/>
      <c r="X32" s="92"/>
      <c r="AE32" s="65" t="s">
        <v>336</v>
      </c>
    </row>
    <row r="33" spans="1:31" x14ac:dyDescent="0.2">
      <c r="A33" s="84"/>
      <c r="B33" s="90" t="str">
        <f t="shared" si="0"/>
        <v>•</v>
      </c>
      <c r="C33" s="90" t="str">
        <f t="shared" si="1"/>
        <v/>
      </c>
      <c r="D33" s="90" t="str">
        <f t="shared" si="2"/>
        <v/>
      </c>
      <c r="E33" s="90" t="str">
        <f t="shared" si="3"/>
        <v/>
      </c>
      <c r="F33" s="90" t="str">
        <f t="shared" si="4"/>
        <v/>
      </c>
      <c r="G33" s="90" t="str">
        <f t="shared" si="5"/>
        <v/>
      </c>
      <c r="H33" s="90" t="str">
        <f t="shared" si="6"/>
        <v/>
      </c>
      <c r="I33" s="90" t="str">
        <f t="shared" si="7"/>
        <v/>
      </c>
      <c r="J33" s="90" t="str">
        <f t="shared" si="8"/>
        <v/>
      </c>
      <c r="K33" s="91">
        <v>29</v>
      </c>
      <c r="L33" s="91"/>
      <c r="M33" s="92"/>
      <c r="N33" s="91"/>
      <c r="O33" s="91"/>
      <c r="P33" s="91"/>
      <c r="Q33" s="93"/>
      <c r="R33" s="92"/>
      <c r="S33" s="92"/>
      <c r="T33" s="92"/>
      <c r="U33" s="94"/>
      <c r="V33" s="92"/>
      <c r="W33" s="92"/>
      <c r="X33" s="92"/>
      <c r="AE33" s="65" t="s">
        <v>337</v>
      </c>
    </row>
    <row r="34" spans="1:31" x14ac:dyDescent="0.2">
      <c r="A34" s="84"/>
      <c r="B34" s="90" t="str">
        <f t="shared" si="0"/>
        <v>•</v>
      </c>
      <c r="C34" s="90" t="str">
        <f t="shared" si="1"/>
        <v/>
      </c>
      <c r="D34" s="90" t="str">
        <f t="shared" si="2"/>
        <v/>
      </c>
      <c r="E34" s="90" t="str">
        <f t="shared" si="3"/>
        <v/>
      </c>
      <c r="F34" s="90" t="str">
        <f t="shared" si="4"/>
        <v/>
      </c>
      <c r="G34" s="90" t="str">
        <f t="shared" si="5"/>
        <v/>
      </c>
      <c r="H34" s="90" t="str">
        <f t="shared" si="6"/>
        <v/>
      </c>
      <c r="I34" s="90" t="str">
        <f t="shared" si="7"/>
        <v/>
      </c>
      <c r="J34" s="90" t="str">
        <f t="shared" si="8"/>
        <v/>
      </c>
      <c r="K34" s="91">
        <v>30</v>
      </c>
      <c r="L34" s="91"/>
      <c r="M34" s="92"/>
      <c r="N34" s="91"/>
      <c r="O34" s="91"/>
      <c r="P34" s="91"/>
      <c r="Q34" s="93"/>
      <c r="R34" s="92"/>
      <c r="S34" s="92"/>
      <c r="T34" s="92"/>
      <c r="U34" s="94"/>
      <c r="V34" s="92"/>
      <c r="W34" s="92"/>
      <c r="X34" s="92"/>
      <c r="AE34" s="65" t="s">
        <v>338</v>
      </c>
    </row>
    <row r="35" spans="1:31" x14ac:dyDescent="0.2">
      <c r="A35" s="84"/>
      <c r="B35" s="90" t="str">
        <f t="shared" si="0"/>
        <v>•</v>
      </c>
      <c r="C35" s="90" t="str">
        <f t="shared" si="1"/>
        <v/>
      </c>
      <c r="D35" s="90" t="str">
        <f t="shared" si="2"/>
        <v/>
      </c>
      <c r="E35" s="90" t="str">
        <f t="shared" si="3"/>
        <v/>
      </c>
      <c r="F35" s="90" t="str">
        <f t="shared" si="4"/>
        <v/>
      </c>
      <c r="G35" s="90" t="str">
        <f t="shared" si="5"/>
        <v/>
      </c>
      <c r="H35" s="90" t="str">
        <f t="shared" si="6"/>
        <v/>
      </c>
      <c r="I35" s="90" t="str">
        <f t="shared" si="7"/>
        <v/>
      </c>
      <c r="J35" s="90" t="str">
        <f t="shared" si="8"/>
        <v/>
      </c>
      <c r="K35" s="91">
        <v>33</v>
      </c>
      <c r="L35" s="91"/>
      <c r="M35" s="92"/>
      <c r="N35" s="91"/>
      <c r="O35" s="91"/>
      <c r="P35" s="91"/>
      <c r="Q35" s="93"/>
      <c r="R35" s="92"/>
      <c r="S35" s="92"/>
      <c r="T35" s="92"/>
      <c r="U35" s="94"/>
      <c r="V35" s="92"/>
      <c r="W35" s="92"/>
      <c r="X35" s="92"/>
      <c r="AE35" s="65" t="s">
        <v>339</v>
      </c>
    </row>
    <row r="36" spans="1:31" x14ac:dyDescent="0.2">
      <c r="A36" s="84"/>
      <c r="B36" s="90" t="str">
        <f t="shared" si="0"/>
        <v>•</v>
      </c>
      <c r="C36" s="90" t="str">
        <f t="shared" si="1"/>
        <v/>
      </c>
      <c r="D36" s="90" t="str">
        <f t="shared" si="2"/>
        <v/>
      </c>
      <c r="E36" s="90" t="str">
        <f t="shared" si="3"/>
        <v/>
      </c>
      <c r="F36" s="90" t="str">
        <f t="shared" si="4"/>
        <v/>
      </c>
      <c r="G36" s="90" t="str">
        <f t="shared" si="5"/>
        <v/>
      </c>
      <c r="H36" s="90" t="str">
        <f t="shared" si="6"/>
        <v/>
      </c>
      <c r="I36" s="90" t="str">
        <f t="shared" si="7"/>
        <v/>
      </c>
      <c r="J36" s="90" t="str">
        <f t="shared" si="8"/>
        <v/>
      </c>
      <c r="K36" s="91">
        <v>34</v>
      </c>
      <c r="L36" s="91"/>
      <c r="M36" s="92"/>
      <c r="N36" s="91"/>
      <c r="O36" s="91"/>
      <c r="P36" s="91"/>
      <c r="Q36" s="93"/>
      <c r="R36" s="92"/>
      <c r="S36" s="92"/>
      <c r="T36" s="92"/>
      <c r="U36" s="94"/>
      <c r="V36" s="92"/>
      <c r="W36" s="92"/>
      <c r="X36" s="92"/>
      <c r="AE36" s="65" t="s">
        <v>340</v>
      </c>
    </row>
    <row r="37" spans="1:31" x14ac:dyDescent="0.2">
      <c r="A37" s="84"/>
      <c r="B37" s="90" t="str">
        <f t="shared" si="0"/>
        <v>•</v>
      </c>
      <c r="C37" s="90" t="str">
        <f t="shared" si="1"/>
        <v/>
      </c>
      <c r="D37" s="90" t="str">
        <f t="shared" si="2"/>
        <v/>
      </c>
      <c r="E37" s="90" t="str">
        <f t="shared" si="3"/>
        <v/>
      </c>
      <c r="F37" s="90" t="str">
        <f t="shared" si="4"/>
        <v/>
      </c>
      <c r="G37" s="90" t="str">
        <f t="shared" si="5"/>
        <v/>
      </c>
      <c r="H37" s="90" t="str">
        <f t="shared" si="6"/>
        <v/>
      </c>
      <c r="I37" s="90" t="str">
        <f t="shared" si="7"/>
        <v/>
      </c>
      <c r="J37" s="90" t="str">
        <f t="shared" si="8"/>
        <v/>
      </c>
      <c r="K37" s="91">
        <v>35</v>
      </c>
      <c r="L37" s="91"/>
      <c r="M37" s="92"/>
      <c r="N37" s="91"/>
      <c r="O37" s="91"/>
      <c r="P37" s="91"/>
      <c r="Q37" s="93"/>
      <c r="R37" s="92"/>
      <c r="S37" s="92"/>
      <c r="T37" s="92"/>
      <c r="U37" s="94"/>
      <c r="V37" s="92"/>
      <c r="W37" s="92"/>
      <c r="X37" s="92"/>
      <c r="AE37" s="65" t="s">
        <v>341</v>
      </c>
    </row>
    <row r="38" spans="1:31" x14ac:dyDescent="0.2">
      <c r="A38" s="84"/>
      <c r="B38" s="90" t="str">
        <f t="shared" si="0"/>
        <v>•</v>
      </c>
      <c r="C38" s="90" t="str">
        <f t="shared" si="1"/>
        <v/>
      </c>
      <c r="D38" s="90" t="str">
        <f t="shared" si="2"/>
        <v/>
      </c>
      <c r="E38" s="90" t="str">
        <f t="shared" si="3"/>
        <v/>
      </c>
      <c r="F38" s="90" t="str">
        <f t="shared" si="4"/>
        <v/>
      </c>
      <c r="G38" s="90" t="str">
        <f t="shared" si="5"/>
        <v/>
      </c>
      <c r="H38" s="90" t="str">
        <f t="shared" si="6"/>
        <v/>
      </c>
      <c r="I38" s="90" t="str">
        <f t="shared" si="7"/>
        <v/>
      </c>
      <c r="J38" s="90" t="str">
        <f t="shared" si="8"/>
        <v/>
      </c>
      <c r="K38" s="91">
        <v>36</v>
      </c>
      <c r="L38" s="91"/>
      <c r="M38" s="92"/>
      <c r="N38" s="91"/>
      <c r="O38" s="91"/>
      <c r="P38" s="91"/>
      <c r="Q38" s="93"/>
      <c r="R38" s="92"/>
      <c r="S38" s="92"/>
      <c r="T38" s="92"/>
      <c r="U38" s="94"/>
      <c r="V38" s="92"/>
      <c r="W38" s="92"/>
      <c r="X38" s="92"/>
      <c r="AE38" s="65" t="s">
        <v>342</v>
      </c>
    </row>
    <row r="39" spans="1:31" x14ac:dyDescent="0.2">
      <c r="A39" s="84"/>
      <c r="B39" s="90" t="str">
        <f t="shared" si="0"/>
        <v>•</v>
      </c>
      <c r="C39" s="90" t="str">
        <f t="shared" si="1"/>
        <v/>
      </c>
      <c r="D39" s="90" t="str">
        <f t="shared" ref="D39:D62" si="9">IF($A39=2, $AB$2,"")</f>
        <v/>
      </c>
      <c r="E39" s="90" t="str">
        <f t="shared" si="3"/>
        <v/>
      </c>
      <c r="F39" s="90" t="str">
        <f t="shared" si="4"/>
        <v/>
      </c>
      <c r="G39" s="90" t="str">
        <f t="shared" si="5"/>
        <v/>
      </c>
      <c r="H39" s="90" t="str">
        <f t="shared" si="6"/>
        <v/>
      </c>
      <c r="I39" s="90" t="str">
        <f t="shared" si="7"/>
        <v/>
      </c>
      <c r="J39" s="90" t="str">
        <f t="shared" si="8"/>
        <v/>
      </c>
      <c r="K39" s="91">
        <v>37</v>
      </c>
      <c r="L39" s="91"/>
      <c r="M39" s="92"/>
      <c r="N39" s="91"/>
      <c r="O39" s="91"/>
      <c r="P39" s="91"/>
      <c r="Q39" s="93"/>
      <c r="R39" s="92"/>
      <c r="S39" s="92"/>
      <c r="T39" s="92"/>
      <c r="U39" s="94"/>
      <c r="V39" s="92"/>
      <c r="W39" s="92"/>
      <c r="X39" s="92"/>
      <c r="AE39" s="65" t="s">
        <v>343</v>
      </c>
    </row>
    <row r="40" spans="1:31" x14ac:dyDescent="0.2">
      <c r="A40" s="84"/>
      <c r="B40" s="90" t="str">
        <f t="shared" si="0"/>
        <v>•</v>
      </c>
      <c r="C40" s="90" t="str">
        <f t="shared" si="1"/>
        <v/>
      </c>
      <c r="D40" s="90" t="str">
        <f t="shared" si="9"/>
        <v/>
      </c>
      <c r="E40" s="90" t="str">
        <f t="shared" si="3"/>
        <v/>
      </c>
      <c r="F40" s="90" t="str">
        <f t="shared" si="4"/>
        <v/>
      </c>
      <c r="G40" s="90" t="str">
        <f t="shared" si="5"/>
        <v/>
      </c>
      <c r="H40" s="90" t="str">
        <f t="shared" si="6"/>
        <v/>
      </c>
      <c r="I40" s="90" t="str">
        <f t="shared" si="7"/>
        <v/>
      </c>
      <c r="J40" s="90" t="str">
        <f t="shared" si="8"/>
        <v/>
      </c>
      <c r="K40" s="91">
        <v>38</v>
      </c>
      <c r="L40" s="91"/>
      <c r="M40" s="92"/>
      <c r="N40" s="91"/>
      <c r="O40" s="91"/>
      <c r="P40" s="91"/>
      <c r="Q40" s="93"/>
      <c r="R40" s="92"/>
      <c r="S40" s="92"/>
      <c r="T40" s="92"/>
      <c r="U40" s="94"/>
      <c r="V40" s="92"/>
      <c r="W40" s="92"/>
      <c r="X40" s="92"/>
      <c r="AE40" s="65" t="s">
        <v>344</v>
      </c>
    </row>
    <row r="41" spans="1:31" ht="17" thickBot="1" x14ac:dyDescent="0.25">
      <c r="A41" s="84"/>
      <c r="B41" s="90" t="str">
        <f t="shared" si="0"/>
        <v>•</v>
      </c>
      <c r="C41" s="90" t="str">
        <f t="shared" si="1"/>
        <v/>
      </c>
      <c r="D41" s="90" t="str">
        <f t="shared" si="9"/>
        <v/>
      </c>
      <c r="E41" s="90" t="str">
        <f t="shared" si="3"/>
        <v/>
      </c>
      <c r="F41" s="90" t="str">
        <f t="shared" si="4"/>
        <v/>
      </c>
      <c r="G41" s="90" t="str">
        <f t="shared" si="5"/>
        <v/>
      </c>
      <c r="H41" s="90" t="str">
        <f t="shared" si="6"/>
        <v/>
      </c>
      <c r="I41" s="90" t="str">
        <f t="shared" si="7"/>
        <v/>
      </c>
      <c r="J41" s="90" t="str">
        <f t="shared" si="8"/>
        <v/>
      </c>
      <c r="K41" s="91">
        <v>39</v>
      </c>
      <c r="L41" s="91"/>
      <c r="M41" s="92"/>
      <c r="N41" s="91"/>
      <c r="O41" s="91"/>
      <c r="P41" s="91"/>
      <c r="Q41" s="93"/>
      <c r="R41" s="92"/>
      <c r="S41" s="92"/>
      <c r="T41" s="92"/>
      <c r="U41" s="94"/>
      <c r="V41" s="92"/>
      <c r="W41" s="92"/>
      <c r="X41" s="92"/>
      <c r="AE41" s="95" t="s">
        <v>345</v>
      </c>
    </row>
    <row r="42" spans="1:31" x14ac:dyDescent="0.2">
      <c r="A42" s="84"/>
      <c r="B42" s="90" t="str">
        <f t="shared" si="0"/>
        <v>•</v>
      </c>
      <c r="C42" s="90" t="str">
        <f t="shared" si="1"/>
        <v/>
      </c>
      <c r="D42" s="90" t="str">
        <f t="shared" si="9"/>
        <v/>
      </c>
      <c r="E42" s="90" t="str">
        <f t="shared" si="3"/>
        <v/>
      </c>
      <c r="F42" s="90" t="str">
        <f t="shared" si="4"/>
        <v/>
      </c>
      <c r="G42" s="90" t="str">
        <f t="shared" si="5"/>
        <v/>
      </c>
      <c r="H42" s="90" t="str">
        <f t="shared" si="6"/>
        <v/>
      </c>
      <c r="I42" s="90" t="str">
        <f t="shared" si="7"/>
        <v/>
      </c>
      <c r="J42" s="90" t="str">
        <f t="shared" si="8"/>
        <v/>
      </c>
      <c r="K42" s="91">
        <v>40</v>
      </c>
      <c r="L42" s="91"/>
      <c r="M42" s="92"/>
      <c r="N42" s="91"/>
      <c r="O42" s="91"/>
      <c r="P42" s="91"/>
      <c r="Q42" s="93"/>
      <c r="R42" s="92"/>
      <c r="S42" s="92"/>
      <c r="T42" s="92"/>
      <c r="U42" s="94"/>
      <c r="V42" s="92"/>
      <c r="W42" s="92"/>
      <c r="X42" s="92"/>
    </row>
    <row r="43" spans="1:31" x14ac:dyDescent="0.2">
      <c r="A43" s="84"/>
      <c r="B43" s="90" t="str">
        <f t="shared" si="0"/>
        <v>•</v>
      </c>
      <c r="C43" s="90" t="str">
        <f t="shared" si="1"/>
        <v/>
      </c>
      <c r="D43" s="90" t="str">
        <f t="shared" si="9"/>
        <v/>
      </c>
      <c r="E43" s="90" t="str">
        <f t="shared" si="3"/>
        <v/>
      </c>
      <c r="F43" s="90" t="str">
        <f t="shared" si="4"/>
        <v/>
      </c>
      <c r="G43" s="90" t="str">
        <f t="shared" si="5"/>
        <v/>
      </c>
      <c r="H43" s="90" t="str">
        <f t="shared" si="6"/>
        <v/>
      </c>
      <c r="I43" s="90" t="str">
        <f t="shared" si="7"/>
        <v/>
      </c>
      <c r="J43" s="90" t="str">
        <f t="shared" si="8"/>
        <v/>
      </c>
      <c r="K43" s="91">
        <v>41</v>
      </c>
      <c r="L43" s="91"/>
      <c r="M43" s="92"/>
      <c r="N43" s="91"/>
      <c r="O43" s="91"/>
      <c r="P43" s="91"/>
      <c r="Q43" s="93"/>
      <c r="R43" s="92"/>
      <c r="S43" s="92"/>
      <c r="T43" s="92"/>
      <c r="U43" s="94"/>
      <c r="V43" s="92"/>
      <c r="W43" s="92"/>
      <c r="X43" s="92"/>
    </row>
    <row r="44" spans="1:31" x14ac:dyDescent="0.2">
      <c r="A44" s="84"/>
      <c r="B44" s="90" t="str">
        <f t="shared" si="0"/>
        <v>•</v>
      </c>
      <c r="C44" s="90" t="str">
        <f t="shared" si="1"/>
        <v/>
      </c>
      <c r="D44" s="90" t="str">
        <f t="shared" si="9"/>
        <v/>
      </c>
      <c r="E44" s="90" t="str">
        <f t="shared" si="3"/>
        <v/>
      </c>
      <c r="F44" s="90" t="str">
        <f t="shared" si="4"/>
        <v/>
      </c>
      <c r="G44" s="90" t="str">
        <f t="shared" si="5"/>
        <v/>
      </c>
      <c r="H44" s="90" t="str">
        <f t="shared" si="6"/>
        <v/>
      </c>
      <c r="I44" s="90" t="str">
        <f t="shared" si="7"/>
        <v/>
      </c>
      <c r="J44" s="90" t="str">
        <f t="shared" si="8"/>
        <v/>
      </c>
      <c r="K44" s="91">
        <v>42</v>
      </c>
      <c r="L44" s="91"/>
      <c r="M44" s="92"/>
      <c r="N44" s="91"/>
      <c r="O44" s="91"/>
      <c r="P44" s="91"/>
      <c r="Q44" s="93"/>
      <c r="R44" s="92"/>
      <c r="S44" s="92"/>
      <c r="T44" s="92"/>
      <c r="U44" s="94"/>
      <c r="V44" s="92"/>
      <c r="W44" s="92"/>
      <c r="X44" s="92"/>
    </row>
    <row r="45" spans="1:31" x14ac:dyDescent="0.2">
      <c r="A45" s="84"/>
      <c r="B45" s="90" t="str">
        <f t="shared" si="0"/>
        <v>•</v>
      </c>
      <c r="C45" s="90" t="str">
        <f t="shared" si="1"/>
        <v/>
      </c>
      <c r="D45" s="90" t="str">
        <f t="shared" si="9"/>
        <v/>
      </c>
      <c r="E45" s="90" t="str">
        <f t="shared" si="3"/>
        <v/>
      </c>
      <c r="F45" s="90" t="str">
        <f t="shared" si="4"/>
        <v/>
      </c>
      <c r="G45" s="90" t="str">
        <f t="shared" si="5"/>
        <v/>
      </c>
      <c r="H45" s="90" t="str">
        <f t="shared" si="6"/>
        <v/>
      </c>
      <c r="I45" s="90" t="str">
        <f t="shared" si="7"/>
        <v/>
      </c>
      <c r="J45" s="90" t="str">
        <f t="shared" si="8"/>
        <v/>
      </c>
      <c r="K45" s="91">
        <v>43</v>
      </c>
      <c r="L45" s="91"/>
      <c r="M45" s="92"/>
      <c r="N45" s="91"/>
      <c r="O45" s="91"/>
      <c r="P45" s="91"/>
      <c r="Q45" s="93"/>
      <c r="R45" s="92"/>
      <c r="S45" s="92"/>
      <c r="T45" s="92"/>
      <c r="U45" s="94"/>
      <c r="V45" s="92"/>
      <c r="W45" s="92"/>
      <c r="X45" s="92"/>
    </row>
    <row r="46" spans="1:31" x14ac:dyDescent="0.2">
      <c r="A46" s="84"/>
      <c r="B46" s="90" t="str">
        <f t="shared" si="0"/>
        <v>•</v>
      </c>
      <c r="C46" s="90" t="str">
        <f t="shared" si="1"/>
        <v/>
      </c>
      <c r="D46" s="90" t="str">
        <f t="shared" si="9"/>
        <v/>
      </c>
      <c r="E46" s="90" t="str">
        <f t="shared" si="3"/>
        <v/>
      </c>
      <c r="F46" s="90" t="str">
        <f t="shared" si="4"/>
        <v/>
      </c>
      <c r="G46" s="90" t="str">
        <f t="shared" si="5"/>
        <v/>
      </c>
      <c r="H46" s="90" t="str">
        <f t="shared" si="6"/>
        <v/>
      </c>
      <c r="I46" s="90" t="str">
        <f t="shared" si="7"/>
        <v/>
      </c>
      <c r="J46" s="90" t="str">
        <f t="shared" si="8"/>
        <v/>
      </c>
      <c r="K46" s="91">
        <v>44</v>
      </c>
      <c r="L46" s="91"/>
      <c r="M46" s="92"/>
      <c r="N46" s="91"/>
      <c r="O46" s="91"/>
      <c r="P46" s="91"/>
      <c r="Q46" s="93"/>
      <c r="R46" s="92"/>
      <c r="S46" s="92"/>
      <c r="T46" s="92"/>
      <c r="U46" s="94"/>
      <c r="V46" s="92"/>
      <c r="W46" s="92"/>
      <c r="X46" s="93"/>
    </row>
    <row r="47" spans="1:31" x14ac:dyDescent="0.2">
      <c r="A47" s="84"/>
      <c r="B47" s="90" t="str">
        <f t="shared" si="0"/>
        <v>•</v>
      </c>
      <c r="C47" s="90" t="str">
        <f t="shared" si="1"/>
        <v/>
      </c>
      <c r="D47" s="90" t="str">
        <f t="shared" si="9"/>
        <v/>
      </c>
      <c r="E47" s="90" t="str">
        <f t="shared" si="3"/>
        <v/>
      </c>
      <c r="F47" s="90" t="str">
        <f t="shared" si="4"/>
        <v/>
      </c>
      <c r="G47" s="90" t="str">
        <f t="shared" si="5"/>
        <v/>
      </c>
      <c r="H47" s="90" t="str">
        <f t="shared" si="6"/>
        <v/>
      </c>
      <c r="I47" s="90" t="str">
        <f t="shared" si="7"/>
        <v/>
      </c>
      <c r="J47" s="90" t="str">
        <f t="shared" si="8"/>
        <v/>
      </c>
      <c r="K47" s="91">
        <v>45</v>
      </c>
      <c r="L47" s="91"/>
      <c r="M47" s="92"/>
      <c r="N47" s="91"/>
      <c r="O47" s="91"/>
      <c r="P47" s="91"/>
      <c r="Q47" s="93"/>
      <c r="R47" s="92"/>
      <c r="S47" s="92"/>
      <c r="T47" s="92"/>
      <c r="U47" s="94"/>
      <c r="V47" s="92"/>
      <c r="W47" s="92"/>
      <c r="X47" s="93"/>
    </row>
    <row r="48" spans="1:31" x14ac:dyDescent="0.2">
      <c r="A48" s="84"/>
      <c r="B48" s="90" t="str">
        <f t="shared" si="0"/>
        <v>•</v>
      </c>
      <c r="C48" s="90" t="str">
        <f t="shared" si="1"/>
        <v/>
      </c>
      <c r="D48" s="90" t="str">
        <f t="shared" si="9"/>
        <v/>
      </c>
      <c r="E48" s="90" t="str">
        <f t="shared" si="3"/>
        <v/>
      </c>
      <c r="F48" s="90" t="str">
        <f t="shared" si="4"/>
        <v/>
      </c>
      <c r="G48" s="90" t="str">
        <f t="shared" si="5"/>
        <v/>
      </c>
      <c r="H48" s="90" t="str">
        <f t="shared" si="6"/>
        <v/>
      </c>
      <c r="I48" s="90" t="str">
        <f t="shared" si="7"/>
        <v/>
      </c>
      <c r="J48" s="90" t="str">
        <f t="shared" si="8"/>
        <v/>
      </c>
      <c r="K48" s="91">
        <v>46</v>
      </c>
      <c r="L48" s="91"/>
      <c r="M48" s="92"/>
      <c r="N48" s="91"/>
      <c r="O48" s="91"/>
      <c r="P48" s="91"/>
      <c r="Q48" s="93"/>
      <c r="R48" s="92"/>
      <c r="S48" s="92"/>
      <c r="T48" s="92"/>
      <c r="U48" s="94"/>
      <c r="V48" s="92"/>
      <c r="W48" s="92"/>
      <c r="X48" s="93"/>
    </row>
    <row r="49" spans="1:24" x14ac:dyDescent="0.2">
      <c r="A49" s="84"/>
      <c r="B49" s="90" t="str">
        <f t="shared" si="0"/>
        <v>•</v>
      </c>
      <c r="C49" s="90" t="str">
        <f t="shared" si="1"/>
        <v/>
      </c>
      <c r="D49" s="90" t="str">
        <f t="shared" si="9"/>
        <v/>
      </c>
      <c r="E49" s="90" t="str">
        <f t="shared" si="3"/>
        <v/>
      </c>
      <c r="F49" s="90" t="str">
        <f t="shared" si="4"/>
        <v/>
      </c>
      <c r="G49" s="90" t="str">
        <f t="shared" si="5"/>
        <v/>
      </c>
      <c r="H49" s="90" t="str">
        <f t="shared" si="6"/>
        <v/>
      </c>
      <c r="I49" s="90" t="str">
        <f t="shared" si="7"/>
        <v/>
      </c>
      <c r="J49" s="90" t="str">
        <f t="shared" si="8"/>
        <v/>
      </c>
      <c r="K49" s="91">
        <v>47</v>
      </c>
      <c r="L49" s="91"/>
      <c r="M49" s="92"/>
      <c r="N49" s="91"/>
      <c r="O49" s="91"/>
      <c r="P49" s="91"/>
      <c r="Q49" s="93"/>
      <c r="R49" s="92"/>
      <c r="S49" s="92"/>
      <c r="T49" s="92"/>
      <c r="U49" s="94"/>
      <c r="V49" s="92"/>
      <c r="W49" s="92"/>
      <c r="X49" s="93"/>
    </row>
    <row r="50" spans="1:24" x14ac:dyDescent="0.2">
      <c r="A50" s="84"/>
      <c r="B50" s="90" t="str">
        <f t="shared" si="0"/>
        <v>•</v>
      </c>
      <c r="C50" s="90" t="str">
        <f t="shared" si="1"/>
        <v/>
      </c>
      <c r="D50" s="90" t="str">
        <f t="shared" si="9"/>
        <v/>
      </c>
      <c r="E50" s="90" t="str">
        <f t="shared" si="3"/>
        <v/>
      </c>
      <c r="F50" s="90" t="str">
        <f t="shared" si="4"/>
        <v/>
      </c>
      <c r="G50" s="90" t="str">
        <f t="shared" si="5"/>
        <v/>
      </c>
      <c r="H50" s="90" t="str">
        <f t="shared" si="6"/>
        <v/>
      </c>
      <c r="I50" s="90" t="str">
        <f t="shared" si="7"/>
        <v/>
      </c>
      <c r="J50" s="90" t="str">
        <f t="shared" si="8"/>
        <v/>
      </c>
      <c r="K50" s="91">
        <v>48</v>
      </c>
      <c r="L50" s="91"/>
      <c r="M50" s="92"/>
      <c r="N50" s="91"/>
      <c r="O50" s="91"/>
      <c r="P50" s="91"/>
      <c r="Q50" s="93"/>
      <c r="R50" s="92"/>
      <c r="S50" s="92"/>
      <c r="T50" s="92"/>
      <c r="U50" s="94"/>
      <c r="V50" s="92"/>
      <c r="W50" s="92"/>
      <c r="X50" s="93"/>
    </row>
    <row r="51" spans="1:24" x14ac:dyDescent="0.2">
      <c r="A51" s="84"/>
      <c r="B51" s="90" t="str">
        <f t="shared" si="0"/>
        <v>•</v>
      </c>
      <c r="C51" s="90" t="str">
        <f t="shared" si="1"/>
        <v/>
      </c>
      <c r="D51" s="90" t="str">
        <f t="shared" si="9"/>
        <v/>
      </c>
      <c r="E51" s="90" t="str">
        <f t="shared" si="3"/>
        <v/>
      </c>
      <c r="F51" s="90" t="str">
        <f t="shared" si="4"/>
        <v/>
      </c>
      <c r="G51" s="90" t="str">
        <f t="shared" si="5"/>
        <v/>
      </c>
      <c r="H51" s="90" t="str">
        <f t="shared" si="6"/>
        <v/>
      </c>
      <c r="I51" s="90" t="str">
        <f t="shared" si="7"/>
        <v/>
      </c>
      <c r="J51" s="90" t="str">
        <f t="shared" si="8"/>
        <v/>
      </c>
      <c r="K51" s="91">
        <v>49</v>
      </c>
      <c r="L51" s="91"/>
      <c r="M51" s="92"/>
      <c r="N51" s="91"/>
      <c r="O51" s="91"/>
      <c r="P51" s="91"/>
      <c r="Q51" s="93"/>
      <c r="R51" s="92"/>
      <c r="S51" s="92"/>
      <c r="T51" s="92"/>
      <c r="U51" s="94"/>
      <c r="V51" s="92"/>
      <c r="W51" s="92"/>
      <c r="X51" s="93"/>
    </row>
    <row r="52" spans="1:24" x14ac:dyDescent="0.2">
      <c r="A52" s="84"/>
      <c r="B52" s="90" t="str">
        <f t="shared" si="0"/>
        <v>•</v>
      </c>
      <c r="C52" s="90" t="str">
        <f t="shared" si="1"/>
        <v/>
      </c>
      <c r="D52" s="90" t="str">
        <f t="shared" si="9"/>
        <v/>
      </c>
      <c r="E52" s="90" t="str">
        <f t="shared" si="3"/>
        <v/>
      </c>
      <c r="F52" s="90" t="str">
        <f t="shared" si="4"/>
        <v/>
      </c>
      <c r="G52" s="90" t="str">
        <f t="shared" si="5"/>
        <v/>
      </c>
      <c r="H52" s="90" t="str">
        <f t="shared" si="6"/>
        <v/>
      </c>
      <c r="I52" s="90" t="str">
        <f t="shared" si="7"/>
        <v/>
      </c>
      <c r="J52" s="90" t="str">
        <f t="shared" si="8"/>
        <v/>
      </c>
      <c r="K52" s="91">
        <v>50</v>
      </c>
      <c r="L52" s="91"/>
      <c r="M52" s="92"/>
      <c r="N52" s="91"/>
      <c r="O52" s="91"/>
      <c r="P52" s="91"/>
      <c r="Q52" s="93"/>
      <c r="R52" s="92"/>
      <c r="S52" s="92"/>
      <c r="T52" s="92"/>
      <c r="U52" s="94"/>
      <c r="V52" s="92"/>
      <c r="W52" s="92"/>
      <c r="X52" s="93"/>
    </row>
    <row r="53" spans="1:24" x14ac:dyDescent="0.2">
      <c r="A53" s="84"/>
      <c r="B53" s="90" t="str">
        <f t="shared" si="0"/>
        <v>•</v>
      </c>
      <c r="C53" s="90" t="str">
        <f t="shared" si="1"/>
        <v/>
      </c>
      <c r="D53" s="90" t="str">
        <f t="shared" si="9"/>
        <v/>
      </c>
      <c r="E53" s="90" t="str">
        <f t="shared" si="3"/>
        <v/>
      </c>
      <c r="F53" s="90" t="str">
        <f t="shared" si="4"/>
        <v/>
      </c>
      <c r="G53" s="90" t="str">
        <f t="shared" si="5"/>
        <v/>
      </c>
      <c r="H53" s="90" t="str">
        <f t="shared" si="6"/>
        <v/>
      </c>
      <c r="I53" s="90" t="str">
        <f t="shared" si="7"/>
        <v/>
      </c>
      <c r="J53" s="90" t="str">
        <f t="shared" si="8"/>
        <v/>
      </c>
      <c r="K53" s="91">
        <v>51</v>
      </c>
      <c r="L53" s="91"/>
      <c r="M53" s="92"/>
      <c r="N53" s="91"/>
      <c r="O53" s="91"/>
      <c r="P53" s="91"/>
      <c r="Q53" s="93"/>
      <c r="R53" s="92"/>
      <c r="S53" s="92"/>
      <c r="T53" s="92"/>
      <c r="U53" s="94"/>
      <c r="V53" s="92"/>
      <c r="W53" s="92"/>
      <c r="X53" s="93"/>
    </row>
    <row r="54" spans="1:24" x14ac:dyDescent="0.2">
      <c r="A54" s="84"/>
      <c r="B54" s="90" t="str">
        <f t="shared" si="0"/>
        <v>•</v>
      </c>
      <c r="C54" s="90" t="str">
        <f t="shared" si="1"/>
        <v/>
      </c>
      <c r="D54" s="90" t="str">
        <f t="shared" si="9"/>
        <v/>
      </c>
      <c r="E54" s="90" t="str">
        <f t="shared" si="3"/>
        <v/>
      </c>
      <c r="F54" s="90" t="str">
        <f t="shared" si="4"/>
        <v/>
      </c>
      <c r="G54" s="90" t="str">
        <f t="shared" si="5"/>
        <v/>
      </c>
      <c r="H54" s="90" t="str">
        <f t="shared" si="6"/>
        <v/>
      </c>
      <c r="I54" s="90" t="str">
        <f t="shared" si="7"/>
        <v/>
      </c>
      <c r="J54" s="90" t="str">
        <f t="shared" si="8"/>
        <v/>
      </c>
      <c r="K54" s="91">
        <v>52</v>
      </c>
      <c r="L54" s="91"/>
      <c r="M54" s="92"/>
      <c r="N54" s="91"/>
      <c r="O54" s="91"/>
      <c r="P54" s="91"/>
      <c r="Q54" s="93"/>
      <c r="R54" s="92"/>
      <c r="S54" s="92"/>
      <c r="T54" s="92"/>
      <c r="U54" s="94"/>
      <c r="V54" s="92"/>
      <c r="W54" s="92"/>
      <c r="X54" s="93"/>
    </row>
    <row r="55" spans="1:24" x14ac:dyDescent="0.2">
      <c r="A55" s="84"/>
      <c r="B55" s="90" t="str">
        <f t="shared" si="0"/>
        <v>•</v>
      </c>
      <c r="C55" s="90" t="str">
        <f t="shared" si="1"/>
        <v/>
      </c>
      <c r="D55" s="90" t="str">
        <f t="shared" si="9"/>
        <v/>
      </c>
      <c r="E55" s="90" t="str">
        <f t="shared" si="3"/>
        <v/>
      </c>
      <c r="F55" s="90" t="str">
        <f t="shared" si="4"/>
        <v/>
      </c>
      <c r="G55" s="90" t="str">
        <f t="shared" si="5"/>
        <v/>
      </c>
      <c r="H55" s="90" t="str">
        <f t="shared" si="6"/>
        <v/>
      </c>
      <c r="I55" s="90" t="str">
        <f t="shared" si="7"/>
        <v/>
      </c>
      <c r="J55" s="90" t="str">
        <f t="shared" si="8"/>
        <v/>
      </c>
      <c r="K55" s="91">
        <v>53</v>
      </c>
      <c r="L55" s="91"/>
      <c r="M55" s="92"/>
      <c r="N55" s="91"/>
      <c r="O55" s="91"/>
      <c r="P55" s="91"/>
      <c r="Q55" s="93"/>
      <c r="R55" s="92"/>
      <c r="S55" s="92"/>
      <c r="T55" s="92"/>
      <c r="U55" s="94"/>
      <c r="V55" s="92"/>
      <c r="W55" s="92"/>
      <c r="X55" s="93"/>
    </row>
    <row r="56" spans="1:24" x14ac:dyDescent="0.2">
      <c r="A56" s="84"/>
      <c r="B56" s="90" t="str">
        <f t="shared" si="0"/>
        <v>•</v>
      </c>
      <c r="C56" s="90" t="str">
        <f t="shared" si="1"/>
        <v/>
      </c>
      <c r="D56" s="90" t="str">
        <f t="shared" si="9"/>
        <v/>
      </c>
      <c r="E56" s="90" t="str">
        <f t="shared" si="3"/>
        <v/>
      </c>
      <c r="F56" s="90" t="str">
        <f t="shared" si="4"/>
        <v/>
      </c>
      <c r="G56" s="90" t="str">
        <f t="shared" si="5"/>
        <v/>
      </c>
      <c r="H56" s="90" t="str">
        <f t="shared" si="6"/>
        <v/>
      </c>
      <c r="I56" s="90" t="str">
        <f t="shared" si="7"/>
        <v/>
      </c>
      <c r="J56" s="90" t="str">
        <f t="shared" si="8"/>
        <v/>
      </c>
      <c r="K56" s="91">
        <v>54</v>
      </c>
      <c r="L56" s="91"/>
      <c r="M56" s="92"/>
      <c r="N56" s="91"/>
      <c r="O56" s="91"/>
      <c r="P56" s="91"/>
      <c r="Q56" s="93"/>
      <c r="R56" s="92"/>
      <c r="S56" s="92"/>
      <c r="T56" s="92"/>
      <c r="U56" s="94"/>
      <c r="V56" s="92"/>
      <c r="W56" s="92"/>
      <c r="X56" s="93"/>
    </row>
    <row r="57" spans="1:24" x14ac:dyDescent="0.2">
      <c r="A57" s="84"/>
      <c r="B57" s="90" t="str">
        <f t="shared" si="0"/>
        <v>•</v>
      </c>
      <c r="C57" s="90" t="str">
        <f t="shared" si="1"/>
        <v/>
      </c>
      <c r="D57" s="90" t="str">
        <f t="shared" si="9"/>
        <v/>
      </c>
      <c r="E57" s="90" t="str">
        <f t="shared" si="3"/>
        <v/>
      </c>
      <c r="F57" s="90" t="str">
        <f t="shared" si="4"/>
        <v/>
      </c>
      <c r="G57" s="90" t="str">
        <f t="shared" si="5"/>
        <v/>
      </c>
      <c r="H57" s="90" t="str">
        <f t="shared" si="6"/>
        <v/>
      </c>
      <c r="I57" s="90" t="str">
        <f t="shared" si="7"/>
        <v/>
      </c>
      <c r="J57" s="90" t="str">
        <f t="shared" si="8"/>
        <v/>
      </c>
      <c r="K57" s="91">
        <v>55</v>
      </c>
      <c r="L57" s="91"/>
      <c r="M57" s="92"/>
      <c r="N57" s="91"/>
      <c r="O57" s="91"/>
      <c r="P57" s="91"/>
      <c r="Q57" s="93"/>
      <c r="R57" s="92"/>
      <c r="S57" s="92"/>
      <c r="T57" s="92"/>
      <c r="U57" s="94"/>
      <c r="V57" s="92"/>
      <c r="W57" s="92"/>
      <c r="X57" s="93"/>
    </row>
    <row r="58" spans="1:24" x14ac:dyDescent="0.2">
      <c r="A58" s="84"/>
      <c r="B58" s="90" t="str">
        <f t="shared" si="0"/>
        <v>•</v>
      </c>
      <c r="C58" s="90" t="str">
        <f t="shared" si="1"/>
        <v/>
      </c>
      <c r="D58" s="90" t="str">
        <f t="shared" si="9"/>
        <v/>
      </c>
      <c r="E58" s="90" t="str">
        <f t="shared" si="3"/>
        <v/>
      </c>
      <c r="F58" s="90" t="str">
        <f t="shared" si="4"/>
        <v/>
      </c>
      <c r="G58" s="90" t="str">
        <f t="shared" si="5"/>
        <v/>
      </c>
      <c r="H58" s="90" t="str">
        <f t="shared" si="6"/>
        <v/>
      </c>
      <c r="I58" s="90" t="str">
        <f t="shared" si="7"/>
        <v/>
      </c>
      <c r="J58" s="90" t="str">
        <f t="shared" si="8"/>
        <v/>
      </c>
      <c r="K58" s="91">
        <v>56</v>
      </c>
      <c r="L58" s="91"/>
      <c r="M58" s="92"/>
      <c r="N58" s="91"/>
      <c r="O58" s="91"/>
      <c r="P58" s="91"/>
      <c r="Q58" s="93"/>
      <c r="R58" s="92"/>
      <c r="S58" s="92"/>
      <c r="T58" s="92"/>
      <c r="U58" s="94"/>
      <c r="V58" s="92"/>
      <c r="W58" s="92"/>
      <c r="X58" s="93"/>
    </row>
    <row r="59" spans="1:24" x14ac:dyDescent="0.2">
      <c r="A59" s="84"/>
      <c r="B59" s="90" t="str">
        <f t="shared" si="0"/>
        <v>•</v>
      </c>
      <c r="C59" s="90" t="str">
        <f t="shared" si="1"/>
        <v/>
      </c>
      <c r="D59" s="90" t="str">
        <f t="shared" si="9"/>
        <v/>
      </c>
      <c r="E59" s="90" t="str">
        <f t="shared" si="3"/>
        <v/>
      </c>
      <c r="F59" s="90" t="str">
        <f t="shared" si="4"/>
        <v/>
      </c>
      <c r="G59" s="90" t="str">
        <f t="shared" si="5"/>
        <v/>
      </c>
      <c r="H59" s="90" t="str">
        <f t="shared" si="6"/>
        <v/>
      </c>
      <c r="I59" s="90" t="str">
        <f t="shared" si="7"/>
        <v/>
      </c>
      <c r="J59" s="90" t="str">
        <f t="shared" si="8"/>
        <v/>
      </c>
      <c r="K59" s="91">
        <v>57</v>
      </c>
      <c r="L59" s="91"/>
      <c r="M59" s="92"/>
      <c r="N59" s="91"/>
      <c r="O59" s="91"/>
      <c r="P59" s="91"/>
      <c r="Q59" s="93"/>
      <c r="R59" s="92"/>
      <c r="S59" s="92"/>
      <c r="T59" s="92"/>
      <c r="U59" s="94"/>
      <c r="V59" s="92"/>
      <c r="W59" s="92"/>
      <c r="X59" s="93"/>
    </row>
    <row r="60" spans="1:24" x14ac:dyDescent="0.2">
      <c r="A60" s="84"/>
      <c r="B60" s="90" t="str">
        <f t="shared" si="0"/>
        <v>•</v>
      </c>
      <c r="C60" s="90" t="str">
        <f t="shared" si="1"/>
        <v/>
      </c>
      <c r="D60" s="90" t="str">
        <f t="shared" si="9"/>
        <v/>
      </c>
      <c r="E60" s="90" t="str">
        <f t="shared" si="3"/>
        <v/>
      </c>
      <c r="F60" s="90" t="str">
        <f t="shared" si="4"/>
        <v/>
      </c>
      <c r="G60" s="90" t="str">
        <f t="shared" si="5"/>
        <v/>
      </c>
      <c r="H60" s="90" t="str">
        <f t="shared" si="6"/>
        <v/>
      </c>
      <c r="I60" s="90" t="str">
        <f t="shared" si="7"/>
        <v/>
      </c>
      <c r="J60" s="90" t="str">
        <f t="shared" si="8"/>
        <v/>
      </c>
      <c r="K60" s="91">
        <v>58</v>
      </c>
      <c r="L60" s="91"/>
      <c r="M60" s="92"/>
      <c r="N60" s="91"/>
      <c r="O60" s="91"/>
      <c r="P60" s="91"/>
      <c r="Q60" s="93"/>
      <c r="R60" s="92"/>
      <c r="S60" s="92"/>
      <c r="T60" s="92"/>
      <c r="U60" s="94"/>
      <c r="V60" s="92"/>
      <c r="W60" s="92"/>
      <c r="X60" s="93"/>
    </row>
    <row r="61" spans="1:24" x14ac:dyDescent="0.2">
      <c r="A61" s="84"/>
      <c r="B61" s="90" t="str">
        <f t="shared" si="0"/>
        <v>•</v>
      </c>
      <c r="C61" s="90" t="str">
        <f t="shared" si="1"/>
        <v/>
      </c>
      <c r="D61" s="90" t="str">
        <f t="shared" si="9"/>
        <v/>
      </c>
      <c r="E61" s="90" t="str">
        <f t="shared" si="3"/>
        <v/>
      </c>
      <c r="F61" s="90" t="str">
        <f t="shared" si="4"/>
        <v/>
      </c>
      <c r="G61" s="90" t="str">
        <f t="shared" si="5"/>
        <v/>
      </c>
      <c r="H61" s="90" t="str">
        <f t="shared" si="6"/>
        <v/>
      </c>
      <c r="I61" s="90" t="str">
        <f t="shared" si="7"/>
        <v/>
      </c>
      <c r="J61" s="90" t="str">
        <f t="shared" si="8"/>
        <v/>
      </c>
      <c r="K61" s="91">
        <v>59</v>
      </c>
      <c r="L61" s="91"/>
      <c r="M61" s="92"/>
      <c r="N61" s="91"/>
      <c r="O61" s="91"/>
      <c r="P61" s="91"/>
      <c r="Q61" s="93"/>
      <c r="R61" s="92"/>
      <c r="S61" s="92"/>
      <c r="T61" s="92"/>
      <c r="U61" s="94"/>
      <c r="V61" s="92"/>
      <c r="W61" s="92"/>
      <c r="X61" s="93"/>
    </row>
    <row r="62" spans="1:24" x14ac:dyDescent="0.2">
      <c r="A62" s="84"/>
      <c r="B62" s="90" t="str">
        <f t="shared" si="0"/>
        <v>•</v>
      </c>
      <c r="C62" s="90" t="str">
        <f t="shared" si="1"/>
        <v/>
      </c>
      <c r="D62" s="90" t="str">
        <f t="shared" si="9"/>
        <v/>
      </c>
      <c r="E62" s="90" t="str">
        <f t="shared" si="3"/>
        <v/>
      </c>
      <c r="F62" s="90" t="str">
        <f t="shared" si="4"/>
        <v/>
      </c>
      <c r="G62" s="90" t="str">
        <f t="shared" si="5"/>
        <v/>
      </c>
      <c r="H62" s="90" t="str">
        <f t="shared" si="6"/>
        <v/>
      </c>
      <c r="I62" s="90" t="str">
        <f t="shared" si="7"/>
        <v/>
      </c>
      <c r="J62" s="90" t="str">
        <f t="shared" si="8"/>
        <v/>
      </c>
      <c r="K62" s="91">
        <v>60</v>
      </c>
      <c r="L62" s="91"/>
      <c r="M62" s="92"/>
      <c r="N62" s="91"/>
      <c r="O62" s="91"/>
      <c r="P62" s="91"/>
      <c r="Q62" s="93"/>
      <c r="R62" s="92"/>
      <c r="S62" s="92"/>
      <c r="T62" s="92"/>
      <c r="U62" s="94"/>
      <c r="V62" s="92"/>
      <c r="W62" s="92"/>
      <c r="X62" s="93"/>
    </row>
  </sheetData>
  <mergeCells count="1">
    <mergeCell ref="A5:J5"/>
  </mergeCells>
  <dataValidations count="4">
    <dataValidation type="list" allowBlank="1" showInputMessage="1" showErrorMessage="1" sqref="M3 N7:N62" xr:uid="{B9B3376C-A263-8A4E-B18E-EB03FCF6174D}">
      <formula1>Revision</formula1>
    </dataValidation>
    <dataValidation type="list" allowBlank="1" showInputMessage="1" showErrorMessage="1" sqref="A7:A62" xr:uid="{7B861911-9D17-CF43-BF96-542E14C51332}">
      <formula1>BOM_Levels</formula1>
    </dataValidation>
    <dataValidation type="list" allowBlank="1" showInputMessage="1" showErrorMessage="1" sqref="P7:P62" xr:uid="{48ADBC5F-76A9-7C49-869B-65A43F5E5E96}">
      <formula1>UOM</formula1>
    </dataValidation>
    <dataValidation type="list" allowBlank="1" showInputMessage="1" showErrorMessage="1" sqref="R7:R62" xr:uid="{5D7CB49E-46A0-AA42-B3A2-8CE925C2E298}">
      <formula1>Make_Buy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719-F45A-6F4B-A901-DAF3E9A4B755}">
  <dimension ref="A2:I12"/>
  <sheetViews>
    <sheetView workbookViewId="0">
      <selection activeCell="C6" sqref="C6"/>
    </sheetView>
  </sheetViews>
  <sheetFormatPr baseColWidth="10" defaultRowHeight="16" x14ac:dyDescent="0.2"/>
  <cols>
    <col min="1" max="1" width="14.5" customWidth="1"/>
    <col min="2" max="2" width="20.5" bestFit="1" customWidth="1"/>
    <col min="3" max="3" width="22.1640625" bestFit="1" customWidth="1"/>
    <col min="4" max="4" width="11.5" bestFit="1" customWidth="1"/>
    <col min="5" max="5" width="11" bestFit="1" customWidth="1"/>
    <col min="6" max="6" width="13.5" customWidth="1"/>
    <col min="7" max="7" width="16.33203125" bestFit="1" customWidth="1"/>
    <col min="8" max="8" width="13.5" customWidth="1"/>
  </cols>
  <sheetData>
    <row r="2" spans="1:9" x14ac:dyDescent="0.2">
      <c r="A2" s="5" t="s">
        <v>346</v>
      </c>
      <c r="B2" s="5">
        <f>'A06 BOM'!L9</f>
        <v>0</v>
      </c>
      <c r="C2" s="5">
        <f>'A06 BOM'!M9</f>
        <v>0</v>
      </c>
      <c r="D2" s="5"/>
      <c r="E2" s="5"/>
      <c r="F2" s="5"/>
      <c r="G2" s="5"/>
      <c r="H2" s="5"/>
      <c r="I2" s="5"/>
    </row>
    <row r="3" spans="1:9" x14ac:dyDescent="0.2">
      <c r="A3" s="5" t="s">
        <v>347</v>
      </c>
      <c r="B3" s="5">
        <f>'A06 BOM'!V9</f>
        <v>0</v>
      </c>
      <c r="C3" s="5"/>
      <c r="D3" s="5"/>
      <c r="E3" s="5"/>
      <c r="F3" s="5"/>
      <c r="G3" s="5"/>
      <c r="H3" s="5"/>
      <c r="I3" s="5"/>
    </row>
    <row r="4" spans="1:9" x14ac:dyDescent="0.2">
      <c r="A4" s="96" t="s">
        <v>0</v>
      </c>
      <c r="B4" s="5" t="s">
        <v>348</v>
      </c>
      <c r="C4" s="5" t="s">
        <v>207</v>
      </c>
      <c r="D4" s="5" t="s">
        <v>349</v>
      </c>
      <c r="E4" s="5" t="s">
        <v>350</v>
      </c>
      <c r="F4" s="5" t="s">
        <v>351</v>
      </c>
      <c r="G4" s="5" t="s">
        <v>352</v>
      </c>
      <c r="H4" s="5" t="s">
        <v>353</v>
      </c>
      <c r="I4" s="5" t="s">
        <v>354</v>
      </c>
    </row>
    <row r="5" spans="1:9" x14ac:dyDescent="0.2">
      <c r="A5" s="3">
        <v>10</v>
      </c>
      <c r="B5" s="3" t="s">
        <v>355</v>
      </c>
      <c r="C5" s="3" t="s">
        <v>253</v>
      </c>
      <c r="D5" s="3"/>
      <c r="E5" s="3"/>
      <c r="F5" s="3"/>
      <c r="G5" s="3"/>
      <c r="H5" s="3">
        <v>200</v>
      </c>
      <c r="I5" s="3"/>
    </row>
    <row r="6" spans="1:9" x14ac:dyDescent="0.2">
      <c r="A6" s="3">
        <v>20</v>
      </c>
      <c r="B6" s="3" t="s">
        <v>356</v>
      </c>
      <c r="C6" s="3" t="s">
        <v>190</v>
      </c>
      <c r="D6" s="3">
        <v>750</v>
      </c>
      <c r="E6" s="3">
        <v>250</v>
      </c>
      <c r="F6" s="3"/>
      <c r="G6" s="3">
        <v>120</v>
      </c>
      <c r="H6" s="3">
        <v>200</v>
      </c>
      <c r="I6" s="3"/>
    </row>
    <row r="7" spans="1:9" x14ac:dyDescent="0.2">
      <c r="A7" s="3">
        <v>30</v>
      </c>
      <c r="B7" s="3" t="s">
        <v>357</v>
      </c>
      <c r="C7" s="3" t="s">
        <v>162</v>
      </c>
      <c r="D7" s="3"/>
      <c r="E7" s="3"/>
      <c r="F7" s="3"/>
      <c r="G7" s="3">
        <v>600</v>
      </c>
      <c r="H7" s="3">
        <v>200</v>
      </c>
      <c r="I7" s="3"/>
    </row>
    <row r="8" spans="1:9" x14ac:dyDescent="0.2">
      <c r="A8" s="3">
        <v>40</v>
      </c>
      <c r="B8" s="3" t="s">
        <v>358</v>
      </c>
      <c r="C8" s="3" t="s">
        <v>174</v>
      </c>
      <c r="D8" s="3"/>
      <c r="E8" s="3"/>
      <c r="F8" s="3"/>
      <c r="G8" s="3">
        <v>480</v>
      </c>
      <c r="H8" s="3">
        <v>200</v>
      </c>
      <c r="I8" s="3"/>
    </row>
    <row r="9" spans="1:9" x14ac:dyDescent="0.2">
      <c r="A9" s="3">
        <v>50</v>
      </c>
      <c r="B9" s="3" t="s">
        <v>359</v>
      </c>
      <c r="C9" s="3" t="s">
        <v>180</v>
      </c>
      <c r="D9" s="3"/>
      <c r="E9" s="3"/>
      <c r="F9" s="3"/>
      <c r="G9" s="3">
        <v>180</v>
      </c>
      <c r="H9" s="3">
        <v>200</v>
      </c>
      <c r="I9" s="3" t="s">
        <v>360</v>
      </c>
    </row>
    <row r="10" spans="1:9" x14ac:dyDescent="0.2">
      <c r="A10" s="3">
        <v>60</v>
      </c>
      <c r="B10" s="3" t="s">
        <v>361</v>
      </c>
      <c r="C10" s="3" t="s">
        <v>186</v>
      </c>
      <c r="D10" s="3">
        <v>10</v>
      </c>
      <c r="E10" s="3">
        <v>250</v>
      </c>
      <c r="F10" s="3"/>
      <c r="G10" s="3">
        <v>720</v>
      </c>
      <c r="H10" s="3">
        <v>200</v>
      </c>
      <c r="I10" s="3"/>
    </row>
    <row r="11" spans="1:9" x14ac:dyDescent="0.2">
      <c r="A11" s="3">
        <v>70</v>
      </c>
      <c r="B11" s="3" t="s">
        <v>362</v>
      </c>
      <c r="C11" s="3" t="s">
        <v>252</v>
      </c>
      <c r="D11" s="3"/>
      <c r="E11" s="3"/>
      <c r="F11" s="3"/>
      <c r="G11" s="3">
        <v>300</v>
      </c>
      <c r="H11" s="3">
        <v>200</v>
      </c>
      <c r="I11" s="3"/>
    </row>
    <row r="12" spans="1:9" x14ac:dyDescent="0.2">
      <c r="A12" s="3">
        <v>80</v>
      </c>
      <c r="B12" s="3" t="s">
        <v>363</v>
      </c>
      <c r="C12" s="3" t="s">
        <v>254</v>
      </c>
      <c r="D12" s="3"/>
      <c r="E12" s="3"/>
      <c r="F12" s="3"/>
      <c r="G12" s="3"/>
      <c r="H12" s="3">
        <v>200</v>
      </c>
      <c r="I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2534-572F-2443-B600-9196DCDB48D1}">
  <dimension ref="A1:F45"/>
  <sheetViews>
    <sheetView workbookViewId="0">
      <selection sqref="A1:F45"/>
    </sheetView>
  </sheetViews>
  <sheetFormatPr baseColWidth="10" defaultRowHeight="16" x14ac:dyDescent="0.2"/>
  <cols>
    <col min="1" max="1" width="17.33203125" customWidth="1"/>
    <col min="2" max="2" width="24.5" customWidth="1"/>
    <col min="4" max="4" width="20.6640625" customWidth="1"/>
    <col min="5" max="5" width="13.5" customWidth="1"/>
    <col min="6" max="6" width="15.33203125" customWidth="1"/>
  </cols>
  <sheetData>
    <row r="1" spans="1:6" ht="17" x14ac:dyDescent="0.2">
      <c r="A1" s="2" t="s">
        <v>207</v>
      </c>
      <c r="B1" s="2" t="s">
        <v>255</v>
      </c>
      <c r="C1" s="1" t="s">
        <v>0</v>
      </c>
      <c r="D1" s="1" t="s">
        <v>152</v>
      </c>
      <c r="E1" s="34" t="s">
        <v>153</v>
      </c>
      <c r="F1" s="34" t="s">
        <v>154</v>
      </c>
    </row>
    <row r="2" spans="1:6" x14ac:dyDescent="0.2">
      <c r="A2" s="36" t="s">
        <v>208</v>
      </c>
      <c r="B2" s="37" t="s">
        <v>155</v>
      </c>
      <c r="C2" s="38">
        <v>3</v>
      </c>
      <c r="D2" s="38">
        <v>30</v>
      </c>
      <c r="E2" s="39">
        <v>2000</v>
      </c>
      <c r="F2" s="39">
        <v>1000</v>
      </c>
    </row>
    <row r="3" spans="1:6" x14ac:dyDescent="0.2">
      <c r="A3" s="36" t="s">
        <v>209</v>
      </c>
      <c r="B3" s="37" t="s">
        <v>156</v>
      </c>
      <c r="C3" s="38">
        <v>3</v>
      </c>
      <c r="D3" s="38">
        <v>30</v>
      </c>
      <c r="E3" s="39">
        <v>2000</v>
      </c>
      <c r="F3" s="39">
        <v>1200</v>
      </c>
    </row>
    <row r="4" spans="1:6" x14ac:dyDescent="0.2">
      <c r="A4" s="36" t="s">
        <v>210</v>
      </c>
      <c r="B4" s="37" t="s">
        <v>157</v>
      </c>
      <c r="C4" s="38">
        <v>2</v>
      </c>
      <c r="D4" s="38">
        <v>30</v>
      </c>
      <c r="E4" s="39">
        <v>2500</v>
      </c>
      <c r="F4" s="39">
        <v>1000</v>
      </c>
    </row>
    <row r="5" spans="1:6" x14ac:dyDescent="0.2">
      <c r="A5" s="36" t="s">
        <v>211</v>
      </c>
      <c r="B5" s="37" t="s">
        <v>158</v>
      </c>
      <c r="C5" s="38">
        <v>3</v>
      </c>
      <c r="D5" s="38">
        <v>40</v>
      </c>
      <c r="E5" s="39">
        <v>3000</v>
      </c>
      <c r="F5" s="39">
        <v>1200</v>
      </c>
    </row>
    <row r="6" spans="1:6" x14ac:dyDescent="0.2">
      <c r="A6" s="36" t="s">
        <v>212</v>
      </c>
      <c r="B6" s="37" t="s">
        <v>159</v>
      </c>
      <c r="C6" s="38">
        <v>6</v>
      </c>
      <c r="D6" s="38">
        <v>30</v>
      </c>
      <c r="E6" s="39">
        <v>2200</v>
      </c>
      <c r="F6" s="39">
        <v>1400</v>
      </c>
    </row>
    <row r="7" spans="1:6" x14ac:dyDescent="0.2">
      <c r="A7" s="36" t="s">
        <v>213</v>
      </c>
      <c r="B7" s="37" t="s">
        <v>160</v>
      </c>
      <c r="C7" s="38">
        <v>2</v>
      </c>
      <c r="D7" s="38">
        <v>40</v>
      </c>
      <c r="E7" s="39">
        <v>2200</v>
      </c>
      <c r="F7" s="39">
        <v>1400</v>
      </c>
    </row>
    <row r="8" spans="1:6" x14ac:dyDescent="0.2">
      <c r="A8" s="36" t="s">
        <v>214</v>
      </c>
      <c r="B8" s="37" t="s">
        <v>161</v>
      </c>
      <c r="C8" s="38">
        <v>4</v>
      </c>
      <c r="D8" s="38">
        <v>35</v>
      </c>
      <c r="E8" s="39">
        <v>2600</v>
      </c>
      <c r="F8" s="39">
        <v>1500</v>
      </c>
    </row>
    <row r="9" spans="1:6" x14ac:dyDescent="0.2">
      <c r="A9" s="36" t="s">
        <v>215</v>
      </c>
      <c r="B9" s="37" t="s">
        <v>162</v>
      </c>
      <c r="C9" s="38">
        <v>3</v>
      </c>
      <c r="D9" s="38">
        <v>30</v>
      </c>
      <c r="E9" s="39">
        <v>2000</v>
      </c>
      <c r="F9" s="39">
        <v>900</v>
      </c>
    </row>
    <row r="10" spans="1:6" x14ac:dyDescent="0.2">
      <c r="A10" s="36" t="s">
        <v>216</v>
      </c>
      <c r="B10" s="37" t="s">
        <v>163</v>
      </c>
      <c r="C10" s="38">
        <v>2</v>
      </c>
      <c r="D10" s="38">
        <v>30</v>
      </c>
      <c r="E10" s="39">
        <v>2000</v>
      </c>
      <c r="F10" s="39">
        <v>1000</v>
      </c>
    </row>
    <row r="11" spans="1:6" x14ac:dyDescent="0.2">
      <c r="A11" s="36" t="s">
        <v>217</v>
      </c>
      <c r="B11" s="37" t="s">
        <v>164</v>
      </c>
      <c r="C11" s="38">
        <v>0</v>
      </c>
      <c r="D11" s="38">
        <v>45</v>
      </c>
      <c r="E11" s="39">
        <v>1500</v>
      </c>
      <c r="F11" s="39">
        <v>1000</v>
      </c>
    </row>
    <row r="12" spans="1:6" x14ac:dyDescent="0.2">
      <c r="A12" s="36" t="s">
        <v>218</v>
      </c>
      <c r="B12" s="37" t="s">
        <v>165</v>
      </c>
      <c r="C12" s="38">
        <v>2</v>
      </c>
      <c r="D12" s="38">
        <v>20</v>
      </c>
      <c r="E12" s="39">
        <v>1500</v>
      </c>
      <c r="F12" s="39">
        <v>1800</v>
      </c>
    </row>
    <row r="13" spans="1:6" x14ac:dyDescent="0.2">
      <c r="A13" s="36" t="s">
        <v>219</v>
      </c>
      <c r="B13" s="37" t="s">
        <v>166</v>
      </c>
      <c r="C13" s="38">
        <v>1</v>
      </c>
      <c r="D13" s="38">
        <v>25</v>
      </c>
      <c r="E13" s="39">
        <v>1850</v>
      </c>
      <c r="F13" s="39">
        <v>1650</v>
      </c>
    </row>
    <row r="14" spans="1:6" x14ac:dyDescent="0.2">
      <c r="A14" s="36" t="s">
        <v>220</v>
      </c>
      <c r="B14" s="37" t="s">
        <v>167</v>
      </c>
      <c r="C14" s="38">
        <v>1</v>
      </c>
      <c r="D14" s="38">
        <v>20</v>
      </c>
      <c r="E14" s="39">
        <v>3000</v>
      </c>
      <c r="F14" s="39">
        <v>1200</v>
      </c>
    </row>
    <row r="15" spans="1:6" x14ac:dyDescent="0.2">
      <c r="A15" s="36" t="s">
        <v>221</v>
      </c>
      <c r="B15" s="37" t="s">
        <v>168</v>
      </c>
      <c r="C15" s="38">
        <v>0</v>
      </c>
      <c r="D15" s="38">
        <v>30</v>
      </c>
      <c r="E15" s="39">
        <v>2500</v>
      </c>
      <c r="F15" s="39">
        <v>2000</v>
      </c>
    </row>
    <row r="16" spans="1:6" x14ac:dyDescent="0.2">
      <c r="A16" s="36" t="s">
        <v>222</v>
      </c>
      <c r="B16" s="37" t="s">
        <v>169</v>
      </c>
      <c r="C16" s="38">
        <v>1</v>
      </c>
      <c r="D16" s="38">
        <v>40</v>
      </c>
      <c r="E16" s="39">
        <v>3000</v>
      </c>
      <c r="F16" s="39">
        <v>1400</v>
      </c>
    </row>
    <row r="17" spans="1:6" x14ac:dyDescent="0.2">
      <c r="A17" s="36" t="s">
        <v>223</v>
      </c>
      <c r="B17" s="37" t="s">
        <v>170</v>
      </c>
      <c r="C17" s="38">
        <v>1</v>
      </c>
      <c r="D17" s="38">
        <v>30</v>
      </c>
      <c r="E17" s="39">
        <v>2800</v>
      </c>
      <c r="F17" s="39">
        <v>1500</v>
      </c>
    </row>
    <row r="18" spans="1:6" x14ac:dyDescent="0.2">
      <c r="A18" s="36" t="s">
        <v>224</v>
      </c>
      <c r="B18" s="37" t="s">
        <v>171</v>
      </c>
      <c r="C18" s="38">
        <v>2</v>
      </c>
      <c r="D18" s="38">
        <v>30</v>
      </c>
      <c r="E18" s="39">
        <v>2500</v>
      </c>
      <c r="F18" s="39">
        <v>1600</v>
      </c>
    </row>
    <row r="19" spans="1:6" x14ac:dyDescent="0.2">
      <c r="A19" s="36" t="s">
        <v>225</v>
      </c>
      <c r="B19" s="37" t="s">
        <v>172</v>
      </c>
      <c r="C19" s="38">
        <v>2</v>
      </c>
      <c r="D19" s="38">
        <v>30</v>
      </c>
      <c r="E19" s="39">
        <v>2400</v>
      </c>
      <c r="F19" s="39">
        <v>1600</v>
      </c>
    </row>
    <row r="20" spans="1:6" x14ac:dyDescent="0.2">
      <c r="A20" s="36" t="s">
        <v>226</v>
      </c>
      <c r="B20" s="37" t="s">
        <v>173</v>
      </c>
      <c r="C20" s="38">
        <v>2</v>
      </c>
      <c r="D20" s="38">
        <v>30</v>
      </c>
      <c r="E20" s="39">
        <v>2400</v>
      </c>
      <c r="F20" s="39">
        <v>1600</v>
      </c>
    </row>
    <row r="21" spans="1:6" x14ac:dyDescent="0.2">
      <c r="A21" s="36" t="s">
        <v>227</v>
      </c>
      <c r="B21" s="37" t="s">
        <v>174</v>
      </c>
      <c r="C21" s="38">
        <v>3</v>
      </c>
      <c r="D21" s="38">
        <v>20</v>
      </c>
      <c r="E21" s="39">
        <v>3000</v>
      </c>
      <c r="F21" s="39">
        <v>2500</v>
      </c>
    </row>
    <row r="22" spans="1:6" x14ac:dyDescent="0.2">
      <c r="A22" s="36" t="s">
        <v>228</v>
      </c>
      <c r="B22" s="37" t="s">
        <v>175</v>
      </c>
      <c r="C22" s="38">
        <v>2</v>
      </c>
      <c r="D22" s="38">
        <v>30</v>
      </c>
      <c r="E22" s="39">
        <v>3500</v>
      </c>
      <c r="F22" s="39">
        <v>2600</v>
      </c>
    </row>
    <row r="23" spans="1:6" x14ac:dyDescent="0.2">
      <c r="A23" s="36" t="s">
        <v>229</v>
      </c>
      <c r="B23" s="37" t="s">
        <v>176</v>
      </c>
      <c r="C23" s="38">
        <v>1</v>
      </c>
      <c r="D23" s="38">
        <v>42</v>
      </c>
      <c r="E23" s="39">
        <v>3000</v>
      </c>
      <c r="F23" s="39">
        <v>2500</v>
      </c>
    </row>
    <row r="24" spans="1:6" x14ac:dyDescent="0.2">
      <c r="A24" s="36" t="s">
        <v>230</v>
      </c>
      <c r="B24" s="37" t="s">
        <v>177</v>
      </c>
      <c r="C24" s="38">
        <v>3</v>
      </c>
      <c r="D24" s="38">
        <v>35</v>
      </c>
      <c r="E24" s="39">
        <v>2800</v>
      </c>
      <c r="F24" s="39">
        <v>2000</v>
      </c>
    </row>
    <row r="25" spans="1:6" x14ac:dyDescent="0.2">
      <c r="A25" s="36" t="s">
        <v>231</v>
      </c>
      <c r="B25" s="37" t="s">
        <v>178</v>
      </c>
      <c r="C25" s="38">
        <v>7</v>
      </c>
      <c r="D25" s="38">
        <v>25</v>
      </c>
      <c r="E25" s="39">
        <v>3000</v>
      </c>
      <c r="F25" s="39">
        <v>2500</v>
      </c>
    </row>
    <row r="26" spans="1:6" x14ac:dyDescent="0.2">
      <c r="A26" s="36" t="s">
        <v>232</v>
      </c>
      <c r="B26" s="37" t="s">
        <v>179</v>
      </c>
      <c r="C26" s="38">
        <v>4</v>
      </c>
      <c r="D26" s="38">
        <v>30</v>
      </c>
      <c r="E26" s="39">
        <v>2000</v>
      </c>
      <c r="F26" s="39">
        <v>2000</v>
      </c>
    </row>
    <row r="27" spans="1:6" x14ac:dyDescent="0.2">
      <c r="A27" s="36" t="s">
        <v>233</v>
      </c>
      <c r="B27" s="37" t="s">
        <v>180</v>
      </c>
      <c r="C27" s="38">
        <v>5</v>
      </c>
      <c r="D27" s="38">
        <v>30</v>
      </c>
      <c r="E27" s="39">
        <v>1800</v>
      </c>
      <c r="F27" s="39">
        <v>1500</v>
      </c>
    </row>
    <row r="28" spans="1:6" x14ac:dyDescent="0.2">
      <c r="A28" s="36" t="s">
        <v>234</v>
      </c>
      <c r="B28" s="37" t="s">
        <v>181</v>
      </c>
      <c r="C28" s="38">
        <v>4</v>
      </c>
      <c r="D28" s="38">
        <v>30</v>
      </c>
      <c r="E28" s="39">
        <v>1900</v>
      </c>
      <c r="F28" s="39">
        <v>2500</v>
      </c>
    </row>
    <row r="29" spans="1:6" x14ac:dyDescent="0.2">
      <c r="A29" s="36" t="s">
        <v>235</v>
      </c>
      <c r="B29" s="37" t="s">
        <v>182</v>
      </c>
      <c r="C29" s="38">
        <v>2</v>
      </c>
      <c r="D29" s="38">
        <v>30</v>
      </c>
      <c r="E29" s="39">
        <v>2500</v>
      </c>
      <c r="F29" s="39">
        <v>2500</v>
      </c>
    </row>
    <row r="30" spans="1:6" x14ac:dyDescent="0.2">
      <c r="A30" s="36" t="s">
        <v>236</v>
      </c>
      <c r="B30" s="37" t="s">
        <v>183</v>
      </c>
      <c r="C30" s="38">
        <v>3</v>
      </c>
      <c r="D30" s="38">
        <v>20</v>
      </c>
      <c r="E30" s="39">
        <v>2200</v>
      </c>
      <c r="F30" s="39">
        <v>2200</v>
      </c>
    </row>
    <row r="31" spans="1:6" x14ac:dyDescent="0.2">
      <c r="A31" s="36" t="s">
        <v>237</v>
      </c>
      <c r="B31" s="37" t="s">
        <v>184</v>
      </c>
      <c r="C31" s="38">
        <v>2</v>
      </c>
      <c r="D31" s="38">
        <v>30</v>
      </c>
      <c r="E31" s="39">
        <v>2400</v>
      </c>
      <c r="F31" s="39">
        <v>2400</v>
      </c>
    </row>
    <row r="32" spans="1:6" x14ac:dyDescent="0.2">
      <c r="A32" s="36" t="s">
        <v>238</v>
      </c>
      <c r="B32" s="37" t="s">
        <v>185</v>
      </c>
      <c r="C32" s="38">
        <v>3</v>
      </c>
      <c r="D32" s="38">
        <v>30</v>
      </c>
      <c r="E32" s="39">
        <v>2000</v>
      </c>
      <c r="F32" s="39">
        <v>2000</v>
      </c>
    </row>
    <row r="33" spans="1:6" x14ac:dyDescent="0.2">
      <c r="A33" s="36" t="s">
        <v>239</v>
      </c>
      <c r="B33" s="37" t="s">
        <v>186</v>
      </c>
      <c r="C33" s="38">
        <v>5</v>
      </c>
      <c r="D33" s="38">
        <v>40</v>
      </c>
      <c r="E33" s="39">
        <v>3000</v>
      </c>
      <c r="F33" s="39">
        <v>2500</v>
      </c>
    </row>
    <row r="34" spans="1:6" x14ac:dyDescent="0.2">
      <c r="A34" s="36" t="s">
        <v>240</v>
      </c>
      <c r="B34" s="37" t="s">
        <v>187</v>
      </c>
      <c r="C34" s="38">
        <v>7</v>
      </c>
      <c r="D34" s="38">
        <v>30</v>
      </c>
      <c r="E34" s="39">
        <v>3000</v>
      </c>
      <c r="F34" s="39">
        <v>2500</v>
      </c>
    </row>
    <row r="35" spans="1:6" x14ac:dyDescent="0.2">
      <c r="A35" s="36" t="s">
        <v>241</v>
      </c>
      <c r="B35" s="37" t="s">
        <v>188</v>
      </c>
      <c r="C35" s="38">
        <v>5</v>
      </c>
      <c r="D35" s="38">
        <v>35</v>
      </c>
      <c r="E35" s="39">
        <v>3000</v>
      </c>
      <c r="F35" s="39">
        <v>2000</v>
      </c>
    </row>
    <row r="36" spans="1:6" x14ac:dyDescent="0.2">
      <c r="A36" s="36" t="s">
        <v>242</v>
      </c>
      <c r="B36" s="37" t="s">
        <v>189</v>
      </c>
      <c r="C36" s="38">
        <v>2</v>
      </c>
      <c r="D36" s="38">
        <v>32</v>
      </c>
      <c r="E36" s="39">
        <v>2800</v>
      </c>
      <c r="F36" s="39">
        <v>2500</v>
      </c>
    </row>
    <row r="37" spans="1:6" x14ac:dyDescent="0.2">
      <c r="A37" s="36" t="s">
        <v>243</v>
      </c>
      <c r="B37" s="37" t="s">
        <v>190</v>
      </c>
      <c r="C37" s="38">
        <v>3</v>
      </c>
      <c r="D37" s="38">
        <v>40</v>
      </c>
      <c r="E37" s="39">
        <v>1500</v>
      </c>
      <c r="F37" s="39">
        <v>1500</v>
      </c>
    </row>
    <row r="38" spans="1:6" x14ac:dyDescent="0.2">
      <c r="A38" s="36" t="s">
        <v>244</v>
      </c>
      <c r="B38" s="37" t="s">
        <v>191</v>
      </c>
      <c r="C38" s="38">
        <v>1</v>
      </c>
      <c r="D38" s="38">
        <v>30</v>
      </c>
      <c r="E38" s="39">
        <v>1500</v>
      </c>
      <c r="F38" s="39">
        <v>1500</v>
      </c>
    </row>
    <row r="39" spans="1:6" x14ac:dyDescent="0.2">
      <c r="A39" s="36" t="s">
        <v>245</v>
      </c>
      <c r="B39" s="37" t="s">
        <v>192</v>
      </c>
      <c r="C39" s="38">
        <v>2</v>
      </c>
      <c r="D39" s="38">
        <v>35</v>
      </c>
      <c r="E39" s="39">
        <v>1600</v>
      </c>
      <c r="F39" s="39">
        <v>1600</v>
      </c>
    </row>
    <row r="40" spans="1:6" x14ac:dyDescent="0.2">
      <c r="A40" s="36" t="s">
        <v>246</v>
      </c>
      <c r="B40" s="37" t="s">
        <v>193</v>
      </c>
      <c r="C40" s="38">
        <v>1</v>
      </c>
      <c r="D40" s="38">
        <v>40</v>
      </c>
      <c r="E40" s="39">
        <v>1700</v>
      </c>
      <c r="F40" s="39">
        <v>1700</v>
      </c>
    </row>
    <row r="41" spans="1:6" x14ac:dyDescent="0.2">
      <c r="A41" s="36" t="s">
        <v>247</v>
      </c>
      <c r="B41" s="37" t="s">
        <v>194</v>
      </c>
      <c r="C41" s="38">
        <v>2</v>
      </c>
      <c r="D41" s="38">
        <v>40</v>
      </c>
      <c r="E41" s="39">
        <v>1700</v>
      </c>
      <c r="F41" s="39">
        <v>1700</v>
      </c>
    </row>
    <row r="42" spans="1:6" x14ac:dyDescent="0.2">
      <c r="A42" s="36" t="s">
        <v>248</v>
      </c>
      <c r="B42" s="37" t="s">
        <v>195</v>
      </c>
      <c r="C42" s="38">
        <v>1</v>
      </c>
      <c r="D42" s="38">
        <v>30</v>
      </c>
      <c r="E42" s="39">
        <v>1500</v>
      </c>
      <c r="F42" s="39">
        <v>1600</v>
      </c>
    </row>
    <row r="43" spans="1:6" x14ac:dyDescent="0.2">
      <c r="A43" s="36" t="s">
        <v>249</v>
      </c>
      <c r="B43" s="37" t="s">
        <v>252</v>
      </c>
      <c r="C43" s="38">
        <v>1</v>
      </c>
      <c r="D43" s="38">
        <v>60</v>
      </c>
      <c r="E43" s="39">
        <v>9000</v>
      </c>
      <c r="F43" s="39">
        <v>9000</v>
      </c>
    </row>
    <row r="44" spans="1:6" x14ac:dyDescent="0.2">
      <c r="A44" s="36" t="s">
        <v>250</v>
      </c>
      <c r="B44" s="37" t="s">
        <v>253</v>
      </c>
      <c r="C44" s="38">
        <v>1</v>
      </c>
      <c r="D44" s="38">
        <v>1</v>
      </c>
      <c r="E44" s="39">
        <v>15000</v>
      </c>
      <c r="F44" s="39">
        <v>25000</v>
      </c>
    </row>
    <row r="45" spans="1:6" x14ac:dyDescent="0.2">
      <c r="A45" s="36" t="s">
        <v>251</v>
      </c>
      <c r="B45" s="37" t="s">
        <v>254</v>
      </c>
      <c r="C45" s="38">
        <v>1</v>
      </c>
      <c r="D45" s="38">
        <v>1</v>
      </c>
      <c r="E45" s="39">
        <v>15000</v>
      </c>
      <c r="F45" s="39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3E17-0E9A-DC46-AB9E-9866803D37A8}">
  <dimension ref="A1:F513"/>
  <sheetViews>
    <sheetView tabSelected="1" workbookViewId="0">
      <pane ySplit="1" topLeftCell="A146" activePane="bottomLeft" state="frozen"/>
      <selection pane="bottomLeft" sqref="A1:F174"/>
    </sheetView>
  </sheetViews>
  <sheetFormatPr baseColWidth="10" defaultRowHeight="16" x14ac:dyDescent="0.2"/>
  <cols>
    <col min="1" max="1" width="17.33203125" customWidth="1"/>
    <col min="2" max="2" width="12" customWidth="1"/>
    <col min="3" max="4" width="23" customWidth="1"/>
    <col min="5" max="5" width="25.5" customWidth="1"/>
  </cols>
  <sheetData>
    <row r="1" spans="1:6" x14ac:dyDescent="0.2">
      <c r="A1" s="1" t="s">
        <v>146</v>
      </c>
      <c r="B1" s="1" t="s">
        <v>196</v>
      </c>
      <c r="C1" s="1" t="s">
        <v>207</v>
      </c>
      <c r="D1" s="1" t="s">
        <v>255</v>
      </c>
      <c r="E1" s="1" t="s">
        <v>197</v>
      </c>
      <c r="F1" s="1" t="s">
        <v>198</v>
      </c>
    </row>
    <row r="2" spans="1:6" s="42" customFormat="1" x14ac:dyDescent="0.2">
      <c r="A2" s="40" t="s">
        <v>510</v>
      </c>
      <c r="B2" s="40">
        <v>30</v>
      </c>
      <c r="C2" s="40" t="s">
        <v>215</v>
      </c>
      <c r="D2" s="40" t="str">
        <f>VLOOKUP(C2, 'A08 Work Stations'!$A$2:$F$45, 2, 0)</f>
        <v>MIL-10-150-401</v>
      </c>
      <c r="E2" s="40">
        <v>600</v>
      </c>
      <c r="F2" s="41">
        <v>150</v>
      </c>
    </row>
    <row r="3" spans="1:6" s="42" customFormat="1" x14ac:dyDescent="0.2">
      <c r="A3" s="43" t="s">
        <v>510</v>
      </c>
      <c r="B3" s="43">
        <v>40</v>
      </c>
      <c r="C3" s="43" t="s">
        <v>227</v>
      </c>
      <c r="D3" s="40" t="str">
        <f>VLOOKUP(C3, 'A08 Work Stations'!$A$2:$F$45, 2, 0)</f>
        <v>MIL-H21-604</v>
      </c>
      <c r="E3" s="43">
        <v>480</v>
      </c>
      <c r="F3" s="3">
        <v>150</v>
      </c>
    </row>
    <row r="4" spans="1:6" s="42" customFormat="1" x14ac:dyDescent="0.2">
      <c r="A4" s="43" t="s">
        <v>510</v>
      </c>
      <c r="B4" s="43">
        <v>50</v>
      </c>
      <c r="C4" s="43" t="s">
        <v>233</v>
      </c>
      <c r="D4" s="40" t="str">
        <f>VLOOKUP(C4, 'A08 Work Stations'!$A$2:$F$45, 2, 0)</f>
        <v>DR-2A2-202</v>
      </c>
      <c r="E4" s="43">
        <v>180</v>
      </c>
      <c r="F4" s="3">
        <v>150</v>
      </c>
    </row>
    <row r="5" spans="1:6" s="42" customFormat="1" x14ac:dyDescent="0.2">
      <c r="A5" s="43" t="s">
        <v>510</v>
      </c>
      <c r="B5" s="43">
        <v>60</v>
      </c>
      <c r="C5" s="43" t="s">
        <v>239</v>
      </c>
      <c r="D5" s="40" t="str">
        <f>VLOOKUP(C5, 'A08 Work Stations'!$A$2:$F$45, 2, 0)</f>
        <v>SAW-30-150-251</v>
      </c>
      <c r="E5" s="43">
        <v>720</v>
      </c>
      <c r="F5" s="3">
        <v>150</v>
      </c>
    </row>
    <row r="6" spans="1:6" s="42" customFormat="1" x14ac:dyDescent="0.2">
      <c r="A6" s="43" t="s">
        <v>510</v>
      </c>
      <c r="B6" s="43">
        <v>20</v>
      </c>
      <c r="C6" s="43" t="s">
        <v>243</v>
      </c>
      <c r="D6" s="40" t="str">
        <f>VLOOKUP(C6, 'A08 Work Stations'!$A$2:$F$45, 2, 0)</f>
        <v>SAW-10-421</v>
      </c>
      <c r="E6" s="43">
        <v>120</v>
      </c>
      <c r="F6" s="3">
        <v>150</v>
      </c>
    </row>
    <row r="7" spans="1:6" s="42" customFormat="1" x14ac:dyDescent="0.2">
      <c r="A7" s="43" t="s">
        <v>510</v>
      </c>
      <c r="B7" s="43">
        <v>70</v>
      </c>
      <c r="C7" s="43" t="s">
        <v>249</v>
      </c>
      <c r="D7" s="40" t="str">
        <f>VLOOKUP(C7, 'A08 Work Stations'!$A$2:$F$45, 2, 0)</f>
        <v>TEMP-A01-202</v>
      </c>
      <c r="E7" s="43">
        <v>300</v>
      </c>
      <c r="F7" s="3">
        <v>150</v>
      </c>
    </row>
    <row r="8" spans="1:6" s="42" customFormat="1" x14ac:dyDescent="0.2">
      <c r="A8" s="43" t="s">
        <v>510</v>
      </c>
      <c r="B8" s="43">
        <v>10</v>
      </c>
      <c r="C8" s="43" t="s">
        <v>250</v>
      </c>
      <c r="D8" s="40" t="str">
        <f>VLOOKUP(C8, 'A08 Work Stations'!$A$2:$F$45, 2, 0)</f>
        <v>RAW-MAT-INV</v>
      </c>
      <c r="E8" s="43">
        <v>0</v>
      </c>
      <c r="F8" s="3">
        <v>150</v>
      </c>
    </row>
    <row r="9" spans="1:6" s="42" customFormat="1" x14ac:dyDescent="0.2">
      <c r="A9" s="43" t="s">
        <v>510</v>
      </c>
      <c r="B9" s="43">
        <v>80</v>
      </c>
      <c r="C9" s="43" t="s">
        <v>251</v>
      </c>
      <c r="D9" s="40" t="str">
        <f>VLOOKUP(C9, 'A08 Work Stations'!$A$2:$F$45, 2, 0)</f>
        <v>FIN-GOOD-INV</v>
      </c>
      <c r="E9" s="43">
        <v>0</v>
      </c>
      <c r="F9" s="3">
        <v>150</v>
      </c>
    </row>
    <row r="10" spans="1:6" s="42" customFormat="1" x14ac:dyDescent="0.2">
      <c r="A10" s="43" t="s">
        <v>511</v>
      </c>
      <c r="B10" s="43">
        <v>30</v>
      </c>
      <c r="C10" s="43" t="s">
        <v>215</v>
      </c>
      <c r="D10" s="40" t="str">
        <f>VLOOKUP(C10, 'A08 Work Stations'!$A$2:$F$45, 2, 0)</f>
        <v>MIL-10-150-401</v>
      </c>
      <c r="E10" s="43">
        <v>900</v>
      </c>
      <c r="F10" s="3">
        <v>150</v>
      </c>
    </row>
    <row r="11" spans="1:6" s="42" customFormat="1" x14ac:dyDescent="0.2">
      <c r="A11" s="43" t="s">
        <v>511</v>
      </c>
      <c r="B11" s="43">
        <v>40</v>
      </c>
      <c r="C11" s="43" t="s">
        <v>227</v>
      </c>
      <c r="D11" s="40" t="str">
        <f>VLOOKUP(C11, 'A08 Work Stations'!$A$2:$F$45, 2, 0)</f>
        <v>MIL-H21-604</v>
      </c>
      <c r="E11" s="43">
        <v>480</v>
      </c>
      <c r="F11" s="3">
        <v>150</v>
      </c>
    </row>
    <row r="12" spans="1:6" s="42" customFormat="1" x14ac:dyDescent="0.2">
      <c r="A12" s="43" t="s">
        <v>511</v>
      </c>
      <c r="B12" s="43">
        <v>50</v>
      </c>
      <c r="C12" s="43" t="s">
        <v>233</v>
      </c>
      <c r="D12" s="40" t="str">
        <f>VLOOKUP(C12, 'A08 Work Stations'!$A$2:$F$45, 2, 0)</f>
        <v>DR-2A2-202</v>
      </c>
      <c r="E12" s="43">
        <v>240</v>
      </c>
      <c r="F12" s="3">
        <v>150</v>
      </c>
    </row>
    <row r="13" spans="1:6" s="42" customFormat="1" x14ac:dyDescent="0.2">
      <c r="A13" s="43" t="s">
        <v>511</v>
      </c>
      <c r="B13" s="43">
        <v>60</v>
      </c>
      <c r="C13" s="43" t="s">
        <v>239</v>
      </c>
      <c r="D13" s="40" t="str">
        <f>VLOOKUP(C13, 'A08 Work Stations'!$A$2:$F$45, 2, 0)</f>
        <v>SAW-30-150-251</v>
      </c>
      <c r="E13" s="43">
        <v>720</v>
      </c>
      <c r="F13" s="3">
        <v>150</v>
      </c>
    </row>
    <row r="14" spans="1:6" s="42" customFormat="1" x14ac:dyDescent="0.2">
      <c r="A14" s="43" t="s">
        <v>511</v>
      </c>
      <c r="B14" s="43">
        <v>20</v>
      </c>
      <c r="C14" s="43" t="s">
        <v>243</v>
      </c>
      <c r="D14" s="40" t="str">
        <f>VLOOKUP(C14, 'A08 Work Stations'!$A$2:$F$45, 2, 0)</f>
        <v>SAW-10-421</v>
      </c>
      <c r="E14" s="43">
        <v>120</v>
      </c>
      <c r="F14" s="3">
        <v>150</v>
      </c>
    </row>
    <row r="15" spans="1:6" s="42" customFormat="1" x14ac:dyDescent="0.2">
      <c r="A15" s="43" t="s">
        <v>511</v>
      </c>
      <c r="B15" s="43">
        <v>10</v>
      </c>
      <c r="C15" s="43" t="s">
        <v>250</v>
      </c>
      <c r="D15" s="40" t="str">
        <f>VLOOKUP(C15, 'A08 Work Stations'!$A$2:$F$45, 2, 0)</f>
        <v>RAW-MAT-INV</v>
      </c>
      <c r="E15" s="43">
        <v>0</v>
      </c>
      <c r="F15" s="3">
        <v>150</v>
      </c>
    </row>
    <row r="16" spans="1:6" s="42" customFormat="1" x14ac:dyDescent="0.2">
      <c r="A16" s="43" t="s">
        <v>511</v>
      </c>
      <c r="B16" s="43">
        <v>70</v>
      </c>
      <c r="C16" s="43" t="s">
        <v>251</v>
      </c>
      <c r="D16" s="40" t="str">
        <f>VLOOKUP(C16, 'A08 Work Stations'!$A$2:$F$45, 2, 0)</f>
        <v>FIN-GOOD-INV</v>
      </c>
      <c r="E16" s="43">
        <v>0</v>
      </c>
      <c r="F16" s="3">
        <v>150</v>
      </c>
    </row>
    <row r="17" spans="1:6" s="42" customFormat="1" x14ac:dyDescent="0.2">
      <c r="A17" s="43" t="s">
        <v>512</v>
      </c>
      <c r="B17" s="43">
        <v>30</v>
      </c>
      <c r="C17" s="43" t="s">
        <v>215</v>
      </c>
      <c r="D17" s="40" t="str">
        <f>VLOOKUP(C17, 'A08 Work Stations'!$A$2:$F$45, 2, 0)</f>
        <v>MIL-10-150-401</v>
      </c>
      <c r="E17" s="43">
        <v>600</v>
      </c>
      <c r="F17" s="3">
        <v>150</v>
      </c>
    </row>
    <row r="18" spans="1:6" s="42" customFormat="1" x14ac:dyDescent="0.2">
      <c r="A18" s="43" t="s">
        <v>512</v>
      </c>
      <c r="B18" s="43">
        <v>40</v>
      </c>
      <c r="C18" s="43" t="s">
        <v>227</v>
      </c>
      <c r="D18" s="40" t="str">
        <f>VLOOKUP(C18, 'A08 Work Stations'!$A$2:$F$45, 2, 0)</f>
        <v>MIL-H21-604</v>
      </c>
      <c r="E18" s="43">
        <v>480</v>
      </c>
      <c r="F18" s="3">
        <v>150</v>
      </c>
    </row>
    <row r="19" spans="1:6" s="42" customFormat="1" x14ac:dyDescent="0.2">
      <c r="A19" s="43" t="s">
        <v>512</v>
      </c>
      <c r="B19" s="43">
        <v>50</v>
      </c>
      <c r="C19" s="43" t="s">
        <v>233</v>
      </c>
      <c r="D19" s="40" t="str">
        <f>VLOOKUP(C19, 'A08 Work Stations'!$A$2:$F$45, 2, 0)</f>
        <v>DR-2A2-202</v>
      </c>
      <c r="E19" s="43">
        <v>300</v>
      </c>
      <c r="F19" s="3">
        <v>150</v>
      </c>
    </row>
    <row r="20" spans="1:6" s="42" customFormat="1" x14ac:dyDescent="0.2">
      <c r="A20" s="43" t="s">
        <v>512</v>
      </c>
      <c r="B20" s="43">
        <v>60</v>
      </c>
      <c r="C20" s="43" t="s">
        <v>239</v>
      </c>
      <c r="D20" s="40" t="str">
        <f>VLOOKUP(C20, 'A08 Work Stations'!$A$2:$F$45, 2, 0)</f>
        <v>SAW-30-150-251</v>
      </c>
      <c r="E20" s="43">
        <v>600</v>
      </c>
      <c r="F20" s="3">
        <v>150</v>
      </c>
    </row>
    <row r="21" spans="1:6" s="42" customFormat="1" x14ac:dyDescent="0.2">
      <c r="A21" s="43" t="s">
        <v>512</v>
      </c>
      <c r="B21" s="43">
        <v>20</v>
      </c>
      <c r="C21" s="43" t="s">
        <v>243</v>
      </c>
      <c r="D21" s="40" t="str">
        <f>VLOOKUP(C21, 'A08 Work Stations'!$A$2:$F$45, 2, 0)</f>
        <v>SAW-10-421</v>
      </c>
      <c r="E21" s="43">
        <v>120</v>
      </c>
      <c r="F21" s="3">
        <v>150</v>
      </c>
    </row>
    <row r="22" spans="1:6" s="42" customFormat="1" x14ac:dyDescent="0.2">
      <c r="A22" s="43" t="s">
        <v>512</v>
      </c>
      <c r="B22" s="43">
        <v>70</v>
      </c>
      <c r="C22" s="43" t="s">
        <v>249</v>
      </c>
      <c r="D22" s="40" t="str">
        <f>VLOOKUP(C22, 'A08 Work Stations'!$A$2:$F$45, 2, 0)</f>
        <v>TEMP-A01-202</v>
      </c>
      <c r="E22" s="43">
        <v>300</v>
      </c>
      <c r="F22" s="3">
        <v>150</v>
      </c>
    </row>
    <row r="23" spans="1:6" s="42" customFormat="1" x14ac:dyDescent="0.2">
      <c r="A23" s="43" t="s">
        <v>512</v>
      </c>
      <c r="B23" s="43">
        <v>10</v>
      </c>
      <c r="C23" s="43" t="s">
        <v>250</v>
      </c>
      <c r="D23" s="40" t="str">
        <f>VLOOKUP(C23, 'A08 Work Stations'!$A$2:$F$45, 2, 0)</f>
        <v>RAW-MAT-INV</v>
      </c>
      <c r="E23" s="43">
        <v>0</v>
      </c>
      <c r="F23" s="3">
        <v>150</v>
      </c>
    </row>
    <row r="24" spans="1:6" s="42" customFormat="1" x14ac:dyDescent="0.2">
      <c r="A24" s="43" t="s">
        <v>512</v>
      </c>
      <c r="B24" s="43">
        <v>80</v>
      </c>
      <c r="C24" s="43" t="s">
        <v>251</v>
      </c>
      <c r="D24" s="40" t="str">
        <f>VLOOKUP(C24, 'A08 Work Stations'!$A$2:$F$45, 2, 0)</f>
        <v>FIN-GOOD-INV</v>
      </c>
      <c r="E24" s="43">
        <v>0</v>
      </c>
      <c r="F24" s="3">
        <v>150</v>
      </c>
    </row>
    <row r="25" spans="1:6" s="42" customFormat="1" x14ac:dyDescent="0.2">
      <c r="A25" s="43" t="s">
        <v>485</v>
      </c>
      <c r="B25" s="43">
        <v>30</v>
      </c>
      <c r="C25" s="43" t="s">
        <v>215</v>
      </c>
      <c r="D25" s="40" t="str">
        <f>VLOOKUP(C25, 'A08 Work Stations'!$A$2:$F$45, 2, 0)</f>
        <v>MIL-10-150-401</v>
      </c>
      <c r="E25" s="43">
        <v>480</v>
      </c>
      <c r="F25" s="3">
        <v>150</v>
      </c>
    </row>
    <row r="26" spans="1:6" s="42" customFormat="1" x14ac:dyDescent="0.2">
      <c r="A26" s="43" t="s">
        <v>485</v>
      </c>
      <c r="B26" s="43">
        <v>40</v>
      </c>
      <c r="C26" s="43" t="s">
        <v>239</v>
      </c>
      <c r="D26" s="40" t="str">
        <f>VLOOKUP(C26, 'A08 Work Stations'!$A$2:$F$45, 2, 0)</f>
        <v>SAW-30-150-251</v>
      </c>
      <c r="E26" s="43">
        <v>600</v>
      </c>
      <c r="F26" s="3">
        <v>150</v>
      </c>
    </row>
    <row r="27" spans="1:6" s="42" customFormat="1" x14ac:dyDescent="0.2">
      <c r="A27" s="43" t="s">
        <v>485</v>
      </c>
      <c r="B27" s="43">
        <v>20</v>
      </c>
      <c r="C27" s="43" t="s">
        <v>243</v>
      </c>
      <c r="D27" s="40" t="str">
        <f>VLOOKUP(C27, 'A08 Work Stations'!$A$2:$F$45, 2, 0)</f>
        <v>SAW-10-421</v>
      </c>
      <c r="E27" s="43">
        <v>120</v>
      </c>
      <c r="F27" s="3">
        <v>150</v>
      </c>
    </row>
    <row r="28" spans="1:6" s="42" customFormat="1" x14ac:dyDescent="0.2">
      <c r="A28" s="43" t="s">
        <v>485</v>
      </c>
      <c r="B28" s="43">
        <v>10</v>
      </c>
      <c r="C28" s="43" t="s">
        <v>250</v>
      </c>
      <c r="D28" s="40" t="str">
        <f>VLOOKUP(C28, 'A08 Work Stations'!$A$2:$F$45, 2, 0)</f>
        <v>RAW-MAT-INV</v>
      </c>
      <c r="E28" s="43">
        <v>0</v>
      </c>
      <c r="F28" s="3">
        <v>150</v>
      </c>
    </row>
    <row r="29" spans="1:6" s="42" customFormat="1" x14ac:dyDescent="0.2">
      <c r="A29" s="43" t="s">
        <v>485</v>
      </c>
      <c r="B29" s="43">
        <v>50</v>
      </c>
      <c r="C29" s="43" t="s">
        <v>251</v>
      </c>
      <c r="D29" s="40" t="str">
        <f>VLOOKUP(C29, 'A08 Work Stations'!$A$2:$F$45, 2, 0)</f>
        <v>FIN-GOOD-INV</v>
      </c>
      <c r="E29" s="43">
        <v>0</v>
      </c>
      <c r="F29" s="3">
        <v>150</v>
      </c>
    </row>
    <row r="30" spans="1:6" s="42" customFormat="1" x14ac:dyDescent="0.2">
      <c r="A30" s="43" t="s">
        <v>513</v>
      </c>
      <c r="B30" s="43">
        <v>30</v>
      </c>
      <c r="C30" s="43" t="s">
        <v>211</v>
      </c>
      <c r="D30" s="40" t="str">
        <f>VLOOKUP(C30, 'A08 Work Stations'!$A$2:$F$45, 2, 0)</f>
        <v>TUR-A4-364</v>
      </c>
      <c r="E30" s="43">
        <v>600</v>
      </c>
      <c r="F30" s="3">
        <v>150</v>
      </c>
    </row>
    <row r="31" spans="1:6" s="42" customFormat="1" x14ac:dyDescent="0.2">
      <c r="A31" s="43" t="s">
        <v>513</v>
      </c>
      <c r="B31" s="43">
        <v>40</v>
      </c>
      <c r="C31" s="43" t="s">
        <v>227</v>
      </c>
      <c r="D31" s="40" t="str">
        <f>VLOOKUP(C31, 'A08 Work Stations'!$A$2:$F$45, 2, 0)</f>
        <v>MIL-H21-604</v>
      </c>
      <c r="E31" s="43">
        <v>480</v>
      </c>
      <c r="F31" s="3">
        <v>150</v>
      </c>
    </row>
    <row r="32" spans="1:6" s="42" customFormat="1" x14ac:dyDescent="0.2">
      <c r="A32" s="43" t="s">
        <v>513</v>
      </c>
      <c r="B32" s="43">
        <v>50</v>
      </c>
      <c r="C32" s="43" t="s">
        <v>238</v>
      </c>
      <c r="D32" s="40" t="str">
        <f>VLOOKUP(C32, 'A08 Work Stations'!$A$2:$F$45, 2, 0)</f>
        <v>DR-3AW-207</v>
      </c>
      <c r="E32" s="43">
        <v>300</v>
      </c>
      <c r="F32" s="3">
        <v>150</v>
      </c>
    </row>
    <row r="33" spans="1:6" s="42" customFormat="1" x14ac:dyDescent="0.2">
      <c r="A33" s="43" t="s">
        <v>513</v>
      </c>
      <c r="B33" s="43">
        <v>60</v>
      </c>
      <c r="C33" s="43" t="s">
        <v>239</v>
      </c>
      <c r="D33" s="40" t="str">
        <f>VLOOKUP(C33, 'A08 Work Stations'!$A$2:$F$45, 2, 0)</f>
        <v>SAW-30-150-251</v>
      </c>
      <c r="E33" s="43">
        <v>600</v>
      </c>
      <c r="F33" s="3">
        <v>150</v>
      </c>
    </row>
    <row r="34" spans="1:6" s="42" customFormat="1" x14ac:dyDescent="0.2">
      <c r="A34" s="43" t="s">
        <v>513</v>
      </c>
      <c r="B34" s="43">
        <v>20</v>
      </c>
      <c r="C34" s="43" t="s">
        <v>247</v>
      </c>
      <c r="D34" s="40" t="str">
        <f>VLOOKUP(C34, 'A08 Work Stations'!$A$2:$F$45, 2, 0)</f>
        <v>SAW-CNC-40-425</v>
      </c>
      <c r="E34" s="43">
        <v>120</v>
      </c>
      <c r="F34" s="3">
        <v>150</v>
      </c>
    </row>
    <row r="35" spans="1:6" s="42" customFormat="1" x14ac:dyDescent="0.2">
      <c r="A35" s="43" t="s">
        <v>513</v>
      </c>
      <c r="B35" s="43">
        <v>10</v>
      </c>
      <c r="C35" s="43" t="s">
        <v>249</v>
      </c>
      <c r="D35" s="40" t="str">
        <f>VLOOKUP(C35, 'A08 Work Stations'!$A$2:$F$45, 2, 0)</f>
        <v>TEMP-A01-202</v>
      </c>
      <c r="E35" s="43">
        <v>300</v>
      </c>
      <c r="F35" s="3">
        <v>150</v>
      </c>
    </row>
    <row r="36" spans="1:6" s="42" customFormat="1" x14ac:dyDescent="0.2">
      <c r="A36" s="43" t="s">
        <v>513</v>
      </c>
      <c r="B36" s="43">
        <v>70</v>
      </c>
      <c r="C36" s="43" t="s">
        <v>251</v>
      </c>
      <c r="D36" s="40" t="str">
        <f>VLOOKUP(C36, 'A08 Work Stations'!$A$2:$F$45, 2, 0)</f>
        <v>FIN-GOOD-INV</v>
      </c>
      <c r="E36" s="43">
        <v>0</v>
      </c>
      <c r="F36" s="3">
        <v>150</v>
      </c>
    </row>
    <row r="37" spans="1:6" s="42" customFormat="1" x14ac:dyDescent="0.2">
      <c r="A37" s="43" t="s">
        <v>486</v>
      </c>
      <c r="B37" s="43">
        <v>30</v>
      </c>
      <c r="C37" s="43" t="s">
        <v>209</v>
      </c>
      <c r="D37" s="40" t="str">
        <f>VLOOKUP(C37, 'A08 Work Stations'!$A$2:$F$45, 2, 0)</f>
        <v>TUR-B2-362</v>
      </c>
      <c r="E37" s="43">
        <v>600</v>
      </c>
      <c r="F37" s="3">
        <v>150</v>
      </c>
    </row>
    <row r="38" spans="1:6" s="42" customFormat="1" x14ac:dyDescent="0.2">
      <c r="A38" s="43" t="s">
        <v>486</v>
      </c>
      <c r="B38" s="43">
        <v>40</v>
      </c>
      <c r="C38" s="43" t="s">
        <v>225</v>
      </c>
      <c r="D38" s="40" t="str">
        <f>VLOOKUP(C38, 'A08 Work Stations'!$A$2:$F$45, 2, 0)</f>
        <v>MIL-V2-602</v>
      </c>
      <c r="E38" s="43">
        <v>480</v>
      </c>
      <c r="F38" s="3">
        <v>150</v>
      </c>
    </row>
    <row r="39" spans="1:6" s="42" customFormat="1" x14ac:dyDescent="0.2">
      <c r="A39" s="43" t="s">
        <v>486</v>
      </c>
      <c r="B39" s="43">
        <v>50</v>
      </c>
      <c r="C39" s="43" t="s">
        <v>236</v>
      </c>
      <c r="D39" s="40" t="str">
        <f>VLOOKUP(C39, 'A08 Work Stations'!$A$2:$F$45, 2, 0)</f>
        <v>GR-T11-250</v>
      </c>
      <c r="E39" s="43">
        <v>300</v>
      </c>
      <c r="F39" s="3">
        <v>150</v>
      </c>
    </row>
    <row r="40" spans="1:6" s="42" customFormat="1" x14ac:dyDescent="0.2">
      <c r="A40" s="43" t="s">
        <v>486</v>
      </c>
      <c r="B40" s="43">
        <v>60</v>
      </c>
      <c r="C40" s="43" t="s">
        <v>240</v>
      </c>
      <c r="D40" s="40" t="str">
        <f>VLOOKUP(C40, 'A08 Work Stations'!$A$2:$F$45, 2, 0)</f>
        <v>SAW-50-150-252</v>
      </c>
      <c r="E40" s="43">
        <v>600</v>
      </c>
      <c r="F40" s="3">
        <v>150</v>
      </c>
    </row>
    <row r="41" spans="1:6" s="42" customFormat="1" x14ac:dyDescent="0.2">
      <c r="A41" s="43" t="s">
        <v>486</v>
      </c>
      <c r="B41" s="43">
        <v>20</v>
      </c>
      <c r="C41" s="43" t="s">
        <v>247</v>
      </c>
      <c r="D41" s="40" t="str">
        <f>VLOOKUP(C41, 'A08 Work Stations'!$A$2:$F$45, 2, 0)</f>
        <v>SAW-CNC-40-425</v>
      </c>
      <c r="E41" s="43">
        <v>120</v>
      </c>
      <c r="F41" s="3">
        <v>150</v>
      </c>
    </row>
    <row r="42" spans="1:6" s="42" customFormat="1" x14ac:dyDescent="0.2">
      <c r="A42" s="43" t="s">
        <v>486</v>
      </c>
      <c r="B42" s="43">
        <v>10</v>
      </c>
      <c r="C42" s="43" t="s">
        <v>250</v>
      </c>
      <c r="D42" s="40" t="str">
        <f>VLOOKUP(C42, 'A08 Work Stations'!$A$2:$F$45, 2, 0)</f>
        <v>RAW-MAT-INV</v>
      </c>
      <c r="E42" s="43">
        <v>0</v>
      </c>
      <c r="F42" s="3">
        <v>150</v>
      </c>
    </row>
    <row r="43" spans="1:6" s="42" customFormat="1" x14ac:dyDescent="0.2">
      <c r="A43" s="43" t="s">
        <v>486</v>
      </c>
      <c r="B43" s="43">
        <v>70</v>
      </c>
      <c r="C43" s="43" t="s">
        <v>251</v>
      </c>
      <c r="D43" s="40" t="str">
        <f>VLOOKUP(C43, 'A08 Work Stations'!$A$2:$F$45, 2, 0)</f>
        <v>FIN-GOOD-INV</v>
      </c>
      <c r="E43" s="43">
        <v>0</v>
      </c>
      <c r="F43" s="3">
        <v>150</v>
      </c>
    </row>
    <row r="44" spans="1:6" s="42" customFormat="1" x14ac:dyDescent="0.2">
      <c r="A44" s="43" t="s">
        <v>487</v>
      </c>
      <c r="B44" s="43">
        <v>30</v>
      </c>
      <c r="C44" s="43" t="s">
        <v>209</v>
      </c>
      <c r="D44" s="40" t="str">
        <f>VLOOKUP(C44, 'A08 Work Stations'!$A$2:$F$45, 2, 0)</f>
        <v>TUR-B2-362</v>
      </c>
      <c r="E44" s="43">
        <v>360</v>
      </c>
      <c r="F44" s="3">
        <v>150</v>
      </c>
    </row>
    <row r="45" spans="1:6" s="42" customFormat="1" x14ac:dyDescent="0.2">
      <c r="A45" s="43" t="s">
        <v>487</v>
      </c>
      <c r="B45" s="43">
        <v>40</v>
      </c>
      <c r="C45" s="43" t="s">
        <v>225</v>
      </c>
      <c r="D45" s="40" t="str">
        <f>VLOOKUP(C45, 'A08 Work Stations'!$A$2:$F$45, 2, 0)</f>
        <v>MIL-V2-602</v>
      </c>
      <c r="E45" s="43">
        <v>360</v>
      </c>
      <c r="F45" s="3">
        <v>150</v>
      </c>
    </row>
    <row r="46" spans="1:6" s="42" customFormat="1" x14ac:dyDescent="0.2">
      <c r="A46" s="43" t="s">
        <v>487</v>
      </c>
      <c r="B46" s="43">
        <v>50</v>
      </c>
      <c r="C46" s="43" t="s">
        <v>236</v>
      </c>
      <c r="D46" s="40" t="str">
        <f>VLOOKUP(C46, 'A08 Work Stations'!$A$2:$F$45, 2, 0)</f>
        <v>GR-T11-250</v>
      </c>
      <c r="E46" s="43">
        <v>360</v>
      </c>
      <c r="F46" s="3">
        <v>150</v>
      </c>
    </row>
    <row r="47" spans="1:6" s="42" customFormat="1" x14ac:dyDescent="0.2">
      <c r="A47" s="43" t="s">
        <v>487</v>
      </c>
      <c r="B47" s="43">
        <v>60</v>
      </c>
      <c r="C47" s="43" t="s">
        <v>240</v>
      </c>
      <c r="D47" s="40" t="str">
        <f>VLOOKUP(C47, 'A08 Work Stations'!$A$2:$F$45, 2, 0)</f>
        <v>SAW-50-150-252</v>
      </c>
      <c r="E47" s="43">
        <v>180</v>
      </c>
      <c r="F47" s="3">
        <v>150</v>
      </c>
    </row>
    <row r="48" spans="1:6" s="42" customFormat="1" x14ac:dyDescent="0.2">
      <c r="A48" s="43" t="s">
        <v>487</v>
      </c>
      <c r="B48" s="43">
        <v>20</v>
      </c>
      <c r="C48" s="43" t="s">
        <v>247</v>
      </c>
      <c r="D48" s="40" t="str">
        <f>VLOOKUP(C48, 'A08 Work Stations'!$A$2:$F$45, 2, 0)</f>
        <v>SAW-CNC-40-425</v>
      </c>
      <c r="E48" s="43">
        <v>120</v>
      </c>
      <c r="F48" s="3">
        <v>150</v>
      </c>
    </row>
    <row r="49" spans="1:6" s="42" customFormat="1" x14ac:dyDescent="0.2">
      <c r="A49" s="43" t="s">
        <v>487</v>
      </c>
      <c r="B49" s="43">
        <v>10</v>
      </c>
      <c r="C49" s="43" t="s">
        <v>250</v>
      </c>
      <c r="D49" s="40" t="str">
        <f>VLOOKUP(C49, 'A08 Work Stations'!$A$2:$F$45, 2, 0)</f>
        <v>RAW-MAT-INV</v>
      </c>
      <c r="E49" s="43">
        <v>0</v>
      </c>
      <c r="F49" s="3">
        <v>150</v>
      </c>
    </row>
    <row r="50" spans="1:6" s="42" customFormat="1" x14ac:dyDescent="0.2">
      <c r="A50" s="43" t="s">
        <v>487</v>
      </c>
      <c r="B50" s="43">
        <v>70</v>
      </c>
      <c r="C50" s="43" t="s">
        <v>251</v>
      </c>
      <c r="D50" s="40" t="str">
        <f>VLOOKUP(C50, 'A08 Work Stations'!$A$2:$F$45, 2, 0)</f>
        <v>FIN-GOOD-INV</v>
      </c>
      <c r="E50" s="43">
        <v>0</v>
      </c>
      <c r="F50" s="3">
        <v>150</v>
      </c>
    </row>
    <row r="51" spans="1:6" s="42" customFormat="1" x14ac:dyDescent="0.2">
      <c r="A51" s="43" t="s">
        <v>488</v>
      </c>
      <c r="B51" s="43">
        <v>30</v>
      </c>
      <c r="C51" s="43" t="s">
        <v>209</v>
      </c>
      <c r="D51" s="40" t="str">
        <f>VLOOKUP(C51, 'A08 Work Stations'!$A$2:$F$45, 2, 0)</f>
        <v>TUR-B2-362</v>
      </c>
      <c r="E51" s="43">
        <v>540</v>
      </c>
      <c r="F51" s="3">
        <v>150</v>
      </c>
    </row>
    <row r="52" spans="1:6" s="42" customFormat="1" x14ac:dyDescent="0.2">
      <c r="A52" s="43" t="s">
        <v>488</v>
      </c>
      <c r="B52" s="43">
        <v>40</v>
      </c>
      <c r="C52" s="43" t="s">
        <v>225</v>
      </c>
      <c r="D52" s="40" t="str">
        <f>VLOOKUP(C52, 'A08 Work Stations'!$A$2:$F$45, 2, 0)</f>
        <v>MIL-V2-602</v>
      </c>
      <c r="E52" s="43">
        <v>840</v>
      </c>
      <c r="F52" s="3">
        <v>150</v>
      </c>
    </row>
    <row r="53" spans="1:6" s="42" customFormat="1" x14ac:dyDescent="0.2">
      <c r="A53" s="43" t="s">
        <v>488</v>
      </c>
      <c r="B53" s="43">
        <v>50</v>
      </c>
      <c r="C53" s="43" t="s">
        <v>236</v>
      </c>
      <c r="D53" s="40" t="str">
        <f>VLOOKUP(C53, 'A08 Work Stations'!$A$2:$F$45, 2, 0)</f>
        <v>GR-T11-250</v>
      </c>
      <c r="E53" s="43">
        <v>300</v>
      </c>
      <c r="F53" s="3">
        <v>150</v>
      </c>
    </row>
    <row r="54" spans="1:6" s="42" customFormat="1" x14ac:dyDescent="0.2">
      <c r="A54" s="43" t="s">
        <v>488</v>
      </c>
      <c r="B54" s="43">
        <v>60</v>
      </c>
      <c r="C54" s="43" t="s">
        <v>240</v>
      </c>
      <c r="D54" s="40" t="str">
        <f>VLOOKUP(C54, 'A08 Work Stations'!$A$2:$F$45, 2, 0)</f>
        <v>SAW-50-150-252</v>
      </c>
      <c r="E54" s="43">
        <v>180</v>
      </c>
      <c r="F54" s="3">
        <v>150</v>
      </c>
    </row>
    <row r="55" spans="1:6" s="42" customFormat="1" x14ac:dyDescent="0.2">
      <c r="A55" s="43" t="s">
        <v>488</v>
      </c>
      <c r="B55" s="43">
        <v>20</v>
      </c>
      <c r="C55" s="43" t="s">
        <v>247</v>
      </c>
      <c r="D55" s="40" t="str">
        <f>VLOOKUP(C55, 'A08 Work Stations'!$A$2:$F$45, 2, 0)</f>
        <v>SAW-CNC-40-425</v>
      </c>
      <c r="E55" s="43">
        <v>120</v>
      </c>
      <c r="F55" s="3">
        <v>150</v>
      </c>
    </row>
    <row r="56" spans="1:6" s="42" customFormat="1" x14ac:dyDescent="0.2">
      <c r="A56" s="43" t="s">
        <v>488</v>
      </c>
      <c r="B56" s="43">
        <v>10</v>
      </c>
      <c r="C56" s="43" t="s">
        <v>250</v>
      </c>
      <c r="D56" s="40" t="str">
        <f>VLOOKUP(C56, 'A08 Work Stations'!$A$2:$F$45, 2, 0)</f>
        <v>RAW-MAT-INV</v>
      </c>
      <c r="E56" s="43">
        <v>0</v>
      </c>
      <c r="F56" s="3">
        <v>150</v>
      </c>
    </row>
    <row r="57" spans="1:6" s="42" customFormat="1" x14ac:dyDescent="0.2">
      <c r="A57" s="43" t="s">
        <v>488</v>
      </c>
      <c r="B57" s="43">
        <v>70</v>
      </c>
      <c r="C57" s="43" t="s">
        <v>251</v>
      </c>
      <c r="D57" s="40" t="str">
        <f>VLOOKUP(C57, 'A08 Work Stations'!$A$2:$F$45, 2, 0)</f>
        <v>FIN-GOOD-INV</v>
      </c>
      <c r="E57" s="43">
        <v>0</v>
      </c>
      <c r="F57" s="3">
        <v>150</v>
      </c>
    </row>
    <row r="58" spans="1:6" s="42" customFormat="1" x14ac:dyDescent="0.2">
      <c r="A58" s="43" t="s">
        <v>514</v>
      </c>
      <c r="B58" s="43">
        <v>30</v>
      </c>
      <c r="C58" s="43" t="s">
        <v>210</v>
      </c>
      <c r="D58" s="40" t="str">
        <f>VLOOKUP(C58, 'A08 Work Stations'!$A$2:$F$45, 2, 0)</f>
        <v>MIL-A31-363</v>
      </c>
      <c r="E58" s="43">
        <v>540</v>
      </c>
      <c r="F58" s="3">
        <v>150</v>
      </c>
    </row>
    <row r="59" spans="1:6" s="42" customFormat="1" x14ac:dyDescent="0.2">
      <c r="A59" s="43" t="s">
        <v>514</v>
      </c>
      <c r="B59" s="43">
        <v>40</v>
      </c>
      <c r="C59" s="43" t="s">
        <v>225</v>
      </c>
      <c r="D59" s="40" t="str">
        <f>VLOOKUP(C59, 'A08 Work Stations'!$A$2:$F$45, 2, 0)</f>
        <v>MIL-V2-602</v>
      </c>
      <c r="E59" s="43">
        <v>360</v>
      </c>
      <c r="F59" s="3">
        <v>150</v>
      </c>
    </row>
    <row r="60" spans="1:6" s="42" customFormat="1" x14ac:dyDescent="0.2">
      <c r="A60" s="43" t="s">
        <v>514</v>
      </c>
      <c r="B60" s="43">
        <v>50</v>
      </c>
      <c r="C60" s="43" t="s">
        <v>236</v>
      </c>
      <c r="D60" s="40" t="str">
        <f>VLOOKUP(C60, 'A08 Work Stations'!$A$2:$F$45, 2, 0)</f>
        <v>GR-T11-250</v>
      </c>
      <c r="E60" s="43">
        <v>360</v>
      </c>
      <c r="F60" s="3">
        <v>150</v>
      </c>
    </row>
    <row r="61" spans="1:6" s="42" customFormat="1" x14ac:dyDescent="0.2">
      <c r="A61" s="43" t="s">
        <v>514</v>
      </c>
      <c r="B61" s="43">
        <v>20</v>
      </c>
      <c r="C61" s="43" t="s">
        <v>247</v>
      </c>
      <c r="D61" s="40" t="str">
        <f>VLOOKUP(C61, 'A08 Work Stations'!$A$2:$F$45, 2, 0)</f>
        <v>SAW-CNC-40-425</v>
      </c>
      <c r="E61" s="43">
        <v>120</v>
      </c>
      <c r="F61" s="3">
        <v>150</v>
      </c>
    </row>
    <row r="62" spans="1:6" s="42" customFormat="1" x14ac:dyDescent="0.2">
      <c r="A62" s="43" t="s">
        <v>514</v>
      </c>
      <c r="B62" s="43">
        <v>10</v>
      </c>
      <c r="C62" s="43" t="s">
        <v>250</v>
      </c>
      <c r="D62" s="40" t="str">
        <f>VLOOKUP(C62, 'A08 Work Stations'!$A$2:$F$45, 2, 0)</f>
        <v>RAW-MAT-INV</v>
      </c>
      <c r="E62" s="43">
        <v>0</v>
      </c>
      <c r="F62" s="3">
        <v>150</v>
      </c>
    </row>
    <row r="63" spans="1:6" s="42" customFormat="1" x14ac:dyDescent="0.2">
      <c r="A63" s="43" t="s">
        <v>514</v>
      </c>
      <c r="B63" s="43">
        <v>60</v>
      </c>
      <c r="C63" s="43" t="s">
        <v>251</v>
      </c>
      <c r="D63" s="40" t="str">
        <f>VLOOKUP(C63, 'A08 Work Stations'!$A$2:$F$45, 2, 0)</f>
        <v>FIN-GOOD-INV</v>
      </c>
      <c r="E63" s="43">
        <v>0</v>
      </c>
      <c r="F63" s="3">
        <v>150</v>
      </c>
    </row>
    <row r="64" spans="1:6" s="42" customFormat="1" x14ac:dyDescent="0.2">
      <c r="A64" s="43" t="s">
        <v>489</v>
      </c>
      <c r="B64" s="43">
        <v>30</v>
      </c>
      <c r="C64" s="43" t="s">
        <v>209</v>
      </c>
      <c r="D64" s="40" t="str">
        <f>VLOOKUP(C64, 'A08 Work Stations'!$A$2:$F$45, 2, 0)</f>
        <v>TUR-B2-362</v>
      </c>
      <c r="E64" s="43">
        <v>360</v>
      </c>
      <c r="F64" s="3">
        <v>150</v>
      </c>
    </row>
    <row r="65" spans="1:6" s="42" customFormat="1" x14ac:dyDescent="0.2">
      <c r="A65" s="43" t="s">
        <v>489</v>
      </c>
      <c r="B65" s="43">
        <v>40</v>
      </c>
      <c r="C65" s="43" t="s">
        <v>225</v>
      </c>
      <c r="D65" s="40" t="str">
        <f>VLOOKUP(C65, 'A08 Work Stations'!$A$2:$F$45, 2, 0)</f>
        <v>MIL-V2-602</v>
      </c>
      <c r="E65" s="43">
        <v>420</v>
      </c>
      <c r="F65" s="3">
        <v>150</v>
      </c>
    </row>
    <row r="66" spans="1:6" s="42" customFormat="1" x14ac:dyDescent="0.2">
      <c r="A66" s="43" t="s">
        <v>489</v>
      </c>
      <c r="B66" s="43">
        <v>50</v>
      </c>
      <c r="C66" s="43" t="s">
        <v>236</v>
      </c>
      <c r="D66" s="40" t="str">
        <f>VLOOKUP(C66, 'A08 Work Stations'!$A$2:$F$45, 2, 0)</f>
        <v>GR-T11-250</v>
      </c>
      <c r="E66" s="43">
        <v>420</v>
      </c>
      <c r="F66" s="3">
        <v>150</v>
      </c>
    </row>
    <row r="67" spans="1:6" s="42" customFormat="1" x14ac:dyDescent="0.2">
      <c r="A67" s="43" t="s">
        <v>489</v>
      </c>
      <c r="B67" s="43">
        <v>60</v>
      </c>
      <c r="C67" s="43" t="s">
        <v>240</v>
      </c>
      <c r="D67" s="40" t="str">
        <f>VLOOKUP(C67, 'A08 Work Stations'!$A$2:$F$45, 2, 0)</f>
        <v>SAW-50-150-252</v>
      </c>
      <c r="E67" s="43">
        <v>180</v>
      </c>
      <c r="F67" s="3">
        <v>150</v>
      </c>
    </row>
    <row r="68" spans="1:6" s="42" customFormat="1" x14ac:dyDescent="0.2">
      <c r="A68" s="43" t="s">
        <v>489</v>
      </c>
      <c r="B68" s="43">
        <v>20</v>
      </c>
      <c r="C68" s="43" t="s">
        <v>247</v>
      </c>
      <c r="D68" s="40" t="str">
        <f>VLOOKUP(C68, 'A08 Work Stations'!$A$2:$F$45, 2, 0)</f>
        <v>SAW-CNC-40-425</v>
      </c>
      <c r="E68" s="43">
        <v>120</v>
      </c>
      <c r="F68" s="3">
        <v>150</v>
      </c>
    </row>
    <row r="69" spans="1:6" s="42" customFormat="1" x14ac:dyDescent="0.2">
      <c r="A69" s="43" t="s">
        <v>489</v>
      </c>
      <c r="B69" s="43">
        <v>10</v>
      </c>
      <c r="C69" s="43" t="s">
        <v>250</v>
      </c>
      <c r="D69" s="40" t="str">
        <f>VLOOKUP(C69, 'A08 Work Stations'!$A$2:$F$45, 2, 0)</f>
        <v>RAW-MAT-INV</v>
      </c>
      <c r="E69" s="43">
        <v>0</v>
      </c>
      <c r="F69" s="3">
        <v>150</v>
      </c>
    </row>
    <row r="70" spans="1:6" s="42" customFormat="1" x14ac:dyDescent="0.2">
      <c r="A70" s="43" t="s">
        <v>489</v>
      </c>
      <c r="B70" s="43">
        <v>70</v>
      </c>
      <c r="C70" s="43" t="s">
        <v>251</v>
      </c>
      <c r="D70" s="40" t="str">
        <f>VLOOKUP(C70, 'A08 Work Stations'!$A$2:$F$45, 2, 0)</f>
        <v>FIN-GOOD-INV</v>
      </c>
      <c r="E70" s="43">
        <v>0</v>
      </c>
      <c r="F70" s="3">
        <v>150</v>
      </c>
    </row>
    <row r="71" spans="1:6" s="42" customFormat="1" x14ac:dyDescent="0.2">
      <c r="A71" s="43" t="s">
        <v>515</v>
      </c>
      <c r="B71" s="43">
        <v>30</v>
      </c>
      <c r="C71" s="43" t="s">
        <v>209</v>
      </c>
      <c r="D71" s="40" t="str">
        <f>VLOOKUP(C71, 'A08 Work Stations'!$A$2:$F$45, 2, 0)</f>
        <v>TUR-B2-362</v>
      </c>
      <c r="E71" s="43">
        <v>360</v>
      </c>
      <c r="F71" s="3">
        <v>150</v>
      </c>
    </row>
    <row r="72" spans="1:6" s="42" customFormat="1" x14ac:dyDescent="0.2">
      <c r="A72" s="43" t="s">
        <v>515</v>
      </c>
      <c r="B72" s="43">
        <v>40</v>
      </c>
      <c r="C72" s="43" t="s">
        <v>225</v>
      </c>
      <c r="D72" s="40" t="str">
        <f>VLOOKUP(C72, 'A08 Work Stations'!$A$2:$F$45, 2, 0)</f>
        <v>MIL-V2-602</v>
      </c>
      <c r="E72" s="43">
        <v>420</v>
      </c>
      <c r="F72" s="3">
        <v>150</v>
      </c>
    </row>
    <row r="73" spans="1:6" s="42" customFormat="1" x14ac:dyDescent="0.2">
      <c r="A73" s="43" t="s">
        <v>515</v>
      </c>
      <c r="B73" s="43">
        <v>50</v>
      </c>
      <c r="C73" s="43" t="s">
        <v>236</v>
      </c>
      <c r="D73" s="40" t="str">
        <f>VLOOKUP(C73, 'A08 Work Stations'!$A$2:$F$45, 2, 0)</f>
        <v>GR-T11-250</v>
      </c>
      <c r="E73" s="43">
        <v>420</v>
      </c>
      <c r="F73" s="3">
        <v>150</v>
      </c>
    </row>
    <row r="74" spans="1:6" s="42" customFormat="1" x14ac:dyDescent="0.2">
      <c r="A74" s="43" t="s">
        <v>515</v>
      </c>
      <c r="B74" s="43">
        <v>60</v>
      </c>
      <c r="C74" s="43" t="s">
        <v>240</v>
      </c>
      <c r="D74" s="40" t="str">
        <f>VLOOKUP(C74, 'A08 Work Stations'!$A$2:$F$45, 2, 0)</f>
        <v>SAW-50-150-252</v>
      </c>
      <c r="E74" s="43">
        <v>180</v>
      </c>
      <c r="F74" s="3">
        <v>150</v>
      </c>
    </row>
    <row r="75" spans="1:6" s="42" customFormat="1" x14ac:dyDescent="0.2">
      <c r="A75" s="43" t="s">
        <v>515</v>
      </c>
      <c r="B75" s="43">
        <v>20</v>
      </c>
      <c r="C75" s="43" t="s">
        <v>247</v>
      </c>
      <c r="D75" s="40" t="str">
        <f>VLOOKUP(C75, 'A08 Work Stations'!$A$2:$F$45, 2, 0)</f>
        <v>SAW-CNC-40-425</v>
      </c>
      <c r="E75" s="43">
        <v>120</v>
      </c>
      <c r="F75" s="3">
        <v>150</v>
      </c>
    </row>
    <row r="76" spans="1:6" s="42" customFormat="1" x14ac:dyDescent="0.2">
      <c r="A76" s="43" t="s">
        <v>515</v>
      </c>
      <c r="B76" s="43">
        <v>10</v>
      </c>
      <c r="C76" s="43" t="s">
        <v>250</v>
      </c>
      <c r="D76" s="40" t="str">
        <f>VLOOKUP(C76, 'A08 Work Stations'!$A$2:$F$45, 2, 0)</f>
        <v>RAW-MAT-INV</v>
      </c>
      <c r="E76" s="43">
        <v>0</v>
      </c>
      <c r="F76" s="3">
        <v>150</v>
      </c>
    </row>
    <row r="77" spans="1:6" s="42" customFormat="1" x14ac:dyDescent="0.2">
      <c r="A77" s="43" t="s">
        <v>515</v>
      </c>
      <c r="B77" s="43">
        <v>70</v>
      </c>
      <c r="C77" s="43" t="s">
        <v>251</v>
      </c>
      <c r="D77" s="40" t="str">
        <f>VLOOKUP(C77, 'A08 Work Stations'!$A$2:$F$45, 2, 0)</f>
        <v>FIN-GOOD-INV</v>
      </c>
      <c r="E77" s="43">
        <v>0</v>
      </c>
      <c r="F77" s="3">
        <v>150</v>
      </c>
    </row>
    <row r="78" spans="1:6" s="42" customFormat="1" x14ac:dyDescent="0.2">
      <c r="A78" s="43" t="s">
        <v>490</v>
      </c>
      <c r="B78" s="43">
        <v>30</v>
      </c>
      <c r="C78" s="43" t="s">
        <v>212</v>
      </c>
      <c r="D78" s="40" t="str">
        <f>VLOOKUP(C78, 'A08 Work Stations'!$A$2:$F$45, 2, 0)</f>
        <v>MIL-A2-365</v>
      </c>
      <c r="E78" s="43">
        <v>600</v>
      </c>
      <c r="F78" s="3">
        <v>150</v>
      </c>
    </row>
    <row r="79" spans="1:6" s="42" customFormat="1" x14ac:dyDescent="0.2">
      <c r="A79" s="43" t="s">
        <v>490</v>
      </c>
      <c r="B79" s="43">
        <v>40</v>
      </c>
      <c r="C79" s="43" t="s">
        <v>232</v>
      </c>
      <c r="D79" s="40" t="str">
        <f>VLOOKUP(C79, 'A08 Work Stations'!$A$2:$F$45, 2, 0)</f>
        <v>DR-2A-201</v>
      </c>
      <c r="E79" s="43">
        <v>1140</v>
      </c>
      <c r="F79" s="3">
        <v>150</v>
      </c>
    </row>
    <row r="80" spans="1:6" s="42" customFormat="1" x14ac:dyDescent="0.2">
      <c r="A80" s="43" t="s">
        <v>490</v>
      </c>
      <c r="B80" s="43">
        <v>50</v>
      </c>
      <c r="C80" s="43" t="s">
        <v>234</v>
      </c>
      <c r="D80" s="40" t="str">
        <f>VLOOKUP(C80, 'A08 Work Stations'!$A$2:$F$45, 2, 0)</f>
        <v>GR-T1-203</v>
      </c>
      <c r="E80" s="43">
        <v>720</v>
      </c>
      <c r="F80" s="3">
        <v>150</v>
      </c>
    </row>
    <row r="81" spans="1:6" s="42" customFormat="1" x14ac:dyDescent="0.2">
      <c r="A81" s="43" t="s">
        <v>490</v>
      </c>
      <c r="B81" s="43">
        <v>60</v>
      </c>
      <c r="C81" s="43" t="s">
        <v>239</v>
      </c>
      <c r="D81" s="40" t="str">
        <f>VLOOKUP(C81, 'A08 Work Stations'!$A$2:$F$45, 2, 0)</f>
        <v>SAW-30-150-251</v>
      </c>
      <c r="E81" s="43">
        <v>360</v>
      </c>
      <c r="F81" s="3">
        <v>150</v>
      </c>
    </row>
    <row r="82" spans="1:6" s="42" customFormat="1" x14ac:dyDescent="0.2">
      <c r="A82" s="43" t="s">
        <v>490</v>
      </c>
      <c r="B82" s="43">
        <v>20</v>
      </c>
      <c r="C82" s="43" t="s">
        <v>209</v>
      </c>
      <c r="D82" s="40" t="str">
        <f>VLOOKUP(C82, 'A08 Work Stations'!$A$2:$F$45, 2, 0)</f>
        <v>TUR-B2-362</v>
      </c>
      <c r="E82" s="43">
        <v>120</v>
      </c>
      <c r="F82" s="3">
        <v>150</v>
      </c>
    </row>
    <row r="83" spans="1:6" s="42" customFormat="1" x14ac:dyDescent="0.2">
      <c r="A83" s="43" t="s">
        <v>490</v>
      </c>
      <c r="B83" s="43">
        <v>70</v>
      </c>
      <c r="C83" s="43" t="s">
        <v>249</v>
      </c>
      <c r="D83" s="40" t="str">
        <f>VLOOKUP(C83, 'A08 Work Stations'!$A$2:$F$45, 2, 0)</f>
        <v>TEMP-A01-202</v>
      </c>
      <c r="E83" s="43">
        <v>300</v>
      </c>
      <c r="F83" s="3">
        <v>150</v>
      </c>
    </row>
    <row r="84" spans="1:6" s="42" customFormat="1" x14ac:dyDescent="0.2">
      <c r="A84" s="43" t="s">
        <v>490</v>
      </c>
      <c r="B84" s="43">
        <v>10</v>
      </c>
      <c r="C84" s="43" t="s">
        <v>250</v>
      </c>
      <c r="D84" s="40" t="str">
        <f>VLOOKUP(C84, 'A08 Work Stations'!$A$2:$F$45, 2, 0)</f>
        <v>RAW-MAT-INV</v>
      </c>
      <c r="E84" s="43">
        <v>0</v>
      </c>
      <c r="F84" s="3">
        <v>150</v>
      </c>
    </row>
    <row r="85" spans="1:6" s="42" customFormat="1" x14ac:dyDescent="0.2">
      <c r="A85" s="43" t="s">
        <v>490</v>
      </c>
      <c r="B85" s="43">
        <v>80</v>
      </c>
      <c r="C85" s="43" t="s">
        <v>251</v>
      </c>
      <c r="D85" s="40" t="str">
        <f>VLOOKUP(C85, 'A08 Work Stations'!$A$2:$F$45, 2, 0)</f>
        <v>FIN-GOOD-INV</v>
      </c>
      <c r="E85" s="43">
        <v>0</v>
      </c>
      <c r="F85" s="3">
        <v>150</v>
      </c>
    </row>
    <row r="86" spans="1:6" s="42" customFormat="1" x14ac:dyDescent="0.2">
      <c r="A86" s="43" t="s">
        <v>516</v>
      </c>
      <c r="B86" s="43">
        <v>30</v>
      </c>
      <c r="C86" s="43" t="s">
        <v>212</v>
      </c>
      <c r="D86" s="40" t="str">
        <f>VLOOKUP(C86, 'A08 Work Stations'!$A$2:$F$45, 2, 0)</f>
        <v>MIL-A2-365</v>
      </c>
      <c r="E86" s="43">
        <v>920</v>
      </c>
      <c r="F86" s="3">
        <v>150</v>
      </c>
    </row>
    <row r="87" spans="1:6" s="42" customFormat="1" x14ac:dyDescent="0.2">
      <c r="A87" s="43" t="s">
        <v>516</v>
      </c>
      <c r="B87" s="43">
        <v>40</v>
      </c>
      <c r="C87" s="43" t="s">
        <v>232</v>
      </c>
      <c r="D87" s="40" t="str">
        <f>VLOOKUP(C87, 'A08 Work Stations'!$A$2:$F$45, 2, 0)</f>
        <v>DR-2A-201</v>
      </c>
      <c r="E87" s="43">
        <v>360</v>
      </c>
      <c r="F87" s="3">
        <v>150</v>
      </c>
    </row>
    <row r="88" spans="1:6" s="42" customFormat="1" x14ac:dyDescent="0.2">
      <c r="A88" s="43" t="s">
        <v>516</v>
      </c>
      <c r="B88" s="43">
        <v>50</v>
      </c>
      <c r="C88" s="43" t="s">
        <v>234</v>
      </c>
      <c r="D88" s="40" t="str">
        <f>VLOOKUP(C88, 'A08 Work Stations'!$A$2:$F$45, 2, 0)</f>
        <v>GR-T1-203</v>
      </c>
      <c r="E88" s="43">
        <v>360</v>
      </c>
      <c r="F88" s="3">
        <v>150</v>
      </c>
    </row>
    <row r="89" spans="1:6" s="42" customFormat="1" x14ac:dyDescent="0.2">
      <c r="A89" s="43" t="s">
        <v>516</v>
      </c>
      <c r="B89" s="43">
        <v>60</v>
      </c>
      <c r="C89" s="43" t="s">
        <v>239</v>
      </c>
      <c r="D89" s="40" t="str">
        <f>VLOOKUP(C89, 'A08 Work Stations'!$A$2:$F$45, 2, 0)</f>
        <v>SAW-30-150-251</v>
      </c>
      <c r="E89" s="43">
        <v>540</v>
      </c>
      <c r="F89" s="3">
        <v>150</v>
      </c>
    </row>
    <row r="90" spans="1:6" s="42" customFormat="1" x14ac:dyDescent="0.2">
      <c r="A90" s="43" t="s">
        <v>516</v>
      </c>
      <c r="B90" s="43">
        <v>20</v>
      </c>
      <c r="C90" s="43" t="s">
        <v>209</v>
      </c>
      <c r="D90" s="40" t="str">
        <f>VLOOKUP(C90, 'A08 Work Stations'!$A$2:$F$45, 2, 0)</f>
        <v>TUR-B2-362</v>
      </c>
      <c r="E90" s="43">
        <v>120</v>
      </c>
      <c r="F90" s="3">
        <v>150</v>
      </c>
    </row>
    <row r="91" spans="1:6" s="42" customFormat="1" x14ac:dyDescent="0.2">
      <c r="A91" s="43" t="s">
        <v>516</v>
      </c>
      <c r="B91" s="43">
        <v>10</v>
      </c>
      <c r="C91" s="43" t="s">
        <v>250</v>
      </c>
      <c r="D91" s="40" t="str">
        <f>VLOOKUP(C91, 'A08 Work Stations'!$A$2:$F$45, 2, 0)</f>
        <v>RAW-MAT-INV</v>
      </c>
      <c r="E91" s="43">
        <v>0</v>
      </c>
      <c r="F91" s="3">
        <v>150</v>
      </c>
    </row>
    <row r="92" spans="1:6" s="42" customFormat="1" x14ac:dyDescent="0.2">
      <c r="A92" s="43" t="s">
        <v>516</v>
      </c>
      <c r="B92" s="43">
        <v>70</v>
      </c>
      <c r="C92" s="43" t="s">
        <v>249</v>
      </c>
      <c r="D92" s="40" t="str">
        <f>VLOOKUP(C92, 'A08 Work Stations'!$A$2:$F$45, 2, 0)</f>
        <v>TEMP-A01-202</v>
      </c>
      <c r="E92" s="43">
        <v>720</v>
      </c>
      <c r="F92" s="3">
        <v>150</v>
      </c>
    </row>
    <row r="93" spans="1:6" s="42" customFormat="1" x14ac:dyDescent="0.2">
      <c r="A93" s="43" t="s">
        <v>516</v>
      </c>
      <c r="B93" s="43">
        <v>80</v>
      </c>
      <c r="C93" s="43" t="s">
        <v>251</v>
      </c>
      <c r="D93" s="40" t="str">
        <f>VLOOKUP(C93, 'A08 Work Stations'!$A$2:$F$45, 2, 0)</f>
        <v>FIN-GOOD-INV</v>
      </c>
      <c r="E93" s="43">
        <v>0</v>
      </c>
      <c r="F93" s="3"/>
    </row>
    <row r="94" spans="1:6" s="42" customFormat="1" x14ac:dyDescent="0.2">
      <c r="A94" s="43" t="s">
        <v>517</v>
      </c>
      <c r="B94" s="43">
        <v>30</v>
      </c>
      <c r="C94" s="43" t="s">
        <v>218</v>
      </c>
      <c r="D94" s="40" t="str">
        <f>VLOOKUP(C94, 'A08 Work Stations'!$A$2:$F$45, 2, 0)</f>
        <v>TUR-40-100-404</v>
      </c>
      <c r="E94" s="43">
        <v>600</v>
      </c>
      <c r="F94" s="3">
        <v>150</v>
      </c>
    </row>
    <row r="95" spans="1:6" s="42" customFormat="1" x14ac:dyDescent="0.2">
      <c r="A95" s="43" t="s">
        <v>517</v>
      </c>
      <c r="B95" s="43">
        <v>40</v>
      </c>
      <c r="C95" s="43" t="s">
        <v>228</v>
      </c>
      <c r="D95" s="40" t="str">
        <f>VLOOKUP(C95, 'A08 Work Stations'!$A$2:$F$45, 2, 0)</f>
        <v>MIL-U1-605</v>
      </c>
      <c r="E95" s="43">
        <v>540</v>
      </c>
      <c r="F95" s="3">
        <v>150</v>
      </c>
    </row>
    <row r="96" spans="1:6" s="42" customFormat="1" x14ac:dyDescent="0.2">
      <c r="A96" s="43" t="s">
        <v>517</v>
      </c>
      <c r="B96" s="43">
        <v>50</v>
      </c>
      <c r="C96" s="43" t="s">
        <v>237</v>
      </c>
      <c r="D96" s="40" t="str">
        <f>VLOOKUP(C96, 'A08 Work Stations'!$A$2:$F$45, 2, 0)</f>
        <v>DR-3A-206</v>
      </c>
      <c r="E96" s="43">
        <v>360</v>
      </c>
      <c r="F96" s="3">
        <v>150</v>
      </c>
    </row>
    <row r="97" spans="1:6" s="42" customFormat="1" x14ac:dyDescent="0.2">
      <c r="A97" s="43" t="s">
        <v>517</v>
      </c>
      <c r="B97" s="43">
        <v>60</v>
      </c>
      <c r="C97" s="43" t="s">
        <v>241</v>
      </c>
      <c r="D97" s="40" t="str">
        <f>VLOOKUP(C97, 'A08 Work Stations'!$A$2:$F$45, 2, 0)</f>
        <v>SAW-30-160-252</v>
      </c>
      <c r="E97" s="43">
        <v>540</v>
      </c>
      <c r="F97" s="3">
        <v>150</v>
      </c>
    </row>
    <row r="98" spans="1:6" s="42" customFormat="1" x14ac:dyDescent="0.2">
      <c r="A98" s="43" t="s">
        <v>517</v>
      </c>
      <c r="B98" s="43">
        <v>20</v>
      </c>
      <c r="C98" s="43" t="s">
        <v>244</v>
      </c>
      <c r="D98" s="40" t="str">
        <f>VLOOKUP(C98, 'A08 Work Stations'!$A$2:$F$45, 2, 0)</f>
        <v>SAW-50-422</v>
      </c>
      <c r="E98" s="43">
        <v>120</v>
      </c>
      <c r="F98" s="3">
        <v>150</v>
      </c>
    </row>
    <row r="99" spans="1:6" s="42" customFormat="1" x14ac:dyDescent="0.2">
      <c r="A99" s="43" t="s">
        <v>517</v>
      </c>
      <c r="B99" s="43">
        <v>10</v>
      </c>
      <c r="C99" s="43" t="s">
        <v>250</v>
      </c>
      <c r="D99" s="40" t="str">
        <f>VLOOKUP(C99, 'A08 Work Stations'!$A$2:$F$45, 2, 0)</f>
        <v>RAW-MAT-INV</v>
      </c>
      <c r="E99" s="43">
        <v>0</v>
      </c>
      <c r="F99" s="3">
        <v>150</v>
      </c>
    </row>
    <row r="100" spans="1:6" s="42" customFormat="1" x14ac:dyDescent="0.2">
      <c r="A100" s="43" t="s">
        <v>517</v>
      </c>
      <c r="B100" s="43">
        <v>70</v>
      </c>
      <c r="C100" s="43" t="s">
        <v>251</v>
      </c>
      <c r="D100" s="40" t="str">
        <f>VLOOKUP(C100, 'A08 Work Stations'!$A$2:$F$45, 2, 0)</f>
        <v>FIN-GOOD-INV</v>
      </c>
      <c r="E100" s="43">
        <v>0</v>
      </c>
      <c r="F100" s="3">
        <v>150</v>
      </c>
    </row>
    <row r="101" spans="1:6" s="42" customFormat="1" x14ac:dyDescent="0.2">
      <c r="A101" s="43" t="s">
        <v>518</v>
      </c>
      <c r="B101" s="43">
        <v>30</v>
      </c>
      <c r="C101" s="43" t="s">
        <v>218</v>
      </c>
      <c r="D101" s="40" t="str">
        <f>VLOOKUP(C101, 'A08 Work Stations'!$A$2:$F$45, 2, 0)</f>
        <v>TUR-40-100-404</v>
      </c>
      <c r="E101" s="43">
        <v>600</v>
      </c>
      <c r="F101" s="3">
        <v>150</v>
      </c>
    </row>
    <row r="102" spans="1:6" s="42" customFormat="1" x14ac:dyDescent="0.2">
      <c r="A102" s="43" t="s">
        <v>518</v>
      </c>
      <c r="B102" s="43">
        <v>40</v>
      </c>
      <c r="C102" s="43" t="s">
        <v>228</v>
      </c>
      <c r="D102" s="40" t="str">
        <f>VLOOKUP(C102, 'A08 Work Stations'!$A$2:$F$45, 2, 0)</f>
        <v>MIL-U1-605</v>
      </c>
      <c r="E102" s="43">
        <v>540</v>
      </c>
      <c r="F102" s="3">
        <v>150</v>
      </c>
    </row>
    <row r="103" spans="1:6" s="42" customFormat="1" x14ac:dyDescent="0.2">
      <c r="A103" s="43" t="s">
        <v>518</v>
      </c>
      <c r="B103" s="43">
        <v>50</v>
      </c>
      <c r="C103" s="43" t="s">
        <v>237</v>
      </c>
      <c r="D103" s="40" t="str">
        <f>VLOOKUP(C103, 'A08 Work Stations'!$A$2:$F$45, 2, 0)</f>
        <v>DR-3A-206</v>
      </c>
      <c r="E103" s="43">
        <v>420</v>
      </c>
      <c r="F103" s="3">
        <v>150</v>
      </c>
    </row>
    <row r="104" spans="1:6" s="42" customFormat="1" x14ac:dyDescent="0.2">
      <c r="A104" s="43" t="s">
        <v>518</v>
      </c>
      <c r="B104" s="43">
        <v>60</v>
      </c>
      <c r="C104" s="43" t="s">
        <v>241</v>
      </c>
      <c r="D104" s="40" t="str">
        <f>VLOOKUP(C104, 'A08 Work Stations'!$A$2:$F$45, 2, 0)</f>
        <v>SAW-30-160-252</v>
      </c>
      <c r="E104" s="43">
        <v>480</v>
      </c>
      <c r="F104" s="3">
        <v>150</v>
      </c>
    </row>
    <row r="105" spans="1:6" s="42" customFormat="1" x14ac:dyDescent="0.2">
      <c r="A105" s="43" t="s">
        <v>518</v>
      </c>
      <c r="B105" s="43">
        <v>20</v>
      </c>
      <c r="C105" s="43" t="s">
        <v>244</v>
      </c>
      <c r="D105" s="40" t="str">
        <f>VLOOKUP(C105, 'A08 Work Stations'!$A$2:$F$45, 2, 0)</f>
        <v>SAW-50-422</v>
      </c>
      <c r="E105" s="43">
        <v>120</v>
      </c>
      <c r="F105" s="3">
        <v>150</v>
      </c>
    </row>
    <row r="106" spans="1:6" s="42" customFormat="1" x14ac:dyDescent="0.2">
      <c r="A106" s="43" t="s">
        <v>518</v>
      </c>
      <c r="B106" s="43">
        <v>10</v>
      </c>
      <c r="C106" s="43" t="s">
        <v>250</v>
      </c>
      <c r="D106" s="40" t="str">
        <f>VLOOKUP(C106, 'A08 Work Stations'!$A$2:$F$45, 2, 0)</f>
        <v>RAW-MAT-INV</v>
      </c>
      <c r="E106" s="43">
        <v>0</v>
      </c>
      <c r="F106" s="3">
        <v>150</v>
      </c>
    </row>
    <row r="107" spans="1:6" s="42" customFormat="1" x14ac:dyDescent="0.2">
      <c r="A107" s="43" t="s">
        <v>518</v>
      </c>
      <c r="B107" s="43">
        <v>70</v>
      </c>
      <c r="C107" s="43" t="s">
        <v>251</v>
      </c>
      <c r="D107" s="40" t="str">
        <f>VLOOKUP(C107, 'A08 Work Stations'!$A$2:$F$45, 2, 0)</f>
        <v>FIN-GOOD-INV</v>
      </c>
      <c r="E107" s="43">
        <v>0</v>
      </c>
      <c r="F107" s="3">
        <v>150</v>
      </c>
    </row>
    <row r="108" spans="1:6" s="42" customFormat="1" x14ac:dyDescent="0.2">
      <c r="A108" s="43" t="s">
        <v>519</v>
      </c>
      <c r="B108" s="43">
        <v>30</v>
      </c>
      <c r="C108" s="43" t="s">
        <v>215</v>
      </c>
      <c r="D108" s="40" t="str">
        <f>VLOOKUP(C108, 'A08 Work Stations'!$A$2:$F$45, 2, 0)</f>
        <v>MIL-10-150-401</v>
      </c>
      <c r="E108" s="43">
        <v>600</v>
      </c>
      <c r="F108" s="3">
        <v>150</v>
      </c>
    </row>
    <row r="109" spans="1:6" s="42" customFormat="1" x14ac:dyDescent="0.2">
      <c r="A109" s="43" t="s">
        <v>519</v>
      </c>
      <c r="B109" s="43">
        <v>40</v>
      </c>
      <c r="C109" s="43" t="s">
        <v>227</v>
      </c>
      <c r="D109" s="40" t="str">
        <f>VLOOKUP(C109, 'A08 Work Stations'!$A$2:$F$45, 2, 0)</f>
        <v>MIL-H21-604</v>
      </c>
      <c r="E109" s="43">
        <v>1020</v>
      </c>
      <c r="F109" s="3">
        <v>150</v>
      </c>
    </row>
    <row r="110" spans="1:6" s="42" customFormat="1" x14ac:dyDescent="0.2">
      <c r="A110" s="43" t="s">
        <v>519</v>
      </c>
      <c r="B110" s="43">
        <v>50</v>
      </c>
      <c r="C110" s="43" t="s">
        <v>233</v>
      </c>
      <c r="D110" s="40" t="str">
        <f>VLOOKUP(C110, 'A08 Work Stations'!$A$2:$F$45, 2, 0)</f>
        <v>DR-2A2-202</v>
      </c>
      <c r="E110" s="43">
        <v>420</v>
      </c>
      <c r="F110" s="3">
        <v>150</v>
      </c>
    </row>
    <row r="111" spans="1:6" s="42" customFormat="1" x14ac:dyDescent="0.2">
      <c r="A111" s="43" t="s">
        <v>519</v>
      </c>
      <c r="B111" s="43">
        <v>60</v>
      </c>
      <c r="C111" s="43" t="s">
        <v>239</v>
      </c>
      <c r="D111" s="40" t="str">
        <f>VLOOKUP(C111, 'A08 Work Stations'!$A$2:$F$45, 2, 0)</f>
        <v>SAW-30-150-251</v>
      </c>
      <c r="E111" s="43">
        <v>420</v>
      </c>
      <c r="F111" s="3">
        <v>150</v>
      </c>
    </row>
    <row r="112" spans="1:6" s="42" customFormat="1" x14ac:dyDescent="0.2">
      <c r="A112" s="43" t="s">
        <v>519</v>
      </c>
      <c r="B112" s="43">
        <v>20</v>
      </c>
      <c r="C112" s="43" t="s">
        <v>243</v>
      </c>
      <c r="D112" s="40" t="str">
        <f>VLOOKUP(C112, 'A08 Work Stations'!$A$2:$F$45, 2, 0)</f>
        <v>SAW-10-421</v>
      </c>
      <c r="E112" s="43">
        <v>120</v>
      </c>
      <c r="F112" s="3">
        <v>150</v>
      </c>
    </row>
    <row r="113" spans="1:6" s="42" customFormat="1" x14ac:dyDescent="0.2">
      <c r="A113" s="43" t="s">
        <v>519</v>
      </c>
      <c r="B113" s="43">
        <v>10</v>
      </c>
      <c r="C113" s="43" t="s">
        <v>250</v>
      </c>
      <c r="D113" s="40" t="str">
        <f>VLOOKUP(C113, 'A08 Work Stations'!$A$2:$F$45, 2, 0)</f>
        <v>RAW-MAT-INV</v>
      </c>
      <c r="E113" s="43">
        <v>0</v>
      </c>
      <c r="F113" s="3">
        <v>150</v>
      </c>
    </row>
    <row r="114" spans="1:6" s="42" customFormat="1" x14ac:dyDescent="0.2">
      <c r="A114" s="43" t="s">
        <v>519</v>
      </c>
      <c r="B114" s="43">
        <v>80</v>
      </c>
      <c r="C114" s="43" t="s">
        <v>251</v>
      </c>
      <c r="D114" s="40" t="str">
        <f>VLOOKUP(C114, 'A08 Work Stations'!$A$2:$F$45, 2, 0)</f>
        <v>FIN-GOOD-INV</v>
      </c>
      <c r="E114" s="43">
        <v>0</v>
      </c>
      <c r="F114" s="3">
        <v>150</v>
      </c>
    </row>
    <row r="115" spans="1:6" s="42" customFormat="1" x14ac:dyDescent="0.2">
      <c r="A115" s="43" t="s">
        <v>519</v>
      </c>
      <c r="B115" s="43">
        <v>70</v>
      </c>
      <c r="C115" s="43" t="s">
        <v>249</v>
      </c>
      <c r="D115" s="40" t="str">
        <f>VLOOKUP(C115, 'A08 Work Stations'!$A$2:$F$45, 2, 0)</f>
        <v>TEMP-A01-202</v>
      </c>
      <c r="E115" s="43">
        <v>720</v>
      </c>
      <c r="F115" s="3">
        <v>150</v>
      </c>
    </row>
    <row r="116" spans="1:6" s="42" customFormat="1" x14ac:dyDescent="0.2">
      <c r="A116" s="43" t="s">
        <v>520</v>
      </c>
      <c r="B116" s="43">
        <v>30</v>
      </c>
      <c r="C116" s="43" t="s">
        <v>220</v>
      </c>
      <c r="D116" s="40" t="str">
        <f>VLOOKUP(C116, 'A08 Work Stations'!$A$2:$F$45, 2, 0)</f>
        <v>TUR-6-Sp1-406</v>
      </c>
      <c r="E116" s="43">
        <v>540</v>
      </c>
      <c r="F116" s="3">
        <v>150</v>
      </c>
    </row>
    <row r="117" spans="1:6" s="42" customFormat="1" x14ac:dyDescent="0.2">
      <c r="A117" s="43" t="s">
        <v>520</v>
      </c>
      <c r="B117" s="43">
        <v>40</v>
      </c>
      <c r="C117" s="43" t="s">
        <v>229</v>
      </c>
      <c r="D117" s="40" t="str">
        <f>VLOOKUP(C117, 'A08 Work Stations'!$A$2:$F$45, 2, 0)</f>
        <v>MIL-H2-606</v>
      </c>
      <c r="E117" s="43">
        <v>480</v>
      </c>
      <c r="F117" s="3">
        <v>150</v>
      </c>
    </row>
    <row r="118" spans="1:6" s="42" customFormat="1" x14ac:dyDescent="0.2">
      <c r="A118" s="43" t="s">
        <v>520</v>
      </c>
      <c r="B118" s="43">
        <v>50</v>
      </c>
      <c r="C118" s="43" t="s">
        <v>237</v>
      </c>
      <c r="D118" s="40" t="str">
        <f>VLOOKUP(C118, 'A08 Work Stations'!$A$2:$F$45, 2, 0)</f>
        <v>DR-3A-206</v>
      </c>
      <c r="E118" s="43">
        <v>360</v>
      </c>
      <c r="F118" s="3">
        <v>150</v>
      </c>
    </row>
    <row r="119" spans="1:6" s="42" customFormat="1" x14ac:dyDescent="0.2">
      <c r="A119" s="43" t="s">
        <v>520</v>
      </c>
      <c r="B119" s="43">
        <v>60</v>
      </c>
      <c r="C119" s="43" t="s">
        <v>241</v>
      </c>
      <c r="D119" s="40" t="str">
        <f>VLOOKUP(C119, 'A08 Work Stations'!$A$2:$F$45, 2, 0)</f>
        <v>SAW-30-160-252</v>
      </c>
      <c r="E119" s="43">
        <v>480</v>
      </c>
      <c r="F119" s="3">
        <v>150</v>
      </c>
    </row>
    <row r="120" spans="1:6" s="42" customFormat="1" x14ac:dyDescent="0.2">
      <c r="A120" s="43" t="s">
        <v>520</v>
      </c>
      <c r="B120" s="43">
        <v>20</v>
      </c>
      <c r="C120" s="43" t="s">
        <v>244</v>
      </c>
      <c r="D120" s="40" t="str">
        <f>VLOOKUP(C120, 'A08 Work Stations'!$A$2:$F$45, 2, 0)</f>
        <v>SAW-50-422</v>
      </c>
      <c r="E120" s="43">
        <v>120</v>
      </c>
      <c r="F120" s="3">
        <v>150</v>
      </c>
    </row>
    <row r="121" spans="1:6" s="42" customFormat="1" x14ac:dyDescent="0.2">
      <c r="A121" s="43" t="s">
        <v>520</v>
      </c>
      <c r="B121" s="43">
        <v>10</v>
      </c>
      <c r="C121" s="43" t="s">
        <v>250</v>
      </c>
      <c r="D121" s="40" t="str">
        <f>VLOOKUP(C121, 'A08 Work Stations'!$A$2:$F$45, 2, 0)</f>
        <v>RAW-MAT-INV</v>
      </c>
      <c r="E121" s="43">
        <v>0</v>
      </c>
      <c r="F121" s="3">
        <v>150</v>
      </c>
    </row>
    <row r="122" spans="1:6" s="42" customFormat="1" x14ac:dyDescent="0.2">
      <c r="A122" s="43" t="s">
        <v>520</v>
      </c>
      <c r="B122" s="43">
        <v>70</v>
      </c>
      <c r="C122" s="43" t="s">
        <v>251</v>
      </c>
      <c r="D122" s="40" t="str">
        <f>VLOOKUP(C122, 'A08 Work Stations'!$A$2:$F$45, 2, 0)</f>
        <v>FIN-GOOD-INV</v>
      </c>
      <c r="E122" s="43">
        <v>0</v>
      </c>
      <c r="F122" s="3">
        <v>150</v>
      </c>
    </row>
    <row r="123" spans="1:6" s="42" customFormat="1" x14ac:dyDescent="0.2">
      <c r="A123" s="43" t="s">
        <v>521</v>
      </c>
      <c r="B123" s="43">
        <v>30</v>
      </c>
      <c r="C123" s="43" t="s">
        <v>212</v>
      </c>
      <c r="D123" s="40" t="str">
        <f>VLOOKUP(C123, 'A08 Work Stations'!$A$2:$F$45, 2, 0)</f>
        <v>MIL-A2-365</v>
      </c>
      <c r="E123" s="43">
        <v>780</v>
      </c>
      <c r="F123" s="3">
        <v>150</v>
      </c>
    </row>
    <row r="124" spans="1:6" s="42" customFormat="1" x14ac:dyDescent="0.2">
      <c r="A124" s="43" t="s">
        <v>521</v>
      </c>
      <c r="B124" s="43">
        <v>40</v>
      </c>
      <c r="C124" s="43" t="s">
        <v>232</v>
      </c>
      <c r="D124" s="40" t="str">
        <f>VLOOKUP(C124, 'A08 Work Stations'!$A$2:$F$45, 2, 0)</f>
        <v>DR-2A-201</v>
      </c>
      <c r="E124" s="43">
        <v>480</v>
      </c>
      <c r="F124" s="3">
        <v>150</v>
      </c>
    </row>
    <row r="125" spans="1:6" s="42" customFormat="1" x14ac:dyDescent="0.2">
      <c r="A125" s="43" t="s">
        <v>521</v>
      </c>
      <c r="B125" s="43">
        <v>50</v>
      </c>
      <c r="C125" s="43" t="s">
        <v>234</v>
      </c>
      <c r="D125" s="40" t="str">
        <f>VLOOKUP(C125, 'A08 Work Stations'!$A$2:$F$45, 2, 0)</f>
        <v>GR-T1-203</v>
      </c>
      <c r="E125" s="43">
        <v>420</v>
      </c>
      <c r="F125" s="3">
        <v>150</v>
      </c>
    </row>
    <row r="126" spans="1:6" s="42" customFormat="1" x14ac:dyDescent="0.2">
      <c r="A126" s="43" t="s">
        <v>521</v>
      </c>
      <c r="B126" s="43">
        <v>60</v>
      </c>
      <c r="C126" s="43" t="s">
        <v>239</v>
      </c>
      <c r="D126" s="40" t="str">
        <f>VLOOKUP(C126, 'A08 Work Stations'!$A$2:$F$45, 2, 0)</f>
        <v>SAW-30-150-251</v>
      </c>
      <c r="E126" s="43">
        <v>600</v>
      </c>
      <c r="F126" s="3">
        <v>150</v>
      </c>
    </row>
    <row r="127" spans="1:6" s="42" customFormat="1" x14ac:dyDescent="0.2">
      <c r="A127" s="43" t="s">
        <v>521</v>
      </c>
      <c r="B127" s="43">
        <v>20</v>
      </c>
      <c r="C127" s="43" t="s">
        <v>209</v>
      </c>
      <c r="D127" s="40" t="str">
        <f>VLOOKUP(C127, 'A08 Work Stations'!$A$2:$F$45, 2, 0)</f>
        <v>TUR-B2-362</v>
      </c>
      <c r="E127" s="43">
        <v>120</v>
      </c>
      <c r="F127" s="3">
        <v>150</v>
      </c>
    </row>
    <row r="128" spans="1:6" s="42" customFormat="1" x14ac:dyDescent="0.2">
      <c r="A128" s="43" t="s">
        <v>521</v>
      </c>
      <c r="B128" s="43">
        <v>10</v>
      </c>
      <c r="C128" s="43" t="s">
        <v>250</v>
      </c>
      <c r="D128" s="40" t="str">
        <f>VLOOKUP(C128, 'A08 Work Stations'!$A$2:$F$45, 2, 0)</f>
        <v>RAW-MAT-INV</v>
      </c>
      <c r="E128" s="43">
        <v>0</v>
      </c>
      <c r="F128" s="3">
        <v>150</v>
      </c>
    </row>
    <row r="129" spans="1:6" s="42" customFormat="1" x14ac:dyDescent="0.2">
      <c r="A129" s="43" t="s">
        <v>521</v>
      </c>
      <c r="B129" s="43">
        <v>70</v>
      </c>
      <c r="C129" s="43" t="s">
        <v>249</v>
      </c>
      <c r="D129" s="40" t="str">
        <f>VLOOKUP(C129, 'A08 Work Stations'!$A$2:$F$45, 2, 0)</f>
        <v>TEMP-A01-202</v>
      </c>
      <c r="E129" s="43">
        <v>480</v>
      </c>
      <c r="F129" s="3">
        <v>150</v>
      </c>
    </row>
    <row r="130" spans="1:6" s="42" customFormat="1" x14ac:dyDescent="0.2">
      <c r="A130" s="43" t="s">
        <v>521</v>
      </c>
      <c r="B130" s="43">
        <v>80</v>
      </c>
      <c r="C130" s="43" t="s">
        <v>251</v>
      </c>
      <c r="D130" s="40" t="str">
        <f>VLOOKUP(C130, 'A08 Work Stations'!$A$2:$F$45, 2, 0)</f>
        <v>FIN-GOOD-INV</v>
      </c>
      <c r="E130" s="43">
        <v>0</v>
      </c>
      <c r="F130" s="3"/>
    </row>
    <row r="131" spans="1:6" s="42" customFormat="1" x14ac:dyDescent="0.2">
      <c r="A131" s="43" t="s">
        <v>522</v>
      </c>
      <c r="B131" s="43">
        <v>30</v>
      </c>
      <c r="C131" s="43" t="s">
        <v>215</v>
      </c>
      <c r="D131" s="40" t="str">
        <f>VLOOKUP(C131, 'A08 Work Stations'!$A$2:$F$45, 2, 0)</f>
        <v>MIL-10-150-401</v>
      </c>
      <c r="E131" s="43">
        <v>780</v>
      </c>
      <c r="F131" s="3">
        <v>150</v>
      </c>
    </row>
    <row r="132" spans="1:6" s="42" customFormat="1" x14ac:dyDescent="0.2">
      <c r="A132" s="43" t="s">
        <v>522</v>
      </c>
      <c r="B132" s="43">
        <v>40</v>
      </c>
      <c r="C132" s="43" t="s">
        <v>227</v>
      </c>
      <c r="D132" s="40" t="str">
        <f>VLOOKUP(C132, 'A08 Work Stations'!$A$2:$F$45, 2, 0)</f>
        <v>MIL-H21-604</v>
      </c>
      <c r="E132" s="43">
        <v>840</v>
      </c>
      <c r="F132" s="3">
        <v>150</v>
      </c>
    </row>
    <row r="133" spans="1:6" s="42" customFormat="1" x14ac:dyDescent="0.2">
      <c r="A133" s="43" t="s">
        <v>522</v>
      </c>
      <c r="B133" s="43">
        <v>50</v>
      </c>
      <c r="C133" s="43" t="s">
        <v>233</v>
      </c>
      <c r="D133" s="40" t="str">
        <f>VLOOKUP(C133, 'A08 Work Stations'!$A$2:$F$45, 2, 0)</f>
        <v>DR-2A2-202</v>
      </c>
      <c r="E133" s="43">
        <v>360</v>
      </c>
      <c r="F133" s="3">
        <v>150</v>
      </c>
    </row>
    <row r="134" spans="1:6" s="42" customFormat="1" x14ac:dyDescent="0.2">
      <c r="A134" s="43" t="s">
        <v>522</v>
      </c>
      <c r="B134" s="43">
        <v>60</v>
      </c>
      <c r="C134" s="43" t="s">
        <v>239</v>
      </c>
      <c r="D134" s="40" t="str">
        <f>VLOOKUP(C134, 'A08 Work Stations'!$A$2:$F$45, 2, 0)</f>
        <v>SAW-30-150-251</v>
      </c>
      <c r="E134" s="43">
        <v>720</v>
      </c>
      <c r="F134" s="3">
        <v>150</v>
      </c>
    </row>
    <row r="135" spans="1:6" s="42" customFormat="1" x14ac:dyDescent="0.2">
      <c r="A135" s="43" t="s">
        <v>522</v>
      </c>
      <c r="B135" s="43">
        <v>20</v>
      </c>
      <c r="C135" s="43" t="s">
        <v>243</v>
      </c>
      <c r="D135" s="40" t="str">
        <f>VLOOKUP(C135, 'A08 Work Stations'!$A$2:$F$45, 2, 0)</f>
        <v>SAW-10-421</v>
      </c>
      <c r="E135" s="43">
        <v>180</v>
      </c>
      <c r="F135" s="3">
        <v>150</v>
      </c>
    </row>
    <row r="136" spans="1:6" s="42" customFormat="1" x14ac:dyDescent="0.2">
      <c r="A136" s="43" t="s">
        <v>522</v>
      </c>
      <c r="B136" s="43">
        <v>10</v>
      </c>
      <c r="C136" s="43" t="s">
        <v>250</v>
      </c>
      <c r="D136" s="40" t="str">
        <f>VLOOKUP(C136, 'A08 Work Stations'!$A$2:$F$45, 2, 0)</f>
        <v>RAW-MAT-INV</v>
      </c>
      <c r="E136" s="43">
        <v>0</v>
      </c>
      <c r="F136" s="3">
        <v>150</v>
      </c>
    </row>
    <row r="137" spans="1:6" s="42" customFormat="1" x14ac:dyDescent="0.2">
      <c r="A137" s="43" t="s">
        <v>522</v>
      </c>
      <c r="B137" s="43">
        <v>70</v>
      </c>
      <c r="C137" s="43" t="s">
        <v>249</v>
      </c>
      <c r="D137" s="40" t="str">
        <f>VLOOKUP(C137, 'A08 Work Stations'!$A$2:$F$45, 2, 0)</f>
        <v>TEMP-A01-202</v>
      </c>
      <c r="E137" s="43">
        <v>720</v>
      </c>
      <c r="F137" s="3">
        <v>150</v>
      </c>
    </row>
    <row r="138" spans="1:6" s="42" customFormat="1" x14ac:dyDescent="0.2">
      <c r="A138" s="43" t="s">
        <v>522</v>
      </c>
      <c r="B138" s="43">
        <v>80</v>
      </c>
      <c r="C138" s="43" t="s">
        <v>251</v>
      </c>
      <c r="D138" s="40" t="str">
        <f>VLOOKUP(C138, 'A08 Work Stations'!$A$2:$F$45, 2, 0)</f>
        <v>FIN-GOOD-INV</v>
      </c>
      <c r="E138" s="43">
        <v>0</v>
      </c>
      <c r="F138" s="3">
        <v>150</v>
      </c>
    </row>
    <row r="139" spans="1:6" s="42" customFormat="1" x14ac:dyDescent="0.2">
      <c r="A139" s="43" t="s">
        <v>523</v>
      </c>
      <c r="B139" s="43">
        <v>30</v>
      </c>
      <c r="C139" s="43" t="s">
        <v>212</v>
      </c>
      <c r="D139" s="40" t="str">
        <f>VLOOKUP(C139, 'A08 Work Stations'!$A$2:$F$45, 2, 0)</f>
        <v>MIL-A2-365</v>
      </c>
      <c r="E139" s="43">
        <v>960</v>
      </c>
      <c r="F139" s="3">
        <v>150</v>
      </c>
    </row>
    <row r="140" spans="1:6" s="42" customFormat="1" x14ac:dyDescent="0.2">
      <c r="A140" s="43" t="s">
        <v>523</v>
      </c>
      <c r="B140" s="43">
        <v>40</v>
      </c>
      <c r="C140" s="43" t="s">
        <v>229</v>
      </c>
      <c r="D140" s="40" t="str">
        <f>VLOOKUP(C140, 'A08 Work Stations'!$A$2:$F$45, 2, 0)</f>
        <v>MIL-H2-606</v>
      </c>
      <c r="E140" s="43">
        <v>720</v>
      </c>
      <c r="F140" s="3">
        <v>150</v>
      </c>
    </row>
    <row r="141" spans="1:6" s="42" customFormat="1" x14ac:dyDescent="0.2">
      <c r="A141" s="43" t="s">
        <v>523</v>
      </c>
      <c r="B141" s="43">
        <v>50</v>
      </c>
      <c r="C141" s="43" t="s">
        <v>237</v>
      </c>
      <c r="D141" s="40" t="str">
        <f>VLOOKUP(C141, 'A08 Work Stations'!$A$2:$F$45, 2, 0)</f>
        <v>DR-3A-206</v>
      </c>
      <c r="E141" s="43">
        <v>360</v>
      </c>
      <c r="F141" s="3">
        <v>150</v>
      </c>
    </row>
    <row r="142" spans="1:6" s="42" customFormat="1" x14ac:dyDescent="0.2">
      <c r="A142" s="43" t="s">
        <v>523</v>
      </c>
      <c r="B142" s="43">
        <v>60</v>
      </c>
      <c r="C142" s="43" t="s">
        <v>241</v>
      </c>
      <c r="D142" s="40" t="str">
        <f>VLOOKUP(C142, 'A08 Work Stations'!$A$2:$F$45, 2, 0)</f>
        <v>SAW-30-160-252</v>
      </c>
      <c r="E142" s="43">
        <v>660</v>
      </c>
      <c r="F142" s="3">
        <v>150</v>
      </c>
    </row>
    <row r="143" spans="1:6" s="42" customFormat="1" x14ac:dyDescent="0.2">
      <c r="A143" s="43" t="s">
        <v>523</v>
      </c>
      <c r="B143" s="43">
        <v>20</v>
      </c>
      <c r="C143" s="43" t="s">
        <v>245</v>
      </c>
      <c r="D143" s="40" t="str">
        <f>VLOOKUP(C143, 'A08 Work Stations'!$A$2:$F$45, 2, 0)</f>
        <v>SAW-150-423</v>
      </c>
      <c r="E143" s="43">
        <v>180</v>
      </c>
      <c r="F143" s="3">
        <v>150</v>
      </c>
    </row>
    <row r="144" spans="1:6" s="42" customFormat="1" x14ac:dyDescent="0.2">
      <c r="A144" s="43" t="s">
        <v>523</v>
      </c>
      <c r="B144" s="43">
        <v>10</v>
      </c>
      <c r="C144" s="43" t="s">
        <v>250</v>
      </c>
      <c r="D144" s="40" t="str">
        <f>VLOOKUP(C144, 'A08 Work Stations'!$A$2:$F$45, 2, 0)</f>
        <v>RAW-MAT-INV</v>
      </c>
      <c r="E144" s="43">
        <v>0</v>
      </c>
      <c r="F144" s="3">
        <v>150</v>
      </c>
    </row>
    <row r="145" spans="1:6" s="42" customFormat="1" x14ac:dyDescent="0.2">
      <c r="A145" s="43" t="s">
        <v>523</v>
      </c>
      <c r="B145" s="43">
        <v>70</v>
      </c>
      <c r="C145" s="43" t="s">
        <v>251</v>
      </c>
      <c r="D145" s="40" t="str">
        <f>VLOOKUP(C145, 'A08 Work Stations'!$A$2:$F$45, 2, 0)</f>
        <v>FIN-GOOD-INV</v>
      </c>
      <c r="E145" s="43">
        <v>0</v>
      </c>
      <c r="F145" s="3">
        <v>150</v>
      </c>
    </row>
    <row r="146" spans="1:6" s="42" customFormat="1" x14ac:dyDescent="0.2">
      <c r="A146" s="43" t="s">
        <v>524</v>
      </c>
      <c r="B146" s="43">
        <v>30</v>
      </c>
      <c r="C146" s="43" t="s">
        <v>211</v>
      </c>
      <c r="D146" s="40" t="str">
        <f>VLOOKUP(C146, 'A08 Work Stations'!$A$2:$F$45, 2, 0)</f>
        <v>TUR-A4-364</v>
      </c>
      <c r="E146" s="43">
        <v>780</v>
      </c>
      <c r="F146" s="3">
        <v>150</v>
      </c>
    </row>
    <row r="147" spans="1:6" s="42" customFormat="1" x14ac:dyDescent="0.2">
      <c r="A147" s="43" t="s">
        <v>524</v>
      </c>
      <c r="B147" s="43">
        <v>40</v>
      </c>
      <c r="C147" s="43" t="s">
        <v>231</v>
      </c>
      <c r="D147" s="40" t="str">
        <f>VLOOKUP(C147, 'A08 Work Stations'!$A$2:$F$45, 2, 0)</f>
        <v>MIL-V5-608</v>
      </c>
      <c r="E147" s="43">
        <v>720</v>
      </c>
      <c r="F147" s="3">
        <v>150</v>
      </c>
    </row>
    <row r="148" spans="1:6" s="42" customFormat="1" x14ac:dyDescent="0.2">
      <c r="A148" s="43" t="s">
        <v>524</v>
      </c>
      <c r="B148" s="43">
        <v>50</v>
      </c>
      <c r="C148" s="43" t="s">
        <v>237</v>
      </c>
      <c r="D148" s="40" t="str">
        <f>VLOOKUP(C148, 'A08 Work Stations'!$A$2:$F$45, 2, 0)</f>
        <v>DR-3A-206</v>
      </c>
      <c r="E148" s="43">
        <v>420</v>
      </c>
      <c r="F148" s="3">
        <v>150</v>
      </c>
    </row>
    <row r="149" spans="1:6" s="42" customFormat="1" x14ac:dyDescent="0.2">
      <c r="A149" s="43" t="s">
        <v>524</v>
      </c>
      <c r="B149" s="43">
        <v>60</v>
      </c>
      <c r="C149" s="43" t="s">
        <v>242</v>
      </c>
      <c r="D149" s="40" t="str">
        <f>VLOOKUP(C149, 'A08 Work Stations'!$A$2:$F$45, 2, 0)</f>
        <v>SAW-35-100-254</v>
      </c>
      <c r="E149" s="43">
        <v>720</v>
      </c>
      <c r="F149" s="3">
        <v>150</v>
      </c>
    </row>
    <row r="150" spans="1:6" s="42" customFormat="1" x14ac:dyDescent="0.2">
      <c r="A150" s="43" t="s">
        <v>524</v>
      </c>
      <c r="B150" s="43">
        <v>20</v>
      </c>
      <c r="C150" s="43" t="s">
        <v>245</v>
      </c>
      <c r="D150" s="40" t="str">
        <f>VLOOKUP(C150, 'A08 Work Stations'!$A$2:$F$45, 2, 0)</f>
        <v>SAW-150-423</v>
      </c>
      <c r="E150" s="43">
        <v>180</v>
      </c>
      <c r="F150" s="3">
        <v>150</v>
      </c>
    </row>
    <row r="151" spans="1:6" s="42" customFormat="1" x14ac:dyDescent="0.2">
      <c r="A151" s="43" t="s">
        <v>524</v>
      </c>
      <c r="B151" s="43">
        <v>70</v>
      </c>
      <c r="C151" s="43" t="s">
        <v>249</v>
      </c>
      <c r="D151" s="40" t="str">
        <f>VLOOKUP(C151, 'A08 Work Stations'!$A$2:$F$45, 2, 0)</f>
        <v>TEMP-A01-202</v>
      </c>
      <c r="E151" s="43">
        <v>300</v>
      </c>
      <c r="F151" s="3">
        <v>150</v>
      </c>
    </row>
    <row r="152" spans="1:6" s="42" customFormat="1" x14ac:dyDescent="0.2">
      <c r="A152" s="43" t="s">
        <v>524</v>
      </c>
      <c r="B152" s="43">
        <v>10</v>
      </c>
      <c r="C152" s="43" t="s">
        <v>250</v>
      </c>
      <c r="D152" s="40" t="str">
        <f>VLOOKUP(C152, 'A08 Work Stations'!$A$2:$F$45, 2, 0)</f>
        <v>RAW-MAT-INV</v>
      </c>
      <c r="E152" s="43">
        <v>0</v>
      </c>
      <c r="F152" s="3">
        <v>150</v>
      </c>
    </row>
    <row r="153" spans="1:6" s="42" customFormat="1" x14ac:dyDescent="0.2">
      <c r="A153" s="43" t="s">
        <v>524</v>
      </c>
      <c r="B153" s="43">
        <v>80</v>
      </c>
      <c r="C153" s="43" t="s">
        <v>251</v>
      </c>
      <c r="D153" s="40" t="str">
        <f>VLOOKUP(C153, 'A08 Work Stations'!$A$2:$F$45, 2, 0)</f>
        <v>FIN-GOOD-INV</v>
      </c>
      <c r="E153" s="43">
        <v>0</v>
      </c>
      <c r="F153" s="3">
        <v>150</v>
      </c>
    </row>
    <row r="154" spans="1:6" s="42" customFormat="1" x14ac:dyDescent="0.2">
      <c r="A154" s="43" t="s">
        <v>525</v>
      </c>
      <c r="B154" s="43">
        <v>30</v>
      </c>
      <c r="C154" s="43" t="s">
        <v>212</v>
      </c>
      <c r="D154" s="40" t="str">
        <f>VLOOKUP(C154, 'A08 Work Stations'!$A$2:$F$45, 2, 0)</f>
        <v>MIL-A2-365</v>
      </c>
      <c r="E154" s="43">
        <v>900</v>
      </c>
      <c r="F154" s="3">
        <v>150</v>
      </c>
    </row>
    <row r="155" spans="1:6" s="42" customFormat="1" x14ac:dyDescent="0.2">
      <c r="A155" s="43" t="s">
        <v>525</v>
      </c>
      <c r="B155" s="43">
        <v>40</v>
      </c>
      <c r="C155" s="43" t="s">
        <v>232</v>
      </c>
      <c r="D155" s="40" t="str">
        <f>VLOOKUP(C155, 'A08 Work Stations'!$A$2:$F$45, 2, 0)</f>
        <v>DR-2A-201</v>
      </c>
      <c r="E155" s="43">
        <v>480</v>
      </c>
      <c r="F155" s="3">
        <v>150</v>
      </c>
    </row>
    <row r="156" spans="1:6" s="42" customFormat="1" x14ac:dyDescent="0.2">
      <c r="A156" s="43" t="s">
        <v>525</v>
      </c>
      <c r="B156" s="43">
        <v>50</v>
      </c>
      <c r="C156" s="43" t="s">
        <v>234</v>
      </c>
      <c r="D156" s="40" t="str">
        <f>VLOOKUP(C156, 'A08 Work Stations'!$A$2:$F$45, 2, 0)</f>
        <v>GR-T1-203</v>
      </c>
      <c r="E156" s="43">
        <v>360</v>
      </c>
      <c r="F156" s="3">
        <v>150</v>
      </c>
    </row>
    <row r="157" spans="1:6" s="42" customFormat="1" x14ac:dyDescent="0.2">
      <c r="A157" s="43" t="s">
        <v>525</v>
      </c>
      <c r="B157" s="43">
        <v>60</v>
      </c>
      <c r="C157" s="43" t="s">
        <v>239</v>
      </c>
      <c r="D157" s="40" t="str">
        <f>VLOOKUP(C157, 'A08 Work Stations'!$A$2:$F$45, 2, 0)</f>
        <v>SAW-30-150-251</v>
      </c>
      <c r="E157" s="43">
        <v>720</v>
      </c>
      <c r="F157" s="3">
        <v>150</v>
      </c>
    </row>
    <row r="158" spans="1:6" s="42" customFormat="1" x14ac:dyDescent="0.2">
      <c r="A158" s="43" t="s">
        <v>525</v>
      </c>
      <c r="B158" s="43">
        <v>20</v>
      </c>
      <c r="C158" s="43" t="s">
        <v>209</v>
      </c>
      <c r="D158" s="40" t="str">
        <f>VLOOKUP(C158, 'A08 Work Stations'!$A$2:$F$45, 2, 0)</f>
        <v>TUR-B2-362</v>
      </c>
      <c r="E158" s="43">
        <v>240</v>
      </c>
      <c r="F158" s="3">
        <v>150</v>
      </c>
    </row>
    <row r="159" spans="1:6" s="42" customFormat="1" x14ac:dyDescent="0.2">
      <c r="A159" s="43" t="s">
        <v>525</v>
      </c>
      <c r="B159" s="43">
        <v>70</v>
      </c>
      <c r="C159" s="43" t="s">
        <v>249</v>
      </c>
      <c r="D159" s="40" t="str">
        <f>VLOOKUP(C159, 'A08 Work Stations'!$A$2:$F$45, 2, 0)</f>
        <v>TEMP-A01-202</v>
      </c>
      <c r="E159" s="43">
        <v>300</v>
      </c>
      <c r="F159" s="3">
        <v>150</v>
      </c>
    </row>
    <row r="160" spans="1:6" s="42" customFormat="1" x14ac:dyDescent="0.2">
      <c r="A160" s="43" t="s">
        <v>525</v>
      </c>
      <c r="B160" s="43">
        <v>10</v>
      </c>
      <c r="C160" s="43" t="s">
        <v>250</v>
      </c>
      <c r="D160" s="40" t="str">
        <f>VLOOKUP(C160, 'A08 Work Stations'!$A$2:$F$45, 2, 0)</f>
        <v>RAW-MAT-INV</v>
      </c>
      <c r="E160" s="43">
        <v>0</v>
      </c>
      <c r="F160" s="3">
        <v>150</v>
      </c>
    </row>
    <row r="161" spans="1:6" s="42" customFormat="1" x14ac:dyDescent="0.2">
      <c r="A161" s="43" t="s">
        <v>525</v>
      </c>
      <c r="B161" s="43">
        <v>80</v>
      </c>
      <c r="C161" s="43" t="s">
        <v>251</v>
      </c>
      <c r="D161" s="40" t="str">
        <f>VLOOKUP(C161, 'A08 Work Stations'!$A$2:$F$45, 2, 0)</f>
        <v>FIN-GOOD-INV</v>
      </c>
      <c r="E161" s="43">
        <v>0</v>
      </c>
      <c r="F161" s="3">
        <v>150</v>
      </c>
    </row>
    <row r="162" spans="1:6" s="42" customFormat="1" x14ac:dyDescent="0.2">
      <c r="A162" s="43" t="s">
        <v>526</v>
      </c>
      <c r="B162" s="43">
        <v>30</v>
      </c>
      <c r="C162" s="43" t="s">
        <v>222</v>
      </c>
      <c r="D162" s="40" t="str">
        <f>VLOOKUP(C162, 'A08 Work Stations'!$A$2:$F$45, 2, 0)</f>
        <v>TUR-6-Sp3-408</v>
      </c>
      <c r="E162" s="43">
        <v>240</v>
      </c>
      <c r="F162" s="3">
        <v>150</v>
      </c>
    </row>
    <row r="163" spans="1:6" s="42" customFormat="1" x14ac:dyDescent="0.2">
      <c r="A163" s="43" t="s">
        <v>526</v>
      </c>
      <c r="B163" s="43">
        <v>40</v>
      </c>
      <c r="C163" s="43" t="s">
        <v>235</v>
      </c>
      <c r="D163" s="40" t="str">
        <f>VLOOKUP(C163, 'A08 Work Stations'!$A$2:$F$45, 2, 0)</f>
        <v>DR-T3-204</v>
      </c>
      <c r="E163" s="43">
        <v>300</v>
      </c>
      <c r="F163" s="3">
        <v>150</v>
      </c>
    </row>
    <row r="164" spans="1:6" s="42" customFormat="1" x14ac:dyDescent="0.2">
      <c r="A164" s="43" t="s">
        <v>526</v>
      </c>
      <c r="B164" s="43">
        <v>20</v>
      </c>
      <c r="C164" s="43" t="s">
        <v>248</v>
      </c>
      <c r="D164" s="40" t="str">
        <f>VLOOKUP(C164, 'A08 Work Stations'!$A$2:$F$45, 2, 0)</f>
        <v>SAW-CNC-60-425</v>
      </c>
      <c r="E164" s="43">
        <v>60</v>
      </c>
      <c r="F164" s="3">
        <v>150</v>
      </c>
    </row>
    <row r="165" spans="1:6" s="42" customFormat="1" x14ac:dyDescent="0.2">
      <c r="A165" s="43" t="s">
        <v>526</v>
      </c>
      <c r="B165" s="43">
        <v>10</v>
      </c>
      <c r="C165" s="43" t="s">
        <v>250</v>
      </c>
      <c r="D165" s="40" t="str">
        <f>VLOOKUP(C165, 'A08 Work Stations'!$A$2:$F$45, 2, 0)</f>
        <v>RAW-MAT-INV</v>
      </c>
      <c r="E165" s="43">
        <v>0</v>
      </c>
      <c r="F165" s="3">
        <v>150</v>
      </c>
    </row>
    <row r="166" spans="1:6" s="42" customFormat="1" x14ac:dyDescent="0.2">
      <c r="A166" s="43" t="s">
        <v>526</v>
      </c>
      <c r="B166" s="43">
        <v>50</v>
      </c>
      <c r="C166" s="43" t="s">
        <v>251</v>
      </c>
      <c r="D166" s="40" t="str">
        <f>VLOOKUP(C166, 'A08 Work Stations'!$A$2:$F$45, 2, 0)</f>
        <v>FIN-GOOD-INV</v>
      </c>
      <c r="E166" s="43">
        <v>0</v>
      </c>
      <c r="F166" s="3">
        <v>150</v>
      </c>
    </row>
    <row r="167" spans="1:6" s="42" customFormat="1" x14ac:dyDescent="0.2">
      <c r="A167" s="43" t="s">
        <v>527</v>
      </c>
      <c r="B167" s="43">
        <v>30</v>
      </c>
      <c r="C167" s="43" t="s">
        <v>212</v>
      </c>
      <c r="D167" s="40" t="str">
        <f>VLOOKUP(C167, 'A08 Work Stations'!$A$2:$F$45, 2, 0)</f>
        <v>MIL-A2-365</v>
      </c>
      <c r="E167" s="43">
        <v>360</v>
      </c>
      <c r="F167" s="3">
        <v>150</v>
      </c>
    </row>
    <row r="168" spans="1:6" s="42" customFormat="1" x14ac:dyDescent="0.2">
      <c r="A168" s="43" t="s">
        <v>527</v>
      </c>
      <c r="B168" s="43">
        <v>40</v>
      </c>
      <c r="C168" s="43" t="s">
        <v>232</v>
      </c>
      <c r="D168" s="40" t="str">
        <f>VLOOKUP(C168, 'A08 Work Stations'!$A$2:$F$45, 2, 0)</f>
        <v>DR-2A-201</v>
      </c>
      <c r="E168" s="43">
        <v>300</v>
      </c>
      <c r="F168" s="3">
        <v>150</v>
      </c>
    </row>
    <row r="169" spans="1:6" s="42" customFormat="1" x14ac:dyDescent="0.2">
      <c r="A169" s="43" t="s">
        <v>527</v>
      </c>
      <c r="B169" s="43">
        <v>20</v>
      </c>
      <c r="C169" s="43" t="s">
        <v>209</v>
      </c>
      <c r="D169" s="40" t="str">
        <f>VLOOKUP(C169, 'A08 Work Stations'!$A$2:$F$45, 2, 0)</f>
        <v>TUR-B2-362</v>
      </c>
      <c r="E169" s="43">
        <v>60</v>
      </c>
      <c r="F169" s="3">
        <v>150</v>
      </c>
    </row>
    <row r="170" spans="1:6" s="42" customFormat="1" x14ac:dyDescent="0.2">
      <c r="A170" s="43" t="s">
        <v>527</v>
      </c>
      <c r="B170" s="43">
        <v>10</v>
      </c>
      <c r="C170" s="43" t="s">
        <v>250</v>
      </c>
      <c r="D170" s="40" t="str">
        <f>VLOOKUP(C170, 'A08 Work Stations'!$A$2:$F$45, 2, 0)</f>
        <v>RAW-MAT-INV</v>
      </c>
      <c r="E170" s="43">
        <v>0</v>
      </c>
      <c r="F170" s="3">
        <v>150</v>
      </c>
    </row>
    <row r="171" spans="1:6" s="42" customFormat="1" x14ac:dyDescent="0.2">
      <c r="A171" s="43" t="s">
        <v>527</v>
      </c>
      <c r="B171" s="43">
        <v>50</v>
      </c>
      <c r="C171" s="43" t="s">
        <v>234</v>
      </c>
      <c r="D171" s="40" t="str">
        <f>VLOOKUP(C171, 'A08 Work Stations'!$A$2:$F$45, 2, 0)</f>
        <v>GR-T1-203</v>
      </c>
      <c r="E171" s="43">
        <v>120</v>
      </c>
      <c r="F171" s="3">
        <v>150</v>
      </c>
    </row>
    <row r="172" spans="1:6" s="42" customFormat="1" x14ac:dyDescent="0.2">
      <c r="A172" s="43" t="s">
        <v>527</v>
      </c>
      <c r="B172" s="43">
        <v>60</v>
      </c>
      <c r="C172" s="43" t="s">
        <v>239</v>
      </c>
      <c r="D172" s="40" t="str">
        <f>VLOOKUP(C172, 'A08 Work Stations'!$A$2:$F$45, 2, 0)</f>
        <v>SAW-30-150-251</v>
      </c>
      <c r="E172" s="43">
        <v>240</v>
      </c>
      <c r="F172" s="3">
        <v>150</v>
      </c>
    </row>
    <row r="173" spans="1:6" s="42" customFormat="1" x14ac:dyDescent="0.2">
      <c r="A173" s="43" t="s">
        <v>527</v>
      </c>
      <c r="B173" s="43">
        <v>80</v>
      </c>
      <c r="C173" s="43" t="s">
        <v>251</v>
      </c>
      <c r="D173" s="40" t="str">
        <f>VLOOKUP(C173, 'A08 Work Stations'!$A$2:$F$45, 2, 0)</f>
        <v>FIN-GOOD-INV</v>
      </c>
      <c r="E173" s="43">
        <v>0</v>
      </c>
      <c r="F173" s="3">
        <v>150</v>
      </c>
    </row>
    <row r="174" spans="1:6" s="42" customFormat="1" x14ac:dyDescent="0.2">
      <c r="A174" s="43" t="s">
        <v>527</v>
      </c>
      <c r="B174" s="43">
        <v>70</v>
      </c>
      <c r="C174" s="43" t="s">
        <v>249</v>
      </c>
      <c r="D174" s="40" t="str">
        <f>VLOOKUP(C174, 'A08 Work Stations'!$A$2:$F$45, 2, 0)</f>
        <v>TEMP-A01-202</v>
      </c>
      <c r="E174" s="43">
        <v>480</v>
      </c>
      <c r="F174" s="3">
        <v>150</v>
      </c>
    </row>
    <row r="175" spans="1:6" s="42" customFormat="1" x14ac:dyDescent="0.2">
      <c r="A175" s="43" t="s">
        <v>528</v>
      </c>
      <c r="B175" s="43">
        <v>30</v>
      </c>
      <c r="C175" s="43" t="s">
        <v>222</v>
      </c>
      <c r="D175" s="40" t="str">
        <f>VLOOKUP(C175, 'A08 Work Stations'!$A$2:$F$45, 2, 0)</f>
        <v>TUR-6-Sp3-408</v>
      </c>
      <c r="E175" s="43">
        <v>240</v>
      </c>
      <c r="F175" s="3">
        <v>150</v>
      </c>
    </row>
    <row r="176" spans="1:6" s="42" customFormat="1" x14ac:dyDescent="0.2">
      <c r="A176" s="43" t="s">
        <v>528</v>
      </c>
      <c r="B176" s="43">
        <v>40</v>
      </c>
      <c r="C176" s="43" t="s">
        <v>236</v>
      </c>
      <c r="D176" s="40" t="str">
        <f>VLOOKUP(C176, 'A08 Work Stations'!$A$2:$F$45, 2, 0)</f>
        <v>GR-T11-250</v>
      </c>
      <c r="E176" s="43">
        <v>300</v>
      </c>
      <c r="F176" s="3">
        <v>150</v>
      </c>
    </row>
    <row r="177" spans="1:6" s="42" customFormat="1" x14ac:dyDescent="0.2">
      <c r="A177" s="43" t="s">
        <v>528</v>
      </c>
      <c r="B177" s="43">
        <v>20</v>
      </c>
      <c r="C177" s="43" t="s">
        <v>248</v>
      </c>
      <c r="D177" s="40" t="str">
        <f>VLOOKUP(C177, 'A08 Work Stations'!$A$2:$F$45, 2, 0)</f>
        <v>SAW-CNC-60-425</v>
      </c>
      <c r="E177" s="43">
        <v>60</v>
      </c>
      <c r="F177" s="3">
        <v>150</v>
      </c>
    </row>
    <row r="178" spans="1:6" s="42" customFormat="1" x14ac:dyDescent="0.2">
      <c r="A178" s="43" t="s">
        <v>528</v>
      </c>
      <c r="B178" s="43">
        <v>10</v>
      </c>
      <c r="C178" s="43" t="s">
        <v>250</v>
      </c>
      <c r="D178" s="40" t="str">
        <f>VLOOKUP(C178, 'A08 Work Stations'!$A$2:$F$45, 2, 0)</f>
        <v>RAW-MAT-INV</v>
      </c>
      <c r="E178" s="43">
        <v>0</v>
      </c>
      <c r="F178" s="3">
        <v>150</v>
      </c>
    </row>
    <row r="179" spans="1:6" s="42" customFormat="1" x14ac:dyDescent="0.2">
      <c r="A179" s="43" t="s">
        <v>528</v>
      </c>
      <c r="B179" s="43">
        <v>50</v>
      </c>
      <c r="C179" s="43" t="s">
        <v>251</v>
      </c>
      <c r="D179" s="40" t="str">
        <f>VLOOKUP(C179, 'A08 Work Stations'!$A$2:$F$45, 2, 0)</f>
        <v>FIN-GOOD-INV</v>
      </c>
      <c r="E179" s="43">
        <v>0</v>
      </c>
      <c r="F179" s="3">
        <v>150</v>
      </c>
    </row>
    <row r="180" spans="1:6" s="42" customFormat="1" x14ac:dyDescent="0.2">
      <c r="A180" s="43" t="s">
        <v>529</v>
      </c>
      <c r="B180" s="43">
        <v>30</v>
      </c>
      <c r="C180" s="43" t="s">
        <v>222</v>
      </c>
      <c r="D180" s="40" t="str">
        <f>VLOOKUP(C180, 'A08 Work Stations'!$A$2:$F$45, 2, 0)</f>
        <v>TUR-6-Sp3-408</v>
      </c>
      <c r="E180" s="43">
        <v>300</v>
      </c>
      <c r="F180" s="3">
        <v>150</v>
      </c>
    </row>
    <row r="181" spans="1:6" s="42" customFormat="1" x14ac:dyDescent="0.2">
      <c r="A181" s="43" t="s">
        <v>529</v>
      </c>
      <c r="B181" s="43">
        <v>40</v>
      </c>
      <c r="C181" s="43" t="s">
        <v>236</v>
      </c>
      <c r="D181" s="40" t="str">
        <f>VLOOKUP(C181, 'A08 Work Stations'!$A$2:$F$45, 2, 0)</f>
        <v>GR-T11-250</v>
      </c>
      <c r="E181" s="43">
        <v>300</v>
      </c>
      <c r="F181" s="3">
        <v>150</v>
      </c>
    </row>
    <row r="182" spans="1:6" s="42" customFormat="1" x14ac:dyDescent="0.2">
      <c r="A182" s="43" t="s">
        <v>529</v>
      </c>
      <c r="B182" s="43">
        <v>20</v>
      </c>
      <c r="C182" s="43" t="s">
        <v>248</v>
      </c>
      <c r="D182" s="40" t="str">
        <f>VLOOKUP(C182, 'A08 Work Stations'!$A$2:$F$45, 2, 0)</f>
        <v>SAW-CNC-60-425</v>
      </c>
      <c r="E182" s="43">
        <v>60</v>
      </c>
      <c r="F182" s="3">
        <v>150</v>
      </c>
    </row>
    <row r="183" spans="1:6" s="42" customFormat="1" x14ac:dyDescent="0.2">
      <c r="A183" s="43" t="s">
        <v>529</v>
      </c>
      <c r="B183" s="43">
        <v>10</v>
      </c>
      <c r="C183" s="43" t="s">
        <v>250</v>
      </c>
      <c r="D183" s="40" t="str">
        <f>VLOOKUP(C183, 'A08 Work Stations'!$A$2:$F$45, 2, 0)</f>
        <v>RAW-MAT-INV</v>
      </c>
      <c r="E183" s="43">
        <v>0</v>
      </c>
      <c r="F183" s="3">
        <v>150</v>
      </c>
    </row>
    <row r="184" spans="1:6" s="42" customFormat="1" x14ac:dyDescent="0.2">
      <c r="A184" s="43" t="s">
        <v>529</v>
      </c>
      <c r="B184" s="43">
        <v>50</v>
      </c>
      <c r="C184" s="43" t="s">
        <v>251</v>
      </c>
      <c r="D184" s="40" t="str">
        <f>VLOOKUP(C184, 'A08 Work Stations'!$A$2:$F$45, 2, 0)</f>
        <v>FIN-GOOD-INV</v>
      </c>
      <c r="E184" s="43">
        <v>0</v>
      </c>
      <c r="F184" s="3">
        <v>150</v>
      </c>
    </row>
    <row r="185" spans="1:6" s="42" customFormat="1" x14ac:dyDescent="0.2">
      <c r="A185" s="43" t="s">
        <v>530</v>
      </c>
      <c r="B185" s="43">
        <v>30</v>
      </c>
      <c r="C185" s="43" t="s">
        <v>222</v>
      </c>
      <c r="D185" s="40" t="str">
        <f>VLOOKUP(C185, 'A08 Work Stations'!$A$2:$F$45, 2, 0)</f>
        <v>TUR-6-Sp3-408</v>
      </c>
      <c r="E185" s="43">
        <v>300</v>
      </c>
      <c r="F185" s="3">
        <v>150</v>
      </c>
    </row>
    <row r="186" spans="1:6" s="42" customFormat="1" x14ac:dyDescent="0.2">
      <c r="A186" s="43" t="s">
        <v>530</v>
      </c>
      <c r="B186" s="43">
        <v>40</v>
      </c>
      <c r="C186" s="43" t="s">
        <v>236</v>
      </c>
      <c r="D186" s="40" t="str">
        <f>VLOOKUP(C186, 'A08 Work Stations'!$A$2:$F$45, 2, 0)</f>
        <v>GR-T11-250</v>
      </c>
      <c r="E186" s="43">
        <v>360</v>
      </c>
      <c r="F186" s="3">
        <v>150</v>
      </c>
    </row>
    <row r="187" spans="1:6" s="42" customFormat="1" x14ac:dyDescent="0.2">
      <c r="A187" s="43" t="s">
        <v>530</v>
      </c>
      <c r="B187" s="43">
        <v>20</v>
      </c>
      <c r="C187" s="43" t="s">
        <v>248</v>
      </c>
      <c r="D187" s="40" t="str">
        <f>VLOOKUP(C187, 'A08 Work Stations'!$A$2:$F$45, 2, 0)</f>
        <v>SAW-CNC-60-425</v>
      </c>
      <c r="E187" s="43">
        <v>120</v>
      </c>
      <c r="F187" s="3">
        <v>150</v>
      </c>
    </row>
    <row r="188" spans="1:6" s="42" customFormat="1" x14ac:dyDescent="0.2">
      <c r="A188" s="43" t="s">
        <v>530</v>
      </c>
      <c r="B188" s="43">
        <v>10</v>
      </c>
      <c r="C188" s="43" t="s">
        <v>250</v>
      </c>
      <c r="D188" s="40" t="str">
        <f>VLOOKUP(C188, 'A08 Work Stations'!$A$2:$F$45, 2, 0)</f>
        <v>RAW-MAT-INV</v>
      </c>
      <c r="E188" s="43">
        <v>0</v>
      </c>
      <c r="F188" s="3">
        <v>150</v>
      </c>
    </row>
    <row r="189" spans="1:6" s="42" customFormat="1" x14ac:dyDescent="0.2">
      <c r="A189" s="43" t="s">
        <v>530</v>
      </c>
      <c r="B189" s="43">
        <v>50</v>
      </c>
      <c r="C189" s="43" t="s">
        <v>251</v>
      </c>
      <c r="D189" s="40" t="str">
        <f>VLOOKUP(C189, 'A08 Work Stations'!$A$2:$F$45, 2, 0)</f>
        <v>FIN-GOOD-INV</v>
      </c>
      <c r="E189" s="43">
        <v>0</v>
      </c>
      <c r="F189" s="3">
        <v>150</v>
      </c>
    </row>
    <row r="190" spans="1:6" s="42" customFormat="1" x14ac:dyDescent="0.2">
      <c r="A190" s="43" t="s">
        <v>531</v>
      </c>
      <c r="B190" s="43">
        <v>30</v>
      </c>
      <c r="C190" s="43" t="s">
        <v>222</v>
      </c>
      <c r="D190" s="40" t="str">
        <f>VLOOKUP(C190, 'A08 Work Stations'!$A$2:$F$45, 2, 0)</f>
        <v>TUR-6-Sp3-408</v>
      </c>
      <c r="E190" s="43">
        <v>360</v>
      </c>
      <c r="F190" s="3">
        <v>150</v>
      </c>
    </row>
    <row r="191" spans="1:6" s="42" customFormat="1" x14ac:dyDescent="0.2">
      <c r="A191" s="43" t="s">
        <v>531</v>
      </c>
      <c r="B191" s="43">
        <v>50</v>
      </c>
      <c r="C191" s="43" t="s">
        <v>232</v>
      </c>
      <c r="D191" s="40" t="str">
        <f>VLOOKUP(C191, 'A08 Work Stations'!$A$2:$F$45, 2, 0)</f>
        <v>DR-2A-201</v>
      </c>
      <c r="E191" s="43">
        <v>780</v>
      </c>
      <c r="F191" s="3">
        <v>150</v>
      </c>
    </row>
    <row r="192" spans="1:6" s="42" customFormat="1" x14ac:dyDescent="0.2">
      <c r="A192" s="43" t="s">
        <v>531</v>
      </c>
      <c r="B192" s="43">
        <v>40</v>
      </c>
      <c r="C192" s="43" t="s">
        <v>236</v>
      </c>
      <c r="D192" s="40" t="str">
        <f>VLOOKUP(C192, 'A08 Work Stations'!$A$2:$F$45, 2, 0)</f>
        <v>GR-T11-250</v>
      </c>
      <c r="E192" s="43">
        <v>360</v>
      </c>
      <c r="F192" s="3">
        <v>150</v>
      </c>
    </row>
    <row r="193" spans="1:6" s="42" customFormat="1" x14ac:dyDescent="0.2">
      <c r="A193" s="43" t="s">
        <v>531</v>
      </c>
      <c r="B193" s="43">
        <v>20</v>
      </c>
      <c r="C193" s="43" t="s">
        <v>248</v>
      </c>
      <c r="D193" s="40" t="str">
        <f>VLOOKUP(C193, 'A08 Work Stations'!$A$2:$F$45, 2, 0)</f>
        <v>SAW-CNC-60-425</v>
      </c>
      <c r="E193" s="43">
        <v>60</v>
      </c>
      <c r="F193" s="3">
        <v>150</v>
      </c>
    </row>
    <row r="194" spans="1:6" s="42" customFormat="1" x14ac:dyDescent="0.2">
      <c r="A194" s="43" t="s">
        <v>531</v>
      </c>
      <c r="B194" s="43">
        <v>10</v>
      </c>
      <c r="C194" s="43" t="s">
        <v>250</v>
      </c>
      <c r="D194" s="40" t="str">
        <f>VLOOKUP(C194, 'A08 Work Stations'!$A$2:$F$45, 2, 0)</f>
        <v>RAW-MAT-INV</v>
      </c>
      <c r="E194" s="43">
        <v>0</v>
      </c>
      <c r="F194" s="3">
        <v>150</v>
      </c>
    </row>
    <row r="195" spans="1:6" s="42" customFormat="1" x14ac:dyDescent="0.2">
      <c r="A195" s="43" t="s">
        <v>531</v>
      </c>
      <c r="B195" s="43">
        <v>60</v>
      </c>
      <c r="C195" s="43" t="s">
        <v>251</v>
      </c>
      <c r="D195" s="40" t="str">
        <f>VLOOKUP(C195, 'A08 Work Stations'!$A$2:$F$45, 2, 0)</f>
        <v>FIN-GOOD-INV</v>
      </c>
      <c r="E195" s="43">
        <v>0</v>
      </c>
      <c r="F195" s="3">
        <v>150</v>
      </c>
    </row>
    <row r="196" spans="1:6" s="42" customFormat="1" x14ac:dyDescent="0.2">
      <c r="A196" s="43" t="s">
        <v>532</v>
      </c>
      <c r="B196" s="43">
        <v>30</v>
      </c>
      <c r="C196" s="43" t="s">
        <v>222</v>
      </c>
      <c r="D196" s="40" t="str">
        <f>VLOOKUP(C196, 'A08 Work Stations'!$A$2:$F$45, 2, 0)</f>
        <v>TUR-6-Sp3-408</v>
      </c>
      <c r="E196" s="43">
        <v>420</v>
      </c>
      <c r="F196" s="3">
        <v>150</v>
      </c>
    </row>
    <row r="197" spans="1:6" s="42" customFormat="1" x14ac:dyDescent="0.2">
      <c r="A197" s="43" t="s">
        <v>532</v>
      </c>
      <c r="B197" s="43">
        <v>40</v>
      </c>
      <c r="C197" s="43" t="s">
        <v>236</v>
      </c>
      <c r="D197" s="40" t="str">
        <f>VLOOKUP(C197, 'A08 Work Stations'!$A$2:$F$45, 2, 0)</f>
        <v>GR-T11-250</v>
      </c>
      <c r="E197" s="43">
        <v>360</v>
      </c>
      <c r="F197" s="3">
        <v>150</v>
      </c>
    </row>
    <row r="198" spans="1:6" s="42" customFormat="1" x14ac:dyDescent="0.2">
      <c r="A198" s="43" t="s">
        <v>532</v>
      </c>
      <c r="B198" s="43">
        <v>20</v>
      </c>
      <c r="C198" s="43" t="s">
        <v>248</v>
      </c>
      <c r="D198" s="40" t="str">
        <f>VLOOKUP(C198, 'A08 Work Stations'!$A$2:$F$45, 2, 0)</f>
        <v>SAW-CNC-60-425</v>
      </c>
      <c r="E198" s="43">
        <v>120</v>
      </c>
      <c r="F198" s="3">
        <v>150</v>
      </c>
    </row>
    <row r="199" spans="1:6" s="42" customFormat="1" x14ac:dyDescent="0.2">
      <c r="A199" s="43" t="s">
        <v>532</v>
      </c>
      <c r="B199" s="43">
        <v>10</v>
      </c>
      <c r="C199" s="43" t="s">
        <v>250</v>
      </c>
      <c r="D199" s="40" t="str">
        <f>VLOOKUP(C199, 'A08 Work Stations'!$A$2:$F$45, 2, 0)</f>
        <v>RAW-MAT-INV</v>
      </c>
      <c r="E199" s="43">
        <v>0</v>
      </c>
      <c r="F199" s="3">
        <v>150</v>
      </c>
    </row>
    <row r="200" spans="1:6" s="42" customFormat="1" x14ac:dyDescent="0.2">
      <c r="A200" s="43" t="s">
        <v>532</v>
      </c>
      <c r="B200" s="43">
        <v>50</v>
      </c>
      <c r="C200" s="43" t="s">
        <v>251</v>
      </c>
      <c r="D200" s="40" t="str">
        <f>VLOOKUP(C200, 'A08 Work Stations'!$A$2:$F$45, 2, 0)</f>
        <v>FIN-GOOD-INV</v>
      </c>
      <c r="E200" s="43">
        <v>0</v>
      </c>
      <c r="F200" s="3">
        <v>150</v>
      </c>
    </row>
    <row r="201" spans="1:6" s="42" customFormat="1" x14ac:dyDescent="0.2">
      <c r="A201" s="43" t="s">
        <v>533</v>
      </c>
      <c r="B201" s="43">
        <v>30</v>
      </c>
      <c r="C201" s="43" t="s">
        <v>219</v>
      </c>
      <c r="D201" s="40" t="str">
        <f>VLOOKUP(C201, 'A08 Work Stations'!$A$2:$F$45, 2, 0)</f>
        <v>TUR-15-250-405</v>
      </c>
      <c r="E201" s="43">
        <v>420</v>
      </c>
      <c r="F201" s="3">
        <v>150</v>
      </c>
    </row>
    <row r="202" spans="1:6" s="42" customFormat="1" x14ac:dyDescent="0.2">
      <c r="A202" s="43" t="s">
        <v>533</v>
      </c>
      <c r="B202" s="43">
        <v>40</v>
      </c>
      <c r="C202" s="43" t="s">
        <v>235</v>
      </c>
      <c r="D202" s="40" t="str">
        <f>VLOOKUP(C202, 'A08 Work Stations'!$A$2:$F$45, 2, 0)</f>
        <v>DR-T3-204</v>
      </c>
      <c r="E202" s="43">
        <v>300</v>
      </c>
      <c r="F202" s="3">
        <v>150</v>
      </c>
    </row>
    <row r="203" spans="1:6" s="42" customFormat="1" x14ac:dyDescent="0.2">
      <c r="A203" s="43" t="s">
        <v>533</v>
      </c>
      <c r="B203" s="43">
        <v>20</v>
      </c>
      <c r="C203" s="43" t="s">
        <v>248</v>
      </c>
      <c r="D203" s="40" t="str">
        <f>VLOOKUP(C203, 'A08 Work Stations'!$A$2:$F$45, 2, 0)</f>
        <v>SAW-CNC-60-425</v>
      </c>
      <c r="E203" s="43">
        <v>60</v>
      </c>
      <c r="F203" s="3">
        <v>150</v>
      </c>
    </row>
    <row r="204" spans="1:6" s="42" customFormat="1" x14ac:dyDescent="0.2">
      <c r="A204" s="43" t="s">
        <v>533</v>
      </c>
      <c r="B204" s="43">
        <v>10</v>
      </c>
      <c r="C204" s="43" t="s">
        <v>250</v>
      </c>
      <c r="D204" s="40" t="str">
        <f>VLOOKUP(C204, 'A08 Work Stations'!$A$2:$F$45, 2, 0)</f>
        <v>RAW-MAT-INV</v>
      </c>
      <c r="E204" s="43">
        <v>0</v>
      </c>
      <c r="F204" s="3">
        <v>150</v>
      </c>
    </row>
    <row r="205" spans="1:6" s="42" customFormat="1" x14ac:dyDescent="0.2">
      <c r="A205" s="43" t="s">
        <v>533</v>
      </c>
      <c r="B205" s="43">
        <v>50</v>
      </c>
      <c r="C205" s="43" t="s">
        <v>251</v>
      </c>
      <c r="D205" s="40" t="str">
        <f>VLOOKUP(C205, 'A08 Work Stations'!$A$2:$F$45, 2, 0)</f>
        <v>FIN-GOOD-INV</v>
      </c>
      <c r="E205" s="43">
        <v>0</v>
      </c>
      <c r="F205" s="3">
        <v>150</v>
      </c>
    </row>
    <row r="206" spans="1:6" s="42" customFormat="1" x14ac:dyDescent="0.2">
      <c r="A206" s="43" t="s">
        <v>534</v>
      </c>
      <c r="B206" s="43">
        <v>30</v>
      </c>
      <c r="C206" s="43" t="s">
        <v>222</v>
      </c>
      <c r="D206" s="40" t="str">
        <f>VLOOKUP(C206, 'A08 Work Stations'!$A$2:$F$45, 2, 0)</f>
        <v>TUR-6-Sp3-408</v>
      </c>
      <c r="E206" s="43">
        <v>480</v>
      </c>
      <c r="F206" s="3">
        <v>150</v>
      </c>
    </row>
    <row r="207" spans="1:6" s="42" customFormat="1" x14ac:dyDescent="0.2">
      <c r="A207" s="43" t="s">
        <v>534</v>
      </c>
      <c r="B207" s="43">
        <v>50</v>
      </c>
      <c r="C207" s="43" t="s">
        <v>232</v>
      </c>
      <c r="D207" s="40" t="str">
        <f>VLOOKUP(C207, 'A08 Work Stations'!$A$2:$F$45, 2, 0)</f>
        <v>DR-2A-201</v>
      </c>
      <c r="E207" s="43">
        <v>780</v>
      </c>
      <c r="F207" s="3">
        <v>150</v>
      </c>
    </row>
    <row r="208" spans="1:6" s="42" customFormat="1" x14ac:dyDescent="0.2">
      <c r="A208" s="43" t="s">
        <v>534</v>
      </c>
      <c r="B208" s="43">
        <v>40</v>
      </c>
      <c r="C208" s="43" t="s">
        <v>236</v>
      </c>
      <c r="D208" s="40" t="str">
        <f>VLOOKUP(C208, 'A08 Work Stations'!$A$2:$F$45, 2, 0)</f>
        <v>GR-T11-250</v>
      </c>
      <c r="E208" s="43">
        <v>300</v>
      </c>
      <c r="F208" s="3">
        <v>150</v>
      </c>
    </row>
    <row r="209" spans="1:6" s="42" customFormat="1" x14ac:dyDescent="0.2">
      <c r="A209" s="43" t="s">
        <v>534</v>
      </c>
      <c r="B209" s="43">
        <v>20</v>
      </c>
      <c r="C209" s="43" t="s">
        <v>248</v>
      </c>
      <c r="D209" s="40" t="str">
        <f>VLOOKUP(C209, 'A08 Work Stations'!$A$2:$F$45, 2, 0)</f>
        <v>SAW-CNC-60-425</v>
      </c>
      <c r="E209" s="43">
        <v>60</v>
      </c>
      <c r="F209" s="3">
        <v>150</v>
      </c>
    </row>
    <row r="210" spans="1:6" s="42" customFormat="1" x14ac:dyDescent="0.2">
      <c r="A210" s="43" t="s">
        <v>534</v>
      </c>
      <c r="B210" s="43">
        <v>60</v>
      </c>
      <c r="C210" s="43" t="s">
        <v>249</v>
      </c>
      <c r="D210" s="40" t="str">
        <f>VLOOKUP(C210, 'A08 Work Stations'!$A$2:$F$45, 2, 0)</f>
        <v>TEMP-A01-202</v>
      </c>
      <c r="E210" s="43">
        <v>300</v>
      </c>
      <c r="F210" s="3">
        <v>150</v>
      </c>
    </row>
    <row r="211" spans="1:6" s="42" customFormat="1" x14ac:dyDescent="0.2">
      <c r="A211" s="43" t="s">
        <v>534</v>
      </c>
      <c r="B211" s="43">
        <v>10</v>
      </c>
      <c r="C211" s="43" t="s">
        <v>250</v>
      </c>
      <c r="D211" s="40" t="str">
        <f>VLOOKUP(C211, 'A08 Work Stations'!$A$2:$F$45, 2, 0)</f>
        <v>RAW-MAT-INV</v>
      </c>
      <c r="E211" s="43">
        <v>0</v>
      </c>
      <c r="F211" s="3">
        <v>150</v>
      </c>
    </row>
    <row r="212" spans="1:6" s="42" customFormat="1" x14ac:dyDescent="0.2">
      <c r="A212" s="43" t="s">
        <v>534</v>
      </c>
      <c r="B212" s="43">
        <v>70</v>
      </c>
      <c r="C212" s="43" t="s">
        <v>251</v>
      </c>
      <c r="D212" s="40" t="str">
        <f>VLOOKUP(C212, 'A08 Work Stations'!$A$2:$F$45, 2, 0)</f>
        <v>FIN-GOOD-INV</v>
      </c>
      <c r="E212" s="43">
        <v>0</v>
      </c>
      <c r="F212" s="3">
        <v>150</v>
      </c>
    </row>
    <row r="213" spans="1:6" s="42" customFormat="1" x14ac:dyDescent="0.2">
      <c r="A213" s="43" t="s">
        <v>535</v>
      </c>
      <c r="B213" s="43">
        <v>30</v>
      </c>
      <c r="C213" s="43" t="s">
        <v>222</v>
      </c>
      <c r="D213" s="40" t="str">
        <f>VLOOKUP(C213, 'A08 Work Stations'!$A$2:$F$45, 2, 0)</f>
        <v>TUR-6-Sp3-408</v>
      </c>
      <c r="E213" s="43">
        <v>180</v>
      </c>
      <c r="F213" s="3">
        <v>150</v>
      </c>
    </row>
    <row r="214" spans="1:6" s="42" customFormat="1" x14ac:dyDescent="0.2">
      <c r="A214" s="43" t="s">
        <v>535</v>
      </c>
      <c r="B214" s="43">
        <v>40</v>
      </c>
      <c r="C214" s="43" t="s">
        <v>234</v>
      </c>
      <c r="D214" s="40" t="str">
        <f>VLOOKUP(C214, 'A08 Work Stations'!$A$2:$F$45, 2, 0)</f>
        <v>GR-T1-203</v>
      </c>
      <c r="E214" s="43">
        <v>360</v>
      </c>
      <c r="F214" s="3">
        <v>150</v>
      </c>
    </row>
    <row r="215" spans="1:6" s="42" customFormat="1" x14ac:dyDescent="0.2">
      <c r="A215" s="43" t="s">
        <v>535</v>
      </c>
      <c r="B215" s="43">
        <v>20</v>
      </c>
      <c r="C215" s="43" t="s">
        <v>248</v>
      </c>
      <c r="D215" s="40" t="str">
        <f>VLOOKUP(C215, 'A08 Work Stations'!$A$2:$F$45, 2, 0)</f>
        <v>SAW-CNC-60-425</v>
      </c>
      <c r="E215" s="43">
        <v>60</v>
      </c>
      <c r="F215" s="3">
        <v>150</v>
      </c>
    </row>
    <row r="216" spans="1:6" s="42" customFormat="1" x14ac:dyDescent="0.2">
      <c r="A216" s="43" t="s">
        <v>535</v>
      </c>
      <c r="B216" s="43">
        <v>10</v>
      </c>
      <c r="C216" s="43" t="s">
        <v>250</v>
      </c>
      <c r="D216" s="40" t="str">
        <f>VLOOKUP(C216, 'A08 Work Stations'!$A$2:$F$45, 2, 0)</f>
        <v>RAW-MAT-INV</v>
      </c>
      <c r="E216" s="43">
        <v>0</v>
      </c>
      <c r="F216" s="3">
        <v>150</v>
      </c>
    </row>
    <row r="217" spans="1:6" s="42" customFormat="1" x14ac:dyDescent="0.2">
      <c r="A217" s="43" t="s">
        <v>535</v>
      </c>
      <c r="B217" s="43">
        <v>50</v>
      </c>
      <c r="C217" s="43" t="s">
        <v>251</v>
      </c>
      <c r="D217" s="40" t="str">
        <f>VLOOKUP(C217, 'A08 Work Stations'!$A$2:$F$45, 2, 0)</f>
        <v>FIN-GOOD-INV</v>
      </c>
      <c r="E217" s="43">
        <v>0</v>
      </c>
      <c r="F217" s="3">
        <v>150</v>
      </c>
    </row>
    <row r="218" spans="1:6" s="42" customFormat="1" x14ac:dyDescent="0.2">
      <c r="A218" s="43" t="s">
        <v>536</v>
      </c>
      <c r="B218" s="43">
        <v>30</v>
      </c>
      <c r="C218" s="43" t="s">
        <v>223</v>
      </c>
      <c r="D218" s="40" t="str">
        <f>VLOOKUP(C218, 'A08 Work Stations'!$A$2:$F$45, 2, 0)</f>
        <v>TUR-6-Sp4-409</v>
      </c>
      <c r="E218" s="43">
        <v>540</v>
      </c>
      <c r="F218" s="3">
        <v>150</v>
      </c>
    </row>
    <row r="219" spans="1:6" s="42" customFormat="1" x14ac:dyDescent="0.2">
      <c r="A219" s="43" t="s">
        <v>536</v>
      </c>
      <c r="B219" s="43">
        <v>50</v>
      </c>
      <c r="C219" s="43" t="s">
        <v>232</v>
      </c>
      <c r="D219" s="40" t="str">
        <f>VLOOKUP(C219, 'A08 Work Stations'!$A$2:$F$45, 2, 0)</f>
        <v>DR-2A-201</v>
      </c>
      <c r="E219" s="43">
        <v>480</v>
      </c>
      <c r="F219" s="3">
        <v>150</v>
      </c>
    </row>
    <row r="220" spans="1:6" s="42" customFormat="1" x14ac:dyDescent="0.2">
      <c r="A220" s="43" t="s">
        <v>536</v>
      </c>
      <c r="B220" s="43">
        <v>40</v>
      </c>
      <c r="C220" s="43" t="s">
        <v>234</v>
      </c>
      <c r="D220" s="40" t="str">
        <f>VLOOKUP(C220, 'A08 Work Stations'!$A$2:$F$45, 2, 0)</f>
        <v>GR-T1-203</v>
      </c>
      <c r="E220" s="43">
        <v>360</v>
      </c>
      <c r="F220" s="3">
        <v>150</v>
      </c>
    </row>
    <row r="221" spans="1:6" s="42" customFormat="1" x14ac:dyDescent="0.2">
      <c r="A221" s="43" t="s">
        <v>536</v>
      </c>
      <c r="B221" s="43">
        <v>20</v>
      </c>
      <c r="C221" s="43" t="s">
        <v>248</v>
      </c>
      <c r="D221" s="40" t="str">
        <f>VLOOKUP(C221, 'A08 Work Stations'!$A$2:$F$45, 2, 0)</f>
        <v>SAW-CNC-60-425</v>
      </c>
      <c r="E221" s="43">
        <v>60</v>
      </c>
      <c r="F221" s="3">
        <v>150</v>
      </c>
    </row>
    <row r="222" spans="1:6" s="42" customFormat="1" x14ac:dyDescent="0.2">
      <c r="A222" s="43" t="s">
        <v>536</v>
      </c>
      <c r="B222" s="43">
        <v>60</v>
      </c>
      <c r="C222" s="43" t="s">
        <v>249</v>
      </c>
      <c r="D222" s="40" t="str">
        <f>VLOOKUP(C222, 'A08 Work Stations'!$A$2:$F$45, 2, 0)</f>
        <v>TEMP-A01-202</v>
      </c>
      <c r="E222" s="43">
        <v>300</v>
      </c>
      <c r="F222" s="3">
        <v>150</v>
      </c>
    </row>
    <row r="223" spans="1:6" s="42" customFormat="1" x14ac:dyDescent="0.2">
      <c r="A223" s="43" t="s">
        <v>536</v>
      </c>
      <c r="B223" s="43">
        <v>10</v>
      </c>
      <c r="C223" s="43" t="s">
        <v>250</v>
      </c>
      <c r="D223" s="40" t="str">
        <f>VLOOKUP(C223, 'A08 Work Stations'!$A$2:$F$45, 2, 0)</f>
        <v>RAW-MAT-INV</v>
      </c>
      <c r="E223" s="43">
        <v>0</v>
      </c>
      <c r="F223" s="3">
        <v>150</v>
      </c>
    </row>
    <row r="224" spans="1:6" s="42" customFormat="1" x14ac:dyDescent="0.2">
      <c r="A224" s="43" t="s">
        <v>536</v>
      </c>
      <c r="B224" s="43">
        <v>70</v>
      </c>
      <c r="C224" s="43" t="s">
        <v>251</v>
      </c>
      <c r="D224" s="40" t="str">
        <f>VLOOKUP(C224, 'A08 Work Stations'!$A$2:$F$45, 2, 0)</f>
        <v>FIN-GOOD-INV</v>
      </c>
      <c r="E224" s="43">
        <v>0</v>
      </c>
      <c r="F224" s="3">
        <v>150</v>
      </c>
    </row>
    <row r="225" spans="1:6" s="42" customFormat="1" x14ac:dyDescent="0.2">
      <c r="A225" s="43" t="s">
        <v>537</v>
      </c>
      <c r="B225" s="43">
        <v>30</v>
      </c>
      <c r="C225" s="43" t="s">
        <v>223</v>
      </c>
      <c r="D225" s="40" t="str">
        <f>VLOOKUP(C225, 'A08 Work Stations'!$A$2:$F$45, 2, 0)</f>
        <v>TUR-6-Sp4-409</v>
      </c>
      <c r="E225" s="43">
        <v>540</v>
      </c>
      <c r="F225" s="3">
        <v>150</v>
      </c>
    </row>
    <row r="226" spans="1:6" s="42" customFormat="1" x14ac:dyDescent="0.2">
      <c r="A226" s="43" t="s">
        <v>537</v>
      </c>
      <c r="B226" s="43">
        <v>40</v>
      </c>
      <c r="C226" s="43" t="s">
        <v>234</v>
      </c>
      <c r="D226" s="40" t="str">
        <f>VLOOKUP(C226, 'A08 Work Stations'!$A$2:$F$45, 2, 0)</f>
        <v>GR-T1-203</v>
      </c>
      <c r="E226" s="43">
        <v>360</v>
      </c>
      <c r="F226" s="3">
        <v>150</v>
      </c>
    </row>
    <row r="227" spans="1:6" s="42" customFormat="1" x14ac:dyDescent="0.2">
      <c r="A227" s="43" t="s">
        <v>537</v>
      </c>
      <c r="B227" s="43">
        <v>50</v>
      </c>
      <c r="C227" s="43" t="s">
        <v>242</v>
      </c>
      <c r="D227" s="40" t="str">
        <f>VLOOKUP(C227, 'A08 Work Stations'!$A$2:$F$45, 2, 0)</f>
        <v>SAW-35-100-254</v>
      </c>
      <c r="E227" s="43">
        <v>720</v>
      </c>
      <c r="F227" s="3">
        <v>150</v>
      </c>
    </row>
    <row r="228" spans="1:6" s="42" customFormat="1" x14ac:dyDescent="0.2">
      <c r="A228" s="43" t="s">
        <v>537</v>
      </c>
      <c r="B228" s="43">
        <v>20</v>
      </c>
      <c r="C228" s="43" t="s">
        <v>248</v>
      </c>
      <c r="D228" s="40" t="str">
        <f>VLOOKUP(C228, 'A08 Work Stations'!$A$2:$F$45, 2, 0)</f>
        <v>SAW-CNC-60-425</v>
      </c>
      <c r="E228" s="43">
        <v>60</v>
      </c>
      <c r="F228" s="3">
        <v>150</v>
      </c>
    </row>
    <row r="229" spans="1:6" s="42" customFormat="1" x14ac:dyDescent="0.2">
      <c r="A229" s="43" t="s">
        <v>537</v>
      </c>
      <c r="B229" s="43">
        <v>60</v>
      </c>
      <c r="C229" s="43" t="s">
        <v>249</v>
      </c>
      <c r="D229" s="40" t="str">
        <f>VLOOKUP(C229, 'A08 Work Stations'!$A$2:$F$45, 2, 0)</f>
        <v>TEMP-A01-202</v>
      </c>
      <c r="E229" s="43">
        <v>300</v>
      </c>
      <c r="F229" s="3">
        <v>150</v>
      </c>
    </row>
    <row r="230" spans="1:6" s="42" customFormat="1" x14ac:dyDescent="0.2">
      <c r="A230" s="43" t="s">
        <v>537</v>
      </c>
      <c r="B230" s="43">
        <v>10</v>
      </c>
      <c r="C230" s="43" t="s">
        <v>250</v>
      </c>
      <c r="D230" s="40" t="str">
        <f>VLOOKUP(C230, 'A08 Work Stations'!$A$2:$F$45, 2, 0)</f>
        <v>RAW-MAT-INV</v>
      </c>
      <c r="E230" s="43">
        <v>0</v>
      </c>
      <c r="F230" s="3">
        <v>150</v>
      </c>
    </row>
    <row r="231" spans="1:6" s="42" customFormat="1" x14ac:dyDescent="0.2">
      <c r="A231" s="43" t="s">
        <v>537</v>
      </c>
      <c r="B231" s="43">
        <v>70</v>
      </c>
      <c r="C231" s="43" t="s">
        <v>251</v>
      </c>
      <c r="D231" s="40" t="str">
        <f>VLOOKUP(C231, 'A08 Work Stations'!$A$2:$F$45, 2, 0)</f>
        <v>FIN-GOOD-INV</v>
      </c>
      <c r="E231" s="43">
        <v>0</v>
      </c>
      <c r="F231" s="3">
        <v>150</v>
      </c>
    </row>
    <row r="232" spans="1:6" s="42" customFormat="1" x14ac:dyDescent="0.2">
      <c r="A232" s="43" t="s">
        <v>538</v>
      </c>
      <c r="B232" s="43">
        <v>30</v>
      </c>
      <c r="C232" s="43" t="s">
        <v>214</v>
      </c>
      <c r="D232" s="40" t="str">
        <f>VLOOKUP(C232, 'A08 Work Stations'!$A$2:$F$45, 2, 0)</f>
        <v>TUR-C2-367</v>
      </c>
      <c r="E232" s="43">
        <v>420</v>
      </c>
      <c r="F232" s="3">
        <v>150</v>
      </c>
    </row>
    <row r="233" spans="1:6" s="42" customFormat="1" x14ac:dyDescent="0.2">
      <c r="A233" s="43" t="s">
        <v>538</v>
      </c>
      <c r="B233" s="43">
        <v>40</v>
      </c>
      <c r="C233" s="43" t="s">
        <v>232</v>
      </c>
      <c r="D233" s="40" t="str">
        <f>VLOOKUP(C233, 'A08 Work Stations'!$A$2:$F$45, 2, 0)</f>
        <v>DR-2A-201</v>
      </c>
      <c r="E233" s="43">
        <v>480</v>
      </c>
      <c r="F233" s="3">
        <v>150</v>
      </c>
    </row>
    <row r="234" spans="1:6" s="42" customFormat="1" x14ac:dyDescent="0.2">
      <c r="A234" s="43" t="s">
        <v>538</v>
      </c>
      <c r="B234" s="43">
        <v>50</v>
      </c>
      <c r="C234" s="43" t="s">
        <v>242</v>
      </c>
      <c r="D234" s="40" t="str">
        <f>VLOOKUP(C234, 'A08 Work Stations'!$A$2:$F$45, 2, 0)</f>
        <v>SAW-35-100-254</v>
      </c>
      <c r="E234" s="43">
        <v>720</v>
      </c>
      <c r="F234" s="3">
        <v>150</v>
      </c>
    </row>
    <row r="235" spans="1:6" s="42" customFormat="1" x14ac:dyDescent="0.2">
      <c r="A235" s="43" t="s">
        <v>538</v>
      </c>
      <c r="B235" s="43">
        <v>20</v>
      </c>
      <c r="C235" s="43" t="s">
        <v>245</v>
      </c>
      <c r="D235" s="40" t="str">
        <f>VLOOKUP(C235, 'A08 Work Stations'!$A$2:$F$45, 2, 0)</f>
        <v>SAW-150-423</v>
      </c>
      <c r="E235" s="43">
        <v>120</v>
      </c>
      <c r="F235" s="3">
        <v>150</v>
      </c>
    </row>
    <row r="236" spans="1:6" s="42" customFormat="1" x14ac:dyDescent="0.2">
      <c r="A236" s="43" t="s">
        <v>538</v>
      </c>
      <c r="B236" s="43">
        <v>10</v>
      </c>
      <c r="C236" s="43" t="s">
        <v>250</v>
      </c>
      <c r="D236" s="40" t="str">
        <f>VLOOKUP(C236, 'A08 Work Stations'!$A$2:$F$45, 2, 0)</f>
        <v>RAW-MAT-INV</v>
      </c>
      <c r="E236" s="43">
        <v>0</v>
      </c>
      <c r="F236" s="3">
        <v>150</v>
      </c>
    </row>
    <row r="237" spans="1:6" s="42" customFormat="1" x14ac:dyDescent="0.2">
      <c r="A237" s="43" t="s">
        <v>538</v>
      </c>
      <c r="B237" s="43">
        <v>60</v>
      </c>
      <c r="C237" s="43" t="s">
        <v>251</v>
      </c>
      <c r="D237" s="40" t="str">
        <f>VLOOKUP(C237, 'A08 Work Stations'!$A$2:$F$45, 2, 0)</f>
        <v>FIN-GOOD-INV</v>
      </c>
      <c r="E237" s="43">
        <v>0</v>
      </c>
      <c r="F237" s="3">
        <v>150</v>
      </c>
    </row>
    <row r="238" spans="1:6" s="42" customFormat="1" x14ac:dyDescent="0.2">
      <c r="A238" s="43" t="s">
        <v>539</v>
      </c>
      <c r="B238" s="43">
        <v>30</v>
      </c>
      <c r="C238" s="43" t="s">
        <v>214</v>
      </c>
      <c r="D238" s="40" t="str">
        <f>VLOOKUP(C238, 'A08 Work Stations'!$A$2:$F$45, 2, 0)</f>
        <v>TUR-C2-367</v>
      </c>
      <c r="E238" s="43">
        <v>240</v>
      </c>
      <c r="F238" s="3">
        <v>150</v>
      </c>
    </row>
    <row r="239" spans="1:6" s="42" customFormat="1" x14ac:dyDescent="0.2">
      <c r="A239" s="43" t="s">
        <v>539</v>
      </c>
      <c r="B239" s="43">
        <v>40</v>
      </c>
      <c r="C239" s="43" t="s">
        <v>238</v>
      </c>
      <c r="D239" s="40" t="str">
        <f>VLOOKUP(C239, 'A08 Work Stations'!$A$2:$F$45, 2, 0)</f>
        <v>DR-3AW-207</v>
      </c>
      <c r="E239" s="43">
        <v>240</v>
      </c>
      <c r="F239" s="3">
        <v>150</v>
      </c>
    </row>
    <row r="240" spans="1:6" s="42" customFormat="1" x14ac:dyDescent="0.2">
      <c r="A240" s="43" t="s">
        <v>539</v>
      </c>
      <c r="B240" s="43">
        <v>20</v>
      </c>
      <c r="C240" s="43" t="s">
        <v>245</v>
      </c>
      <c r="D240" s="40" t="str">
        <f>VLOOKUP(C240, 'A08 Work Stations'!$A$2:$F$45, 2, 0)</f>
        <v>SAW-150-423</v>
      </c>
      <c r="E240" s="43">
        <v>120</v>
      </c>
      <c r="F240" s="3">
        <v>150</v>
      </c>
    </row>
    <row r="241" spans="1:6" s="42" customFormat="1" x14ac:dyDescent="0.2">
      <c r="A241" s="43" t="s">
        <v>539</v>
      </c>
      <c r="B241" s="43">
        <v>10</v>
      </c>
      <c r="C241" s="43" t="s">
        <v>250</v>
      </c>
      <c r="D241" s="40" t="str">
        <f>VLOOKUP(C241, 'A08 Work Stations'!$A$2:$F$45, 2, 0)</f>
        <v>RAW-MAT-INV</v>
      </c>
      <c r="E241" s="43">
        <v>0</v>
      </c>
      <c r="F241" s="3">
        <v>150</v>
      </c>
    </row>
    <row r="242" spans="1:6" s="42" customFormat="1" x14ac:dyDescent="0.2">
      <c r="A242" s="43" t="s">
        <v>539</v>
      </c>
      <c r="B242" s="43">
        <v>50</v>
      </c>
      <c r="C242" s="43" t="s">
        <v>251</v>
      </c>
      <c r="D242" s="40" t="str">
        <f>VLOOKUP(C242, 'A08 Work Stations'!$A$2:$F$45, 2, 0)</f>
        <v>FIN-GOOD-INV</v>
      </c>
      <c r="E242" s="43">
        <v>0</v>
      </c>
      <c r="F242" s="3">
        <v>150</v>
      </c>
    </row>
    <row r="243" spans="1:6" s="42" customFormat="1" x14ac:dyDescent="0.2">
      <c r="A243" s="43" t="s">
        <v>491</v>
      </c>
      <c r="B243" s="43">
        <v>30</v>
      </c>
      <c r="C243" s="43" t="s">
        <v>214</v>
      </c>
      <c r="D243" s="40" t="str">
        <f>VLOOKUP(C243, 'A08 Work Stations'!$A$2:$F$45, 2, 0)</f>
        <v>TUR-C2-367</v>
      </c>
      <c r="E243" s="43">
        <v>300</v>
      </c>
      <c r="F243" s="3">
        <v>150</v>
      </c>
    </row>
    <row r="244" spans="1:6" s="42" customFormat="1" x14ac:dyDescent="0.2">
      <c r="A244" s="43" t="s">
        <v>491</v>
      </c>
      <c r="B244" s="43">
        <v>40</v>
      </c>
      <c r="C244" s="43" t="s">
        <v>235</v>
      </c>
      <c r="D244" s="40" t="str">
        <f>VLOOKUP(C244, 'A08 Work Stations'!$A$2:$F$45, 2, 0)</f>
        <v>DR-T3-204</v>
      </c>
      <c r="E244" s="43">
        <v>480</v>
      </c>
      <c r="F244" s="3">
        <v>150</v>
      </c>
    </row>
    <row r="245" spans="1:6" s="42" customFormat="1" x14ac:dyDescent="0.2">
      <c r="A245" s="43" t="s">
        <v>491</v>
      </c>
      <c r="B245" s="43">
        <v>20</v>
      </c>
      <c r="C245" s="43" t="s">
        <v>245</v>
      </c>
      <c r="D245" s="40" t="str">
        <f>VLOOKUP(C245, 'A08 Work Stations'!$A$2:$F$45, 2, 0)</f>
        <v>SAW-150-423</v>
      </c>
      <c r="E245" s="43">
        <v>120</v>
      </c>
      <c r="F245" s="3">
        <v>150</v>
      </c>
    </row>
    <row r="246" spans="1:6" s="42" customFormat="1" x14ac:dyDescent="0.2">
      <c r="A246" s="43" t="s">
        <v>491</v>
      </c>
      <c r="B246" s="43">
        <v>10</v>
      </c>
      <c r="C246" s="43" t="s">
        <v>250</v>
      </c>
      <c r="D246" s="40" t="str">
        <f>VLOOKUP(C246, 'A08 Work Stations'!$A$2:$F$45, 2, 0)</f>
        <v>RAW-MAT-INV</v>
      </c>
      <c r="E246" s="43">
        <v>0</v>
      </c>
      <c r="F246" s="3">
        <v>150</v>
      </c>
    </row>
    <row r="247" spans="1:6" s="42" customFormat="1" x14ac:dyDescent="0.2">
      <c r="A247" s="43" t="s">
        <v>491</v>
      </c>
      <c r="B247" s="43">
        <v>50</v>
      </c>
      <c r="C247" s="43" t="s">
        <v>251</v>
      </c>
      <c r="D247" s="40" t="str">
        <f>VLOOKUP(C247, 'A08 Work Stations'!$A$2:$F$45, 2, 0)</f>
        <v>FIN-GOOD-INV</v>
      </c>
      <c r="E247" s="43">
        <v>0</v>
      </c>
      <c r="F247" s="3">
        <v>150</v>
      </c>
    </row>
    <row r="248" spans="1:6" s="42" customFormat="1" x14ac:dyDescent="0.2">
      <c r="A248" s="43" t="s">
        <v>540</v>
      </c>
      <c r="B248" s="43">
        <v>30</v>
      </c>
      <c r="C248" s="43" t="s">
        <v>214</v>
      </c>
      <c r="D248" s="40" t="str">
        <f>VLOOKUP(C248, 'A08 Work Stations'!$A$2:$F$45, 2, 0)</f>
        <v>TUR-C2-367</v>
      </c>
      <c r="E248" s="43">
        <v>360</v>
      </c>
      <c r="F248" s="3">
        <v>150</v>
      </c>
    </row>
    <row r="249" spans="1:6" s="42" customFormat="1" x14ac:dyDescent="0.2">
      <c r="A249" s="43" t="s">
        <v>540</v>
      </c>
      <c r="B249" s="43">
        <v>40</v>
      </c>
      <c r="C249" s="43" t="s">
        <v>238</v>
      </c>
      <c r="D249" s="40" t="str">
        <f>VLOOKUP(C249, 'A08 Work Stations'!$A$2:$F$45, 2, 0)</f>
        <v>DR-3AW-207</v>
      </c>
      <c r="E249" s="43">
        <v>360</v>
      </c>
      <c r="F249" s="3">
        <v>150</v>
      </c>
    </row>
    <row r="250" spans="1:6" s="42" customFormat="1" x14ac:dyDescent="0.2">
      <c r="A250" s="43" t="s">
        <v>540</v>
      </c>
      <c r="B250" s="43">
        <v>50</v>
      </c>
      <c r="C250" s="43" t="s">
        <v>242</v>
      </c>
      <c r="D250" s="40" t="str">
        <f>VLOOKUP(C250, 'A08 Work Stations'!$A$2:$F$45, 2, 0)</f>
        <v>SAW-35-100-254</v>
      </c>
      <c r="E250" s="43">
        <v>720</v>
      </c>
      <c r="F250" s="3">
        <v>150</v>
      </c>
    </row>
    <row r="251" spans="1:6" s="42" customFormat="1" x14ac:dyDescent="0.2">
      <c r="A251" s="43" t="s">
        <v>540</v>
      </c>
      <c r="B251" s="43">
        <v>20</v>
      </c>
      <c r="C251" s="43" t="s">
        <v>245</v>
      </c>
      <c r="D251" s="40" t="str">
        <f>VLOOKUP(C251, 'A08 Work Stations'!$A$2:$F$45, 2, 0)</f>
        <v>SAW-150-423</v>
      </c>
      <c r="E251" s="43">
        <v>120</v>
      </c>
      <c r="F251" s="3">
        <v>150</v>
      </c>
    </row>
    <row r="252" spans="1:6" s="42" customFormat="1" x14ac:dyDescent="0.2">
      <c r="A252" s="43" t="s">
        <v>540</v>
      </c>
      <c r="B252" s="43">
        <v>10</v>
      </c>
      <c r="C252" s="43" t="s">
        <v>250</v>
      </c>
      <c r="D252" s="40" t="str">
        <f>VLOOKUP(C252, 'A08 Work Stations'!$A$2:$F$45, 2, 0)</f>
        <v>RAW-MAT-INV</v>
      </c>
      <c r="E252" s="43">
        <v>0</v>
      </c>
      <c r="F252" s="3">
        <v>150</v>
      </c>
    </row>
    <row r="253" spans="1:6" s="42" customFormat="1" x14ac:dyDescent="0.2">
      <c r="A253" s="43" t="s">
        <v>540</v>
      </c>
      <c r="B253" s="43">
        <v>60</v>
      </c>
      <c r="C253" s="43" t="s">
        <v>251</v>
      </c>
      <c r="D253" s="40" t="str">
        <f>VLOOKUP(C253, 'A08 Work Stations'!$A$2:$F$45, 2, 0)</f>
        <v>FIN-GOOD-INV</v>
      </c>
      <c r="E253" s="43">
        <v>0</v>
      </c>
      <c r="F253" s="3">
        <v>150</v>
      </c>
    </row>
    <row r="254" spans="1:6" s="42" customFormat="1" x14ac:dyDescent="0.2">
      <c r="A254" s="43" t="s">
        <v>541</v>
      </c>
      <c r="B254" s="43">
        <v>30</v>
      </c>
      <c r="C254" s="43" t="s">
        <v>213</v>
      </c>
      <c r="D254" s="40" t="str">
        <f>VLOOKUP(C254, 'A08 Work Stations'!$A$2:$F$45, 2, 0)</f>
        <v>TUR-C1-366</v>
      </c>
      <c r="E254" s="43">
        <v>180</v>
      </c>
      <c r="F254" s="3">
        <v>150</v>
      </c>
    </row>
    <row r="255" spans="1:6" s="42" customFormat="1" x14ac:dyDescent="0.2">
      <c r="A255" s="43" t="s">
        <v>541</v>
      </c>
      <c r="B255" s="43">
        <v>40</v>
      </c>
      <c r="C255" s="43" t="s">
        <v>238</v>
      </c>
      <c r="D255" s="40" t="str">
        <f>VLOOKUP(C255, 'A08 Work Stations'!$A$2:$F$45, 2, 0)</f>
        <v>DR-3AW-207</v>
      </c>
      <c r="E255" s="43">
        <v>360</v>
      </c>
      <c r="F255" s="3">
        <v>150</v>
      </c>
    </row>
    <row r="256" spans="1:6" s="42" customFormat="1" x14ac:dyDescent="0.2">
      <c r="A256" s="43" t="s">
        <v>541</v>
      </c>
      <c r="B256" s="43">
        <v>50</v>
      </c>
      <c r="C256" s="43" t="s">
        <v>240</v>
      </c>
      <c r="D256" s="40" t="str">
        <f>VLOOKUP(C256, 'A08 Work Stations'!$A$2:$F$45, 2, 0)</f>
        <v>SAW-50-150-252</v>
      </c>
      <c r="E256" s="43">
        <v>180</v>
      </c>
      <c r="F256" s="3">
        <v>150</v>
      </c>
    </row>
    <row r="257" spans="1:6" s="42" customFormat="1" x14ac:dyDescent="0.2">
      <c r="A257" s="43" t="s">
        <v>541</v>
      </c>
      <c r="B257" s="43">
        <v>20</v>
      </c>
      <c r="C257" s="43" t="s">
        <v>245</v>
      </c>
      <c r="D257" s="40" t="str">
        <f>VLOOKUP(C257, 'A08 Work Stations'!$A$2:$F$45, 2, 0)</f>
        <v>SAW-150-423</v>
      </c>
      <c r="E257" s="43">
        <v>120</v>
      </c>
      <c r="F257" s="3">
        <v>150</v>
      </c>
    </row>
    <row r="258" spans="1:6" s="42" customFormat="1" x14ac:dyDescent="0.2">
      <c r="A258" s="43" t="s">
        <v>541</v>
      </c>
      <c r="B258" s="43">
        <v>10</v>
      </c>
      <c r="C258" s="43" t="s">
        <v>250</v>
      </c>
      <c r="D258" s="40" t="str">
        <f>VLOOKUP(C258, 'A08 Work Stations'!$A$2:$F$45, 2, 0)</f>
        <v>RAW-MAT-INV</v>
      </c>
      <c r="E258" s="43">
        <v>0</v>
      </c>
      <c r="F258" s="3">
        <v>150</v>
      </c>
    </row>
    <row r="259" spans="1:6" s="42" customFormat="1" x14ac:dyDescent="0.2">
      <c r="A259" s="43" t="s">
        <v>541</v>
      </c>
      <c r="B259" s="43">
        <v>60</v>
      </c>
      <c r="C259" s="43" t="s">
        <v>251</v>
      </c>
      <c r="D259" s="40" t="str">
        <f>VLOOKUP(C259, 'A08 Work Stations'!$A$2:$F$45, 2, 0)</f>
        <v>FIN-GOOD-INV</v>
      </c>
      <c r="E259" s="43">
        <v>0</v>
      </c>
      <c r="F259" s="3">
        <v>150</v>
      </c>
    </row>
    <row r="260" spans="1:6" s="42" customFormat="1" x14ac:dyDescent="0.2">
      <c r="A260" s="43" t="s">
        <v>542</v>
      </c>
      <c r="B260" s="43">
        <v>30</v>
      </c>
      <c r="C260" s="43" t="s">
        <v>213</v>
      </c>
      <c r="D260" s="40" t="str">
        <f>VLOOKUP(C260, 'A08 Work Stations'!$A$2:$F$45, 2, 0)</f>
        <v>TUR-C1-366</v>
      </c>
      <c r="E260" s="43">
        <v>240</v>
      </c>
      <c r="F260" s="3">
        <v>150</v>
      </c>
    </row>
    <row r="261" spans="1:6" s="42" customFormat="1" x14ac:dyDescent="0.2">
      <c r="A261" s="43" t="s">
        <v>542</v>
      </c>
      <c r="B261" s="43">
        <v>40</v>
      </c>
      <c r="C261" s="43" t="s">
        <v>236</v>
      </c>
      <c r="D261" s="40" t="str">
        <f>VLOOKUP(C261, 'A08 Work Stations'!$A$2:$F$45, 2, 0)</f>
        <v>GR-T11-250</v>
      </c>
      <c r="E261" s="43">
        <v>420</v>
      </c>
      <c r="F261" s="3">
        <v>150</v>
      </c>
    </row>
    <row r="262" spans="1:6" s="42" customFormat="1" x14ac:dyDescent="0.2">
      <c r="A262" s="43" t="s">
        <v>542</v>
      </c>
      <c r="B262" s="43">
        <v>50</v>
      </c>
      <c r="C262" s="43" t="s">
        <v>240</v>
      </c>
      <c r="D262" s="40" t="str">
        <f>VLOOKUP(C262, 'A08 Work Stations'!$A$2:$F$45, 2, 0)</f>
        <v>SAW-50-150-252</v>
      </c>
      <c r="E262" s="43">
        <v>180</v>
      </c>
      <c r="F262" s="3">
        <v>150</v>
      </c>
    </row>
    <row r="263" spans="1:6" s="42" customFormat="1" x14ac:dyDescent="0.2">
      <c r="A263" s="43" t="s">
        <v>542</v>
      </c>
      <c r="B263" s="43">
        <v>20</v>
      </c>
      <c r="C263" s="43" t="s">
        <v>245</v>
      </c>
      <c r="D263" s="40" t="str">
        <f>VLOOKUP(C263, 'A08 Work Stations'!$A$2:$F$45, 2, 0)</f>
        <v>SAW-150-423</v>
      </c>
      <c r="E263" s="43">
        <v>120</v>
      </c>
      <c r="F263" s="3">
        <v>150</v>
      </c>
    </row>
    <row r="264" spans="1:6" s="42" customFormat="1" x14ac:dyDescent="0.2">
      <c r="A264" s="43" t="s">
        <v>542</v>
      </c>
      <c r="B264" s="43">
        <v>10</v>
      </c>
      <c r="C264" s="43" t="s">
        <v>250</v>
      </c>
      <c r="D264" s="40" t="str">
        <f>VLOOKUP(C264, 'A08 Work Stations'!$A$2:$F$45, 2, 0)</f>
        <v>RAW-MAT-INV</v>
      </c>
      <c r="E264" s="43">
        <v>0</v>
      </c>
      <c r="F264" s="3">
        <v>150</v>
      </c>
    </row>
    <row r="265" spans="1:6" s="42" customFormat="1" x14ac:dyDescent="0.2">
      <c r="A265" s="43" t="s">
        <v>542</v>
      </c>
      <c r="B265" s="43">
        <v>60</v>
      </c>
      <c r="C265" s="43" t="s">
        <v>251</v>
      </c>
      <c r="D265" s="40" t="str">
        <f>VLOOKUP(C265, 'A08 Work Stations'!$A$2:$F$45, 2, 0)</f>
        <v>FIN-GOOD-INV</v>
      </c>
      <c r="E265" s="43">
        <v>0</v>
      </c>
      <c r="F265" s="3">
        <v>150</v>
      </c>
    </row>
    <row r="266" spans="1:6" s="42" customFormat="1" x14ac:dyDescent="0.2">
      <c r="A266" s="43" t="s">
        <v>492</v>
      </c>
      <c r="B266" s="43">
        <v>30</v>
      </c>
      <c r="C266" s="43" t="s">
        <v>213</v>
      </c>
      <c r="D266" s="40" t="str">
        <f>VLOOKUP(C266, 'A08 Work Stations'!$A$2:$F$45, 2, 0)</f>
        <v>TUR-C1-366</v>
      </c>
      <c r="E266" s="43">
        <v>180</v>
      </c>
      <c r="F266" s="3">
        <v>150</v>
      </c>
    </row>
    <row r="267" spans="1:6" s="42" customFormat="1" x14ac:dyDescent="0.2">
      <c r="A267" s="43" t="s">
        <v>492</v>
      </c>
      <c r="B267" s="43">
        <v>40</v>
      </c>
      <c r="C267" s="43" t="s">
        <v>238</v>
      </c>
      <c r="D267" s="40" t="str">
        <f>VLOOKUP(C267, 'A08 Work Stations'!$A$2:$F$45, 2, 0)</f>
        <v>DR-3AW-207</v>
      </c>
      <c r="E267" s="43">
        <v>300</v>
      </c>
      <c r="F267" s="3">
        <v>150</v>
      </c>
    </row>
    <row r="268" spans="1:6" s="42" customFormat="1" x14ac:dyDescent="0.2">
      <c r="A268" s="43" t="s">
        <v>492</v>
      </c>
      <c r="B268" s="43">
        <v>50</v>
      </c>
      <c r="C268" s="43" t="s">
        <v>240</v>
      </c>
      <c r="D268" s="40" t="str">
        <f>VLOOKUP(C268, 'A08 Work Stations'!$A$2:$F$45, 2, 0)</f>
        <v>SAW-50-150-252</v>
      </c>
      <c r="E268" s="43">
        <v>180</v>
      </c>
      <c r="F268" s="3">
        <v>150</v>
      </c>
    </row>
    <row r="269" spans="1:6" s="42" customFormat="1" x14ac:dyDescent="0.2">
      <c r="A269" s="43" t="s">
        <v>492</v>
      </c>
      <c r="B269" s="43">
        <v>20</v>
      </c>
      <c r="C269" s="43" t="s">
        <v>245</v>
      </c>
      <c r="D269" s="40" t="str">
        <f>VLOOKUP(C269, 'A08 Work Stations'!$A$2:$F$45, 2, 0)</f>
        <v>SAW-150-423</v>
      </c>
      <c r="E269" s="43">
        <v>120</v>
      </c>
      <c r="F269" s="3">
        <v>150</v>
      </c>
    </row>
    <row r="270" spans="1:6" s="42" customFormat="1" x14ac:dyDescent="0.2">
      <c r="A270" s="43" t="s">
        <v>492</v>
      </c>
      <c r="B270" s="43">
        <v>10</v>
      </c>
      <c r="C270" s="43" t="s">
        <v>250</v>
      </c>
      <c r="D270" s="40" t="str">
        <f>VLOOKUP(C270, 'A08 Work Stations'!$A$2:$F$45, 2, 0)</f>
        <v>RAW-MAT-INV</v>
      </c>
      <c r="E270" s="43">
        <v>0</v>
      </c>
      <c r="F270" s="3">
        <v>150</v>
      </c>
    </row>
    <row r="271" spans="1:6" s="42" customFormat="1" x14ac:dyDescent="0.2">
      <c r="A271" s="43" t="s">
        <v>492</v>
      </c>
      <c r="B271" s="43">
        <v>60</v>
      </c>
      <c r="C271" s="43" t="s">
        <v>251</v>
      </c>
      <c r="D271" s="40" t="str">
        <f>VLOOKUP(C271, 'A08 Work Stations'!$A$2:$F$45, 2, 0)</f>
        <v>FIN-GOOD-INV</v>
      </c>
      <c r="E271" s="43">
        <v>0</v>
      </c>
      <c r="F271" s="3">
        <v>150</v>
      </c>
    </row>
    <row r="272" spans="1:6" s="42" customFormat="1" x14ac:dyDescent="0.2">
      <c r="A272" s="43" t="s">
        <v>543</v>
      </c>
      <c r="B272" s="43">
        <v>30</v>
      </c>
      <c r="C272" s="43" t="s">
        <v>213</v>
      </c>
      <c r="D272" s="40" t="str">
        <f>VLOOKUP(C272, 'A08 Work Stations'!$A$2:$F$45, 2, 0)</f>
        <v>TUR-C1-366</v>
      </c>
      <c r="E272" s="43">
        <v>180</v>
      </c>
      <c r="F272" s="3">
        <v>150</v>
      </c>
    </row>
    <row r="273" spans="1:6" s="42" customFormat="1" x14ac:dyDescent="0.2">
      <c r="A273" s="43" t="s">
        <v>543</v>
      </c>
      <c r="B273" s="43">
        <v>40</v>
      </c>
      <c r="C273" s="43" t="s">
        <v>233</v>
      </c>
      <c r="D273" s="40" t="str">
        <f>VLOOKUP(C273, 'A08 Work Stations'!$A$2:$F$45, 2, 0)</f>
        <v>DR-2A2-202</v>
      </c>
      <c r="E273" s="43">
        <v>240</v>
      </c>
      <c r="F273" s="3">
        <v>150</v>
      </c>
    </row>
    <row r="274" spans="1:6" s="42" customFormat="1" x14ac:dyDescent="0.2">
      <c r="A274" s="43" t="s">
        <v>543</v>
      </c>
      <c r="B274" s="43">
        <v>50</v>
      </c>
      <c r="C274" s="43" t="s">
        <v>240</v>
      </c>
      <c r="D274" s="40" t="str">
        <f>VLOOKUP(C274, 'A08 Work Stations'!$A$2:$F$45, 2, 0)</f>
        <v>SAW-50-150-252</v>
      </c>
      <c r="E274" s="43">
        <v>180</v>
      </c>
      <c r="F274" s="3">
        <v>150</v>
      </c>
    </row>
    <row r="275" spans="1:6" s="42" customFormat="1" x14ac:dyDescent="0.2">
      <c r="A275" s="43" t="s">
        <v>543</v>
      </c>
      <c r="B275" s="43">
        <v>20</v>
      </c>
      <c r="C275" s="43" t="s">
        <v>245</v>
      </c>
      <c r="D275" s="40" t="str">
        <f>VLOOKUP(C275, 'A08 Work Stations'!$A$2:$F$45, 2, 0)</f>
        <v>SAW-150-423</v>
      </c>
      <c r="E275" s="43">
        <v>120</v>
      </c>
      <c r="F275" s="3">
        <v>150</v>
      </c>
    </row>
    <row r="276" spans="1:6" s="42" customFormat="1" x14ac:dyDescent="0.2">
      <c r="A276" s="43" t="s">
        <v>543</v>
      </c>
      <c r="B276" s="43">
        <v>10</v>
      </c>
      <c r="C276" s="43" t="s">
        <v>250</v>
      </c>
      <c r="D276" s="40" t="str">
        <f>VLOOKUP(C276, 'A08 Work Stations'!$A$2:$F$45, 2, 0)</f>
        <v>RAW-MAT-INV</v>
      </c>
      <c r="E276" s="43">
        <v>0</v>
      </c>
      <c r="F276" s="3">
        <v>150</v>
      </c>
    </row>
    <row r="277" spans="1:6" s="42" customFormat="1" x14ac:dyDescent="0.2">
      <c r="A277" s="43" t="s">
        <v>543</v>
      </c>
      <c r="B277" s="43">
        <v>60</v>
      </c>
      <c r="C277" s="43" t="s">
        <v>251</v>
      </c>
      <c r="D277" s="40" t="str">
        <f>VLOOKUP(C277, 'A08 Work Stations'!$A$2:$F$45, 2, 0)</f>
        <v>FIN-GOOD-INV</v>
      </c>
      <c r="E277" s="43">
        <v>0</v>
      </c>
      <c r="F277" s="3">
        <v>150</v>
      </c>
    </row>
    <row r="278" spans="1:6" s="42" customFormat="1" x14ac:dyDescent="0.2">
      <c r="A278" s="43" t="s">
        <v>493</v>
      </c>
      <c r="B278" s="43">
        <v>30</v>
      </c>
      <c r="C278" s="43" t="s">
        <v>213</v>
      </c>
      <c r="D278" s="40" t="str">
        <f>VLOOKUP(C278, 'A08 Work Stations'!$A$2:$F$45, 2, 0)</f>
        <v>TUR-C1-366</v>
      </c>
      <c r="E278" s="43">
        <v>240</v>
      </c>
      <c r="F278" s="3">
        <v>150</v>
      </c>
    </row>
    <row r="279" spans="1:6" s="42" customFormat="1" x14ac:dyDescent="0.2">
      <c r="A279" s="43" t="s">
        <v>493</v>
      </c>
      <c r="B279" s="43">
        <v>40</v>
      </c>
      <c r="C279" s="43" t="s">
        <v>233</v>
      </c>
      <c r="D279" s="40" t="str">
        <f>VLOOKUP(C279, 'A08 Work Stations'!$A$2:$F$45, 2, 0)</f>
        <v>DR-2A2-202</v>
      </c>
      <c r="E279" s="43">
        <v>240</v>
      </c>
      <c r="F279" s="3">
        <v>150</v>
      </c>
    </row>
    <row r="280" spans="1:6" s="42" customFormat="1" x14ac:dyDescent="0.2">
      <c r="A280" s="43" t="s">
        <v>493</v>
      </c>
      <c r="B280" s="43">
        <v>50</v>
      </c>
      <c r="C280" s="43" t="s">
        <v>240</v>
      </c>
      <c r="D280" s="40" t="str">
        <f>VLOOKUP(C280, 'A08 Work Stations'!$A$2:$F$45, 2, 0)</f>
        <v>SAW-50-150-252</v>
      </c>
      <c r="E280" s="43">
        <v>180</v>
      </c>
      <c r="F280" s="3">
        <v>150</v>
      </c>
    </row>
    <row r="281" spans="1:6" s="42" customFormat="1" x14ac:dyDescent="0.2">
      <c r="A281" s="43" t="s">
        <v>493</v>
      </c>
      <c r="B281" s="43">
        <v>20</v>
      </c>
      <c r="C281" s="43" t="s">
        <v>245</v>
      </c>
      <c r="D281" s="40" t="str">
        <f>VLOOKUP(C281, 'A08 Work Stations'!$A$2:$F$45, 2, 0)</f>
        <v>SAW-150-423</v>
      </c>
      <c r="E281" s="43">
        <v>120</v>
      </c>
      <c r="F281" s="3">
        <v>150</v>
      </c>
    </row>
    <row r="282" spans="1:6" s="42" customFormat="1" x14ac:dyDescent="0.2">
      <c r="A282" s="43" t="s">
        <v>493</v>
      </c>
      <c r="B282" s="43">
        <v>10</v>
      </c>
      <c r="C282" s="43" t="s">
        <v>250</v>
      </c>
      <c r="D282" s="40" t="str">
        <f>VLOOKUP(C282, 'A08 Work Stations'!$A$2:$F$45, 2, 0)</f>
        <v>RAW-MAT-INV</v>
      </c>
      <c r="E282" s="43">
        <v>0</v>
      </c>
      <c r="F282" s="3">
        <v>150</v>
      </c>
    </row>
    <row r="283" spans="1:6" s="42" customFormat="1" x14ac:dyDescent="0.2">
      <c r="A283" s="43" t="s">
        <v>493</v>
      </c>
      <c r="B283" s="43">
        <v>60</v>
      </c>
      <c r="C283" s="43" t="s">
        <v>251</v>
      </c>
      <c r="D283" s="40" t="str">
        <f>VLOOKUP(C283, 'A08 Work Stations'!$A$2:$F$45, 2, 0)</f>
        <v>FIN-GOOD-INV</v>
      </c>
      <c r="E283" s="43">
        <v>0</v>
      </c>
      <c r="F283" s="3">
        <v>150</v>
      </c>
    </row>
    <row r="284" spans="1:6" s="42" customFormat="1" x14ac:dyDescent="0.2">
      <c r="A284" s="43" t="s">
        <v>494</v>
      </c>
      <c r="B284" s="43">
        <v>30</v>
      </c>
      <c r="C284" s="43" t="s">
        <v>213</v>
      </c>
      <c r="D284" s="40" t="str">
        <f>VLOOKUP(C284, 'A08 Work Stations'!$A$2:$F$45, 2, 0)</f>
        <v>TUR-C1-366</v>
      </c>
      <c r="E284" s="43">
        <v>240</v>
      </c>
      <c r="F284" s="3">
        <v>150</v>
      </c>
    </row>
    <row r="285" spans="1:6" s="42" customFormat="1" x14ac:dyDescent="0.2">
      <c r="A285" s="43" t="s">
        <v>494</v>
      </c>
      <c r="B285" s="43">
        <v>40</v>
      </c>
      <c r="C285" s="43" t="s">
        <v>233</v>
      </c>
      <c r="D285" s="40" t="str">
        <f>VLOOKUP(C285, 'A08 Work Stations'!$A$2:$F$45, 2, 0)</f>
        <v>DR-2A2-202</v>
      </c>
      <c r="E285" s="43">
        <v>240</v>
      </c>
      <c r="F285" s="3">
        <v>150</v>
      </c>
    </row>
    <row r="286" spans="1:6" s="42" customFormat="1" x14ac:dyDescent="0.2">
      <c r="A286" s="43" t="s">
        <v>494</v>
      </c>
      <c r="B286" s="43">
        <v>50</v>
      </c>
      <c r="C286" s="43" t="s">
        <v>241</v>
      </c>
      <c r="D286" s="40" t="str">
        <f>VLOOKUP(C286, 'A08 Work Stations'!$A$2:$F$45, 2, 0)</f>
        <v>SAW-30-160-252</v>
      </c>
      <c r="E286" s="43">
        <v>180</v>
      </c>
      <c r="F286" s="3">
        <v>150</v>
      </c>
    </row>
    <row r="287" spans="1:6" s="42" customFormat="1" x14ac:dyDescent="0.2">
      <c r="A287" s="43" t="s">
        <v>494</v>
      </c>
      <c r="B287" s="43">
        <v>20</v>
      </c>
      <c r="C287" s="43" t="s">
        <v>245</v>
      </c>
      <c r="D287" s="40" t="str">
        <f>VLOOKUP(C287, 'A08 Work Stations'!$A$2:$F$45, 2, 0)</f>
        <v>SAW-150-423</v>
      </c>
      <c r="E287" s="43">
        <v>120</v>
      </c>
      <c r="F287" s="3">
        <v>150</v>
      </c>
    </row>
    <row r="288" spans="1:6" s="42" customFormat="1" x14ac:dyDescent="0.2">
      <c r="A288" s="43" t="s">
        <v>494</v>
      </c>
      <c r="B288" s="43">
        <v>10</v>
      </c>
      <c r="C288" s="43" t="s">
        <v>250</v>
      </c>
      <c r="D288" s="40" t="str">
        <f>VLOOKUP(C288, 'A08 Work Stations'!$A$2:$F$45, 2, 0)</f>
        <v>RAW-MAT-INV</v>
      </c>
      <c r="E288" s="43">
        <v>0</v>
      </c>
      <c r="F288" s="3">
        <v>150</v>
      </c>
    </row>
    <row r="289" spans="1:6" s="42" customFormat="1" x14ac:dyDescent="0.2">
      <c r="A289" s="43" t="s">
        <v>494</v>
      </c>
      <c r="B289" s="43">
        <v>60</v>
      </c>
      <c r="C289" s="43" t="s">
        <v>251</v>
      </c>
      <c r="D289" s="40" t="str">
        <f>VLOOKUP(C289, 'A08 Work Stations'!$A$2:$F$45, 2, 0)</f>
        <v>FIN-GOOD-INV</v>
      </c>
      <c r="E289" s="43">
        <v>0</v>
      </c>
      <c r="F289" s="3">
        <v>150</v>
      </c>
    </row>
    <row r="290" spans="1:6" s="42" customFormat="1" x14ac:dyDescent="0.2">
      <c r="A290" s="43" t="s">
        <v>544</v>
      </c>
      <c r="B290" s="43">
        <v>30</v>
      </c>
      <c r="C290" s="43" t="s">
        <v>213</v>
      </c>
      <c r="D290" s="40" t="str">
        <f>VLOOKUP(C290, 'A08 Work Stations'!$A$2:$F$45, 2, 0)</f>
        <v>TUR-C1-366</v>
      </c>
      <c r="E290" s="43">
        <v>540</v>
      </c>
      <c r="F290" s="3">
        <v>150</v>
      </c>
    </row>
    <row r="291" spans="1:6" s="42" customFormat="1" x14ac:dyDescent="0.2">
      <c r="A291" s="43" t="s">
        <v>544</v>
      </c>
      <c r="B291" s="43">
        <v>40</v>
      </c>
      <c r="C291" s="43" t="s">
        <v>233</v>
      </c>
      <c r="D291" s="40" t="str">
        <f>VLOOKUP(C291, 'A08 Work Stations'!$A$2:$F$45, 2, 0)</f>
        <v>DR-2A2-202</v>
      </c>
      <c r="E291" s="43">
        <v>180</v>
      </c>
      <c r="F291" s="3">
        <v>150</v>
      </c>
    </row>
    <row r="292" spans="1:6" s="42" customFormat="1" x14ac:dyDescent="0.2">
      <c r="A292" s="43" t="s">
        <v>544</v>
      </c>
      <c r="B292" s="43">
        <v>50</v>
      </c>
      <c r="C292" s="43" t="s">
        <v>241</v>
      </c>
      <c r="D292" s="40" t="str">
        <f>VLOOKUP(C292, 'A08 Work Stations'!$A$2:$F$45, 2, 0)</f>
        <v>SAW-30-160-252</v>
      </c>
      <c r="E292" s="43">
        <v>180</v>
      </c>
      <c r="F292" s="3">
        <v>150</v>
      </c>
    </row>
    <row r="293" spans="1:6" s="42" customFormat="1" x14ac:dyDescent="0.2">
      <c r="A293" s="43" t="s">
        <v>544</v>
      </c>
      <c r="B293" s="43">
        <v>20</v>
      </c>
      <c r="C293" s="43" t="s">
        <v>245</v>
      </c>
      <c r="D293" s="40" t="str">
        <f>VLOOKUP(C293, 'A08 Work Stations'!$A$2:$F$45, 2, 0)</f>
        <v>SAW-150-423</v>
      </c>
      <c r="E293" s="43">
        <v>120</v>
      </c>
      <c r="F293" s="3">
        <v>150</v>
      </c>
    </row>
    <row r="294" spans="1:6" s="42" customFormat="1" x14ac:dyDescent="0.2">
      <c r="A294" s="43" t="s">
        <v>544</v>
      </c>
      <c r="B294" s="43">
        <v>10</v>
      </c>
      <c r="C294" s="43" t="s">
        <v>250</v>
      </c>
      <c r="D294" s="40" t="str">
        <f>VLOOKUP(C294, 'A08 Work Stations'!$A$2:$F$45, 2, 0)</f>
        <v>RAW-MAT-INV</v>
      </c>
      <c r="E294" s="43">
        <v>0</v>
      </c>
      <c r="F294" s="3">
        <v>150</v>
      </c>
    </row>
    <row r="295" spans="1:6" s="42" customFormat="1" x14ac:dyDescent="0.2">
      <c r="A295" s="43" t="s">
        <v>544</v>
      </c>
      <c r="B295" s="43">
        <v>60</v>
      </c>
      <c r="C295" s="43" t="s">
        <v>251</v>
      </c>
      <c r="D295" s="40" t="str">
        <f>VLOOKUP(C295, 'A08 Work Stations'!$A$2:$F$45, 2, 0)</f>
        <v>FIN-GOOD-INV</v>
      </c>
      <c r="E295" s="43">
        <v>0</v>
      </c>
      <c r="F295" s="3">
        <v>150</v>
      </c>
    </row>
    <row r="296" spans="1:6" s="42" customFormat="1" x14ac:dyDescent="0.2">
      <c r="A296" s="43" t="s">
        <v>545</v>
      </c>
      <c r="B296" s="43">
        <v>30</v>
      </c>
      <c r="C296" s="43" t="s">
        <v>213</v>
      </c>
      <c r="D296" s="40" t="str">
        <f>VLOOKUP(C296, 'A08 Work Stations'!$A$2:$F$45, 2, 0)</f>
        <v>TUR-C1-366</v>
      </c>
      <c r="E296" s="43">
        <v>480</v>
      </c>
      <c r="F296" s="3">
        <v>150</v>
      </c>
    </row>
    <row r="297" spans="1:6" s="42" customFormat="1" x14ac:dyDescent="0.2">
      <c r="A297" s="43" t="s">
        <v>545</v>
      </c>
      <c r="B297" s="43">
        <v>40</v>
      </c>
      <c r="C297" s="43" t="s">
        <v>233</v>
      </c>
      <c r="D297" s="40" t="str">
        <f>VLOOKUP(C297, 'A08 Work Stations'!$A$2:$F$45, 2, 0)</f>
        <v>DR-2A2-202</v>
      </c>
      <c r="E297" s="43">
        <v>180</v>
      </c>
      <c r="F297" s="3">
        <v>150</v>
      </c>
    </row>
    <row r="298" spans="1:6" s="42" customFormat="1" x14ac:dyDescent="0.2">
      <c r="A298" s="43" t="s">
        <v>545</v>
      </c>
      <c r="B298" s="43">
        <v>50</v>
      </c>
      <c r="C298" s="43" t="s">
        <v>241</v>
      </c>
      <c r="D298" s="40" t="str">
        <f>VLOOKUP(C298, 'A08 Work Stations'!$A$2:$F$45, 2, 0)</f>
        <v>SAW-30-160-252</v>
      </c>
      <c r="E298" s="43">
        <v>180</v>
      </c>
      <c r="F298" s="3">
        <v>150</v>
      </c>
    </row>
    <row r="299" spans="1:6" s="42" customFormat="1" x14ac:dyDescent="0.2">
      <c r="A299" s="43" t="s">
        <v>545</v>
      </c>
      <c r="B299" s="43">
        <v>20</v>
      </c>
      <c r="C299" s="43" t="s">
        <v>246</v>
      </c>
      <c r="D299" s="40" t="str">
        <f>VLOOKUP(C299, 'A08 Work Stations'!$A$2:$F$45, 2, 0)</f>
        <v>SAW-400-424</v>
      </c>
      <c r="E299" s="43">
        <v>120</v>
      </c>
      <c r="F299" s="3">
        <v>150</v>
      </c>
    </row>
    <row r="300" spans="1:6" s="42" customFormat="1" x14ac:dyDescent="0.2">
      <c r="A300" s="43" t="s">
        <v>545</v>
      </c>
      <c r="B300" s="43">
        <v>10</v>
      </c>
      <c r="C300" s="43" t="s">
        <v>250</v>
      </c>
      <c r="D300" s="40" t="str">
        <f>VLOOKUP(C300, 'A08 Work Stations'!$A$2:$F$45, 2, 0)</f>
        <v>RAW-MAT-INV</v>
      </c>
      <c r="E300" s="43">
        <v>0</v>
      </c>
      <c r="F300" s="3">
        <v>150</v>
      </c>
    </row>
    <row r="301" spans="1:6" s="42" customFormat="1" x14ac:dyDescent="0.2">
      <c r="A301" s="43" t="s">
        <v>545</v>
      </c>
      <c r="B301" s="43">
        <v>60</v>
      </c>
      <c r="C301" s="43" t="s">
        <v>251</v>
      </c>
      <c r="D301" s="40" t="str">
        <f>VLOOKUP(C301, 'A08 Work Stations'!$A$2:$F$45, 2, 0)</f>
        <v>FIN-GOOD-INV</v>
      </c>
      <c r="E301" s="43">
        <v>0</v>
      </c>
      <c r="F301" s="3">
        <v>150</v>
      </c>
    </row>
    <row r="302" spans="1:6" s="42" customFormat="1" x14ac:dyDescent="0.2">
      <c r="A302" s="43" t="s">
        <v>546</v>
      </c>
      <c r="B302" s="43">
        <v>30</v>
      </c>
      <c r="C302" s="43" t="s">
        <v>213</v>
      </c>
      <c r="D302" s="40" t="str">
        <f>VLOOKUP(C302, 'A08 Work Stations'!$A$2:$F$45, 2, 0)</f>
        <v>TUR-C1-366</v>
      </c>
      <c r="E302" s="43">
        <v>480</v>
      </c>
      <c r="F302" s="3">
        <v>150</v>
      </c>
    </row>
    <row r="303" spans="1:6" s="42" customFormat="1" x14ac:dyDescent="0.2">
      <c r="A303" s="43" t="s">
        <v>546</v>
      </c>
      <c r="B303" s="43">
        <v>60</v>
      </c>
      <c r="C303" s="43" t="s">
        <v>230</v>
      </c>
      <c r="D303" s="40" t="str">
        <f>VLOOKUP(C303, 'A08 Work Stations'!$A$2:$F$45, 2, 0)</f>
        <v>MIL-U2-607</v>
      </c>
      <c r="E303" s="43">
        <v>180</v>
      </c>
      <c r="F303" s="3">
        <v>150</v>
      </c>
    </row>
    <row r="304" spans="1:6" s="42" customFormat="1" x14ac:dyDescent="0.2">
      <c r="A304" s="43" t="s">
        <v>546</v>
      </c>
      <c r="B304" s="43">
        <v>40</v>
      </c>
      <c r="C304" s="43" t="s">
        <v>233</v>
      </c>
      <c r="D304" s="40" t="str">
        <f>VLOOKUP(C304, 'A08 Work Stations'!$A$2:$F$45, 2, 0)</f>
        <v>DR-2A2-202</v>
      </c>
      <c r="E304" s="43">
        <v>120</v>
      </c>
      <c r="F304" s="3">
        <v>150</v>
      </c>
    </row>
    <row r="305" spans="1:6" s="42" customFormat="1" x14ac:dyDescent="0.2">
      <c r="A305" s="43" t="s">
        <v>546</v>
      </c>
      <c r="B305" s="43">
        <v>50</v>
      </c>
      <c r="C305" s="43" t="s">
        <v>240</v>
      </c>
      <c r="D305" s="40" t="str">
        <f>VLOOKUP(C305, 'A08 Work Stations'!$A$2:$F$45, 2, 0)</f>
        <v>SAW-50-150-252</v>
      </c>
      <c r="E305" s="43">
        <v>360</v>
      </c>
      <c r="F305" s="3">
        <v>150</v>
      </c>
    </row>
    <row r="306" spans="1:6" s="42" customFormat="1" x14ac:dyDescent="0.2">
      <c r="A306" s="43" t="s">
        <v>546</v>
      </c>
      <c r="B306" s="43">
        <v>20</v>
      </c>
      <c r="C306" s="43" t="s">
        <v>246</v>
      </c>
      <c r="D306" s="40" t="str">
        <f>VLOOKUP(C306, 'A08 Work Stations'!$A$2:$F$45, 2, 0)</f>
        <v>SAW-400-424</v>
      </c>
      <c r="E306" s="43">
        <v>120</v>
      </c>
      <c r="F306" s="3">
        <v>150</v>
      </c>
    </row>
    <row r="307" spans="1:6" s="42" customFormat="1" x14ac:dyDescent="0.2">
      <c r="A307" s="43" t="s">
        <v>546</v>
      </c>
      <c r="B307" s="43">
        <v>10</v>
      </c>
      <c r="C307" s="43" t="s">
        <v>250</v>
      </c>
      <c r="D307" s="40" t="str">
        <f>VLOOKUP(C307, 'A08 Work Stations'!$A$2:$F$45, 2, 0)</f>
        <v>RAW-MAT-INV</v>
      </c>
      <c r="E307" s="43">
        <v>0</v>
      </c>
      <c r="F307" s="3">
        <v>150</v>
      </c>
    </row>
    <row r="308" spans="1:6" s="42" customFormat="1" x14ac:dyDescent="0.2">
      <c r="A308" s="43" t="s">
        <v>546</v>
      </c>
      <c r="B308" s="43">
        <v>70</v>
      </c>
      <c r="C308" s="43" t="s">
        <v>251</v>
      </c>
      <c r="D308" s="40" t="str">
        <f>VLOOKUP(C308, 'A08 Work Stations'!$A$2:$F$45, 2, 0)</f>
        <v>FIN-GOOD-INV</v>
      </c>
      <c r="E308" s="43">
        <v>0</v>
      </c>
      <c r="F308" s="3">
        <v>150</v>
      </c>
    </row>
    <row r="309" spans="1:6" s="42" customFormat="1" x14ac:dyDescent="0.2">
      <c r="A309" s="43" t="s">
        <v>547</v>
      </c>
      <c r="B309" s="43">
        <v>30</v>
      </c>
      <c r="C309" s="43" t="s">
        <v>213</v>
      </c>
      <c r="D309" s="40" t="str">
        <f>VLOOKUP(C309, 'A08 Work Stations'!$A$2:$F$45, 2, 0)</f>
        <v>TUR-C1-366</v>
      </c>
      <c r="E309" s="43">
        <v>360</v>
      </c>
      <c r="F309" s="3">
        <v>150</v>
      </c>
    </row>
    <row r="310" spans="1:6" s="42" customFormat="1" x14ac:dyDescent="0.2">
      <c r="A310" s="43" t="s">
        <v>547</v>
      </c>
      <c r="B310" s="43">
        <v>60</v>
      </c>
      <c r="C310" s="43" t="s">
        <v>232</v>
      </c>
      <c r="D310" s="40" t="str">
        <f>VLOOKUP(C310, 'A08 Work Stations'!$A$2:$F$45, 2, 0)</f>
        <v>DR-2A-201</v>
      </c>
      <c r="E310" s="43">
        <v>1440</v>
      </c>
      <c r="F310" s="3">
        <v>150</v>
      </c>
    </row>
    <row r="311" spans="1:6" s="42" customFormat="1" x14ac:dyDescent="0.2">
      <c r="A311" s="43" t="s">
        <v>547</v>
      </c>
      <c r="B311" s="43">
        <v>40</v>
      </c>
      <c r="C311" s="43" t="s">
        <v>237</v>
      </c>
      <c r="D311" s="40" t="str">
        <f>VLOOKUP(C311, 'A08 Work Stations'!$A$2:$F$45, 2, 0)</f>
        <v>DR-3A-206</v>
      </c>
      <c r="E311" s="43">
        <v>300</v>
      </c>
      <c r="F311" s="3">
        <v>150</v>
      </c>
    </row>
    <row r="312" spans="1:6" s="42" customFormat="1" x14ac:dyDescent="0.2">
      <c r="A312" s="43" t="s">
        <v>547</v>
      </c>
      <c r="B312" s="43">
        <v>50</v>
      </c>
      <c r="C312" s="43" t="s">
        <v>240</v>
      </c>
      <c r="D312" s="40" t="str">
        <f>VLOOKUP(C312, 'A08 Work Stations'!$A$2:$F$45, 2, 0)</f>
        <v>SAW-50-150-252</v>
      </c>
      <c r="E312" s="43">
        <v>420</v>
      </c>
      <c r="F312" s="3">
        <v>150</v>
      </c>
    </row>
    <row r="313" spans="1:6" s="42" customFormat="1" x14ac:dyDescent="0.2">
      <c r="A313" s="43" t="s">
        <v>547</v>
      </c>
      <c r="B313" s="43">
        <v>20</v>
      </c>
      <c r="C313" s="43" t="s">
        <v>246</v>
      </c>
      <c r="D313" s="40" t="str">
        <f>VLOOKUP(C313, 'A08 Work Stations'!$A$2:$F$45, 2, 0)</f>
        <v>SAW-400-424</v>
      </c>
      <c r="E313" s="43">
        <v>120</v>
      </c>
      <c r="F313" s="3">
        <v>150</v>
      </c>
    </row>
    <row r="314" spans="1:6" s="42" customFormat="1" x14ac:dyDescent="0.2">
      <c r="A314" s="43" t="s">
        <v>547</v>
      </c>
      <c r="B314" s="43">
        <v>10</v>
      </c>
      <c r="C314" s="43" t="s">
        <v>250</v>
      </c>
      <c r="D314" s="40" t="str">
        <f>VLOOKUP(C314, 'A08 Work Stations'!$A$2:$F$45, 2, 0)</f>
        <v>RAW-MAT-INV</v>
      </c>
      <c r="E314" s="43">
        <v>0</v>
      </c>
      <c r="F314" s="3">
        <v>150</v>
      </c>
    </row>
    <row r="315" spans="1:6" s="42" customFormat="1" x14ac:dyDescent="0.2">
      <c r="A315" s="43" t="s">
        <v>547</v>
      </c>
      <c r="B315" s="43">
        <v>70</v>
      </c>
      <c r="C315" s="43" t="s">
        <v>251</v>
      </c>
      <c r="D315" s="40" t="str">
        <f>VLOOKUP(C315, 'A08 Work Stations'!$A$2:$F$45, 2, 0)</f>
        <v>FIN-GOOD-INV</v>
      </c>
      <c r="E315" s="43">
        <v>0</v>
      </c>
      <c r="F315" s="3">
        <v>150</v>
      </c>
    </row>
    <row r="316" spans="1:6" s="42" customFormat="1" x14ac:dyDescent="0.2">
      <c r="A316" s="43" t="s">
        <v>548</v>
      </c>
      <c r="B316" s="43">
        <v>30</v>
      </c>
      <c r="C316" s="43" t="s">
        <v>213</v>
      </c>
      <c r="D316" s="40" t="str">
        <f>VLOOKUP(C316, 'A08 Work Stations'!$A$2:$F$45, 2, 0)</f>
        <v>TUR-C1-366</v>
      </c>
      <c r="E316" s="43">
        <v>360</v>
      </c>
      <c r="F316" s="3">
        <v>150</v>
      </c>
    </row>
    <row r="317" spans="1:6" s="42" customFormat="1" x14ac:dyDescent="0.2">
      <c r="A317" s="43" t="s">
        <v>548</v>
      </c>
      <c r="B317" s="43">
        <v>60</v>
      </c>
      <c r="C317" s="43" t="s">
        <v>230</v>
      </c>
      <c r="D317" s="40" t="str">
        <f>VLOOKUP(C317, 'A08 Work Stations'!$A$2:$F$45, 2, 0)</f>
        <v>MIL-U2-607</v>
      </c>
      <c r="E317" s="43">
        <v>180</v>
      </c>
      <c r="F317" s="3">
        <v>150</v>
      </c>
    </row>
    <row r="318" spans="1:6" s="42" customFormat="1" x14ac:dyDescent="0.2">
      <c r="A318" s="43" t="s">
        <v>548</v>
      </c>
      <c r="B318" s="43">
        <v>40</v>
      </c>
      <c r="C318" s="43" t="s">
        <v>237</v>
      </c>
      <c r="D318" s="40" t="str">
        <f>VLOOKUP(C318, 'A08 Work Stations'!$A$2:$F$45, 2, 0)</f>
        <v>DR-3A-206</v>
      </c>
      <c r="E318" s="43">
        <v>300</v>
      </c>
      <c r="F318" s="3">
        <v>150</v>
      </c>
    </row>
    <row r="319" spans="1:6" s="42" customFormat="1" x14ac:dyDescent="0.2">
      <c r="A319" s="43" t="s">
        <v>548</v>
      </c>
      <c r="B319" s="43">
        <v>50</v>
      </c>
      <c r="C319" s="43" t="s">
        <v>242</v>
      </c>
      <c r="D319" s="40" t="str">
        <f>VLOOKUP(C319, 'A08 Work Stations'!$A$2:$F$45, 2, 0)</f>
        <v>SAW-35-100-254</v>
      </c>
      <c r="E319" s="43">
        <v>480</v>
      </c>
      <c r="F319" s="3">
        <v>150</v>
      </c>
    </row>
    <row r="320" spans="1:6" s="42" customFormat="1" x14ac:dyDescent="0.2">
      <c r="A320" s="43" t="s">
        <v>548</v>
      </c>
      <c r="B320" s="43">
        <v>20</v>
      </c>
      <c r="C320" s="43" t="s">
        <v>246</v>
      </c>
      <c r="D320" s="40" t="str">
        <f>VLOOKUP(C320, 'A08 Work Stations'!$A$2:$F$45, 2, 0)</f>
        <v>SAW-400-424</v>
      </c>
      <c r="E320" s="43">
        <v>120</v>
      </c>
      <c r="F320" s="3">
        <v>150</v>
      </c>
    </row>
    <row r="321" spans="1:6" s="42" customFormat="1" x14ac:dyDescent="0.2">
      <c r="A321" s="43" t="s">
        <v>548</v>
      </c>
      <c r="B321" s="43">
        <v>10</v>
      </c>
      <c r="C321" s="43" t="s">
        <v>250</v>
      </c>
      <c r="D321" s="40" t="str">
        <f>VLOOKUP(C321, 'A08 Work Stations'!$A$2:$F$45, 2, 0)</f>
        <v>RAW-MAT-INV</v>
      </c>
      <c r="E321" s="43">
        <v>0</v>
      </c>
      <c r="F321" s="3">
        <v>150</v>
      </c>
    </row>
    <row r="322" spans="1:6" s="42" customFormat="1" x14ac:dyDescent="0.2">
      <c r="A322" s="43" t="s">
        <v>548</v>
      </c>
      <c r="B322" s="43">
        <v>70</v>
      </c>
      <c r="C322" s="43" t="s">
        <v>251</v>
      </c>
      <c r="D322" s="40" t="str">
        <f>VLOOKUP(C322, 'A08 Work Stations'!$A$2:$F$45, 2, 0)</f>
        <v>FIN-GOOD-INV</v>
      </c>
      <c r="E322" s="43">
        <v>0</v>
      </c>
      <c r="F322" s="3">
        <v>150</v>
      </c>
    </row>
    <row r="323" spans="1:6" s="42" customFormat="1" x14ac:dyDescent="0.2">
      <c r="A323" s="43" t="s">
        <v>549</v>
      </c>
      <c r="B323" s="43">
        <v>30</v>
      </c>
      <c r="C323" s="43" t="s">
        <v>214</v>
      </c>
      <c r="D323" s="40" t="str">
        <f>VLOOKUP(C323, 'A08 Work Stations'!$A$2:$F$45, 2, 0)</f>
        <v>TUR-C2-367</v>
      </c>
      <c r="E323" s="43">
        <v>300</v>
      </c>
      <c r="F323" s="3">
        <v>150</v>
      </c>
    </row>
    <row r="324" spans="1:6" s="42" customFormat="1" x14ac:dyDescent="0.2">
      <c r="A324" s="43" t="s">
        <v>549</v>
      </c>
      <c r="B324" s="43">
        <v>60</v>
      </c>
      <c r="C324" s="43" t="s">
        <v>232</v>
      </c>
      <c r="D324" s="40" t="str">
        <f>VLOOKUP(C324, 'A08 Work Stations'!$A$2:$F$45, 2, 0)</f>
        <v>DR-2A-201</v>
      </c>
      <c r="E324" s="43">
        <v>420</v>
      </c>
      <c r="F324" s="3">
        <v>150</v>
      </c>
    </row>
    <row r="325" spans="1:6" s="42" customFormat="1" x14ac:dyDescent="0.2">
      <c r="A325" s="43" t="s">
        <v>549</v>
      </c>
      <c r="B325" s="43">
        <v>40</v>
      </c>
      <c r="C325" s="43" t="s">
        <v>237</v>
      </c>
      <c r="D325" s="40" t="str">
        <f>VLOOKUP(C325, 'A08 Work Stations'!$A$2:$F$45, 2, 0)</f>
        <v>DR-3A-206</v>
      </c>
      <c r="E325" s="43">
        <v>300</v>
      </c>
      <c r="F325" s="3">
        <v>150</v>
      </c>
    </row>
    <row r="326" spans="1:6" s="42" customFormat="1" x14ac:dyDescent="0.2">
      <c r="A326" s="43" t="s">
        <v>549</v>
      </c>
      <c r="B326" s="43">
        <v>50</v>
      </c>
      <c r="C326" s="43" t="s">
        <v>242</v>
      </c>
      <c r="D326" s="40" t="str">
        <f>VLOOKUP(C326, 'A08 Work Stations'!$A$2:$F$45, 2, 0)</f>
        <v>SAW-35-100-254</v>
      </c>
      <c r="E326" s="43">
        <v>180</v>
      </c>
      <c r="F326" s="3">
        <v>150</v>
      </c>
    </row>
    <row r="327" spans="1:6" s="42" customFormat="1" x14ac:dyDescent="0.2">
      <c r="A327" s="43" t="s">
        <v>549</v>
      </c>
      <c r="B327" s="43">
        <v>20</v>
      </c>
      <c r="C327" s="43" t="s">
        <v>246</v>
      </c>
      <c r="D327" s="40" t="str">
        <f>VLOOKUP(C327, 'A08 Work Stations'!$A$2:$F$45, 2, 0)</f>
        <v>SAW-400-424</v>
      </c>
      <c r="E327" s="43">
        <v>120</v>
      </c>
      <c r="F327" s="3">
        <v>150</v>
      </c>
    </row>
    <row r="328" spans="1:6" s="42" customFormat="1" x14ac:dyDescent="0.2">
      <c r="A328" s="43" t="s">
        <v>549</v>
      </c>
      <c r="B328" s="43">
        <v>10</v>
      </c>
      <c r="C328" s="43" t="s">
        <v>250</v>
      </c>
      <c r="D328" s="40" t="str">
        <f>VLOOKUP(C328, 'A08 Work Stations'!$A$2:$F$45, 2, 0)</f>
        <v>RAW-MAT-INV</v>
      </c>
      <c r="E328" s="43">
        <v>0</v>
      </c>
      <c r="F328" s="3">
        <v>150</v>
      </c>
    </row>
    <row r="329" spans="1:6" s="42" customFormat="1" x14ac:dyDescent="0.2">
      <c r="A329" s="43" t="s">
        <v>549</v>
      </c>
      <c r="B329" s="43">
        <v>70</v>
      </c>
      <c r="C329" s="43" t="s">
        <v>251</v>
      </c>
      <c r="D329" s="40" t="str">
        <f>VLOOKUP(C329, 'A08 Work Stations'!$A$2:$F$45, 2, 0)</f>
        <v>FIN-GOOD-INV</v>
      </c>
      <c r="E329" s="43">
        <v>0</v>
      </c>
      <c r="F329" s="3">
        <v>150</v>
      </c>
    </row>
    <row r="330" spans="1:6" s="42" customFormat="1" x14ac:dyDescent="0.2">
      <c r="A330" s="43" t="s">
        <v>550</v>
      </c>
      <c r="B330" s="43">
        <v>30</v>
      </c>
      <c r="C330" s="43" t="s">
        <v>214</v>
      </c>
      <c r="D330" s="40" t="str">
        <f>VLOOKUP(C330, 'A08 Work Stations'!$A$2:$F$45, 2, 0)</f>
        <v>TUR-C2-367</v>
      </c>
      <c r="E330" s="43">
        <v>420</v>
      </c>
      <c r="F330" s="3">
        <v>150</v>
      </c>
    </row>
    <row r="331" spans="1:6" s="42" customFormat="1" x14ac:dyDescent="0.2">
      <c r="A331" s="43" t="s">
        <v>550</v>
      </c>
      <c r="B331" s="43">
        <v>20</v>
      </c>
      <c r="C331" s="43" t="s">
        <v>247</v>
      </c>
      <c r="D331" s="40" t="str">
        <f>VLOOKUP(C331, 'A08 Work Stations'!$A$2:$F$45, 2, 0)</f>
        <v>SAW-CNC-40-425</v>
      </c>
      <c r="E331" s="43">
        <v>120</v>
      </c>
      <c r="F331" s="3">
        <v>150</v>
      </c>
    </row>
    <row r="332" spans="1:6" s="42" customFormat="1" x14ac:dyDescent="0.2">
      <c r="A332" s="43" t="s">
        <v>550</v>
      </c>
      <c r="B332" s="43">
        <v>10</v>
      </c>
      <c r="C332" s="43" t="s">
        <v>250</v>
      </c>
      <c r="D332" s="40" t="str">
        <f>VLOOKUP(C332, 'A08 Work Stations'!$A$2:$F$45, 2, 0)</f>
        <v>RAW-MAT-INV</v>
      </c>
      <c r="E332" s="43">
        <v>0</v>
      </c>
      <c r="F332" s="3">
        <v>150</v>
      </c>
    </row>
    <row r="333" spans="1:6" s="42" customFormat="1" x14ac:dyDescent="0.2">
      <c r="A333" s="43" t="s">
        <v>550</v>
      </c>
      <c r="B333" s="43">
        <v>40</v>
      </c>
      <c r="C333" s="43" t="s">
        <v>251</v>
      </c>
      <c r="D333" s="40" t="str">
        <f>VLOOKUP(C333, 'A08 Work Stations'!$A$2:$F$45, 2, 0)</f>
        <v>FIN-GOOD-INV</v>
      </c>
      <c r="E333" s="43">
        <v>0</v>
      </c>
      <c r="F333" s="3">
        <v>150</v>
      </c>
    </row>
    <row r="334" spans="1:6" s="42" customFormat="1" x14ac:dyDescent="0.2">
      <c r="A334" s="43" t="s">
        <v>495</v>
      </c>
      <c r="B334" s="43">
        <v>30</v>
      </c>
      <c r="C334" s="43" t="s">
        <v>214</v>
      </c>
      <c r="D334" s="40" t="str">
        <f>VLOOKUP(C334, 'A08 Work Stations'!$A$2:$F$45, 2, 0)</f>
        <v>TUR-C2-367</v>
      </c>
      <c r="E334" s="43">
        <v>420</v>
      </c>
      <c r="F334" s="3">
        <v>150</v>
      </c>
    </row>
    <row r="335" spans="1:6" s="42" customFormat="1" x14ac:dyDescent="0.2">
      <c r="A335" s="43" t="s">
        <v>495</v>
      </c>
      <c r="B335" s="43">
        <v>20</v>
      </c>
      <c r="C335" s="43" t="s">
        <v>247</v>
      </c>
      <c r="D335" s="40" t="str">
        <f>VLOOKUP(C335, 'A08 Work Stations'!$A$2:$F$45, 2, 0)</f>
        <v>SAW-CNC-40-425</v>
      </c>
      <c r="E335" s="43">
        <v>120</v>
      </c>
      <c r="F335" s="3">
        <v>150</v>
      </c>
    </row>
    <row r="336" spans="1:6" s="42" customFormat="1" x14ac:dyDescent="0.2">
      <c r="A336" s="43" t="s">
        <v>495</v>
      </c>
      <c r="B336" s="43">
        <v>10</v>
      </c>
      <c r="C336" s="43" t="s">
        <v>250</v>
      </c>
      <c r="D336" s="40" t="str">
        <f>VLOOKUP(C336, 'A08 Work Stations'!$A$2:$F$45, 2, 0)</f>
        <v>RAW-MAT-INV</v>
      </c>
      <c r="E336" s="43">
        <v>0</v>
      </c>
      <c r="F336" s="3">
        <v>150</v>
      </c>
    </row>
    <row r="337" spans="1:6" s="42" customFormat="1" x14ac:dyDescent="0.2">
      <c r="A337" s="43" t="s">
        <v>495</v>
      </c>
      <c r="B337" s="43">
        <v>40</v>
      </c>
      <c r="C337" s="43" t="s">
        <v>251</v>
      </c>
      <c r="D337" s="40" t="str">
        <f>VLOOKUP(C337, 'A08 Work Stations'!$A$2:$F$45, 2, 0)</f>
        <v>FIN-GOOD-INV</v>
      </c>
      <c r="E337" s="43">
        <v>0</v>
      </c>
      <c r="F337" s="3">
        <v>150</v>
      </c>
    </row>
    <row r="338" spans="1:6" s="42" customFormat="1" x14ac:dyDescent="0.2">
      <c r="A338" s="43" t="s">
        <v>496</v>
      </c>
      <c r="B338" s="43">
        <v>30</v>
      </c>
      <c r="C338" s="43" t="s">
        <v>214</v>
      </c>
      <c r="D338" s="40" t="str">
        <f>VLOOKUP(C338, 'A08 Work Stations'!$A$2:$F$45, 2, 0)</f>
        <v>TUR-C2-367</v>
      </c>
      <c r="E338" s="43">
        <v>420</v>
      </c>
      <c r="F338" s="3">
        <v>150</v>
      </c>
    </row>
    <row r="339" spans="1:6" s="42" customFormat="1" x14ac:dyDescent="0.2">
      <c r="A339" s="43" t="s">
        <v>496</v>
      </c>
      <c r="B339" s="43">
        <v>20</v>
      </c>
      <c r="C339" s="43" t="s">
        <v>247</v>
      </c>
      <c r="D339" s="40" t="str">
        <f>VLOOKUP(C339, 'A08 Work Stations'!$A$2:$F$45, 2, 0)</f>
        <v>SAW-CNC-40-425</v>
      </c>
      <c r="E339" s="43">
        <v>180</v>
      </c>
      <c r="F339" s="3">
        <v>150</v>
      </c>
    </row>
    <row r="340" spans="1:6" s="42" customFormat="1" x14ac:dyDescent="0.2">
      <c r="A340" s="43" t="s">
        <v>496</v>
      </c>
      <c r="B340" s="43">
        <v>10</v>
      </c>
      <c r="C340" s="43" t="s">
        <v>250</v>
      </c>
      <c r="D340" s="40" t="str">
        <f>VLOOKUP(C340, 'A08 Work Stations'!$A$2:$F$45, 2, 0)</f>
        <v>RAW-MAT-INV</v>
      </c>
      <c r="E340" s="43">
        <v>0</v>
      </c>
      <c r="F340" s="3">
        <v>150</v>
      </c>
    </row>
    <row r="341" spans="1:6" s="42" customFormat="1" x14ac:dyDescent="0.2">
      <c r="A341" s="43" t="s">
        <v>496</v>
      </c>
      <c r="B341" s="43">
        <v>40</v>
      </c>
      <c r="C341" s="43" t="s">
        <v>251</v>
      </c>
      <c r="D341" s="40" t="str">
        <f>VLOOKUP(C341, 'A08 Work Stations'!$A$2:$F$45, 2, 0)</f>
        <v>FIN-GOOD-INV</v>
      </c>
      <c r="E341" s="43">
        <v>0</v>
      </c>
      <c r="F341" s="3">
        <v>150</v>
      </c>
    </row>
    <row r="342" spans="1:6" s="42" customFormat="1" x14ac:dyDescent="0.2">
      <c r="A342" s="43" t="s">
        <v>497</v>
      </c>
      <c r="B342" s="43">
        <v>30</v>
      </c>
      <c r="C342" s="43" t="s">
        <v>214</v>
      </c>
      <c r="D342" s="40" t="str">
        <f>VLOOKUP(C342, 'A08 Work Stations'!$A$2:$F$45, 2, 0)</f>
        <v>TUR-C2-367</v>
      </c>
      <c r="E342" s="43">
        <v>420</v>
      </c>
      <c r="F342" s="3">
        <v>150</v>
      </c>
    </row>
    <row r="343" spans="1:6" s="42" customFormat="1" x14ac:dyDescent="0.2">
      <c r="A343" s="43" t="s">
        <v>497</v>
      </c>
      <c r="B343" s="43">
        <v>40</v>
      </c>
      <c r="C343" s="43" t="s">
        <v>233</v>
      </c>
      <c r="D343" s="40" t="str">
        <f>VLOOKUP(C343, 'A08 Work Stations'!$A$2:$F$45, 2, 0)</f>
        <v>DR-2A2-202</v>
      </c>
      <c r="E343" s="43">
        <v>360</v>
      </c>
      <c r="F343" s="3">
        <v>150</v>
      </c>
    </row>
    <row r="344" spans="1:6" s="42" customFormat="1" x14ac:dyDescent="0.2">
      <c r="A344" s="43" t="s">
        <v>497</v>
      </c>
      <c r="B344" s="43">
        <v>20</v>
      </c>
      <c r="C344" s="43" t="s">
        <v>247</v>
      </c>
      <c r="D344" s="40" t="str">
        <f>VLOOKUP(C344, 'A08 Work Stations'!$A$2:$F$45, 2, 0)</f>
        <v>SAW-CNC-40-425</v>
      </c>
      <c r="E344" s="43">
        <v>120</v>
      </c>
      <c r="F344" s="3">
        <v>150</v>
      </c>
    </row>
    <row r="345" spans="1:6" s="42" customFormat="1" x14ac:dyDescent="0.2">
      <c r="A345" s="43" t="s">
        <v>497</v>
      </c>
      <c r="B345" s="43">
        <v>10</v>
      </c>
      <c r="C345" s="43" t="s">
        <v>250</v>
      </c>
      <c r="D345" s="40" t="str">
        <f>VLOOKUP(C345, 'A08 Work Stations'!$A$2:$F$45, 2, 0)</f>
        <v>RAW-MAT-INV</v>
      </c>
      <c r="E345" s="43">
        <v>0</v>
      </c>
      <c r="F345" s="3">
        <v>150</v>
      </c>
    </row>
    <row r="346" spans="1:6" s="42" customFormat="1" x14ac:dyDescent="0.2">
      <c r="A346" s="43" t="s">
        <v>497</v>
      </c>
      <c r="B346" s="43">
        <v>50</v>
      </c>
      <c r="C346" s="43" t="s">
        <v>251</v>
      </c>
      <c r="D346" s="40" t="str">
        <f>VLOOKUP(C346, 'A08 Work Stations'!$A$2:$F$45, 2, 0)</f>
        <v>FIN-GOOD-INV</v>
      </c>
      <c r="E346" s="43">
        <v>0</v>
      </c>
      <c r="F346" s="3">
        <v>150</v>
      </c>
    </row>
    <row r="347" spans="1:6" s="42" customFormat="1" x14ac:dyDescent="0.2">
      <c r="A347" s="43" t="s">
        <v>551</v>
      </c>
      <c r="B347" s="43">
        <v>30</v>
      </c>
      <c r="C347" s="43" t="s">
        <v>219</v>
      </c>
      <c r="D347" s="40" t="str">
        <f>VLOOKUP(C347, 'A08 Work Stations'!$A$2:$F$45, 2, 0)</f>
        <v>TUR-15-250-405</v>
      </c>
      <c r="E347" s="43">
        <v>540</v>
      </c>
      <c r="F347" s="3">
        <v>150</v>
      </c>
    </row>
    <row r="348" spans="1:6" s="42" customFormat="1" x14ac:dyDescent="0.2">
      <c r="A348" s="43" t="s">
        <v>551</v>
      </c>
      <c r="B348" s="43">
        <v>40</v>
      </c>
      <c r="C348" s="43" t="s">
        <v>233</v>
      </c>
      <c r="D348" s="40" t="str">
        <f>VLOOKUP(C348, 'A08 Work Stations'!$A$2:$F$45, 2, 0)</f>
        <v>DR-2A2-202</v>
      </c>
      <c r="E348" s="43">
        <v>360</v>
      </c>
      <c r="F348" s="3">
        <v>150</v>
      </c>
    </row>
    <row r="349" spans="1:6" s="42" customFormat="1" x14ac:dyDescent="0.2">
      <c r="A349" s="43" t="s">
        <v>551</v>
      </c>
      <c r="B349" s="43">
        <v>20</v>
      </c>
      <c r="C349" s="43" t="s">
        <v>247</v>
      </c>
      <c r="D349" s="40" t="str">
        <f>VLOOKUP(C349, 'A08 Work Stations'!$A$2:$F$45, 2, 0)</f>
        <v>SAW-CNC-40-425</v>
      </c>
      <c r="E349" s="43">
        <v>120</v>
      </c>
      <c r="F349" s="3">
        <v>150</v>
      </c>
    </row>
    <row r="350" spans="1:6" s="42" customFormat="1" x14ac:dyDescent="0.2">
      <c r="A350" s="43" t="s">
        <v>551</v>
      </c>
      <c r="B350" s="43">
        <v>10</v>
      </c>
      <c r="C350" s="43" t="s">
        <v>250</v>
      </c>
      <c r="D350" s="40" t="str">
        <f>VLOOKUP(C350, 'A08 Work Stations'!$A$2:$F$45, 2, 0)</f>
        <v>RAW-MAT-INV</v>
      </c>
      <c r="E350" s="43">
        <v>0</v>
      </c>
      <c r="F350" s="3">
        <v>150</v>
      </c>
    </row>
    <row r="351" spans="1:6" s="42" customFormat="1" x14ac:dyDescent="0.2">
      <c r="A351" s="43" t="s">
        <v>551</v>
      </c>
      <c r="B351" s="43">
        <v>50</v>
      </c>
      <c r="C351" s="43" t="s">
        <v>251</v>
      </c>
      <c r="D351" s="40" t="str">
        <f>VLOOKUP(C351, 'A08 Work Stations'!$A$2:$F$45, 2, 0)</f>
        <v>FIN-GOOD-INV</v>
      </c>
      <c r="E351" s="43">
        <v>0</v>
      </c>
      <c r="F351" s="3">
        <v>150</v>
      </c>
    </row>
    <row r="352" spans="1:6" s="42" customFormat="1" x14ac:dyDescent="0.2">
      <c r="A352" s="43" t="s">
        <v>552</v>
      </c>
      <c r="B352" s="43">
        <v>30</v>
      </c>
      <c r="C352" s="43" t="s">
        <v>219</v>
      </c>
      <c r="D352" s="40" t="str">
        <f>VLOOKUP(C352, 'A08 Work Stations'!$A$2:$F$45, 2, 0)</f>
        <v>TUR-15-250-405</v>
      </c>
      <c r="E352" s="43">
        <v>420</v>
      </c>
      <c r="F352" s="3">
        <v>150</v>
      </c>
    </row>
    <row r="353" spans="1:6" s="42" customFormat="1" x14ac:dyDescent="0.2">
      <c r="A353" s="43" t="s">
        <v>552</v>
      </c>
      <c r="B353" s="43">
        <v>40</v>
      </c>
      <c r="C353" s="43" t="s">
        <v>234</v>
      </c>
      <c r="D353" s="40" t="str">
        <f>VLOOKUP(C353, 'A08 Work Stations'!$A$2:$F$45, 2, 0)</f>
        <v>GR-T1-203</v>
      </c>
      <c r="E353" s="43">
        <v>300</v>
      </c>
      <c r="F353" s="3">
        <v>150</v>
      </c>
    </row>
    <row r="354" spans="1:6" s="42" customFormat="1" x14ac:dyDescent="0.2">
      <c r="A354" s="43" t="s">
        <v>552</v>
      </c>
      <c r="B354" s="43">
        <v>20</v>
      </c>
      <c r="C354" s="43" t="s">
        <v>247</v>
      </c>
      <c r="D354" s="40" t="str">
        <f>VLOOKUP(C354, 'A08 Work Stations'!$A$2:$F$45, 2, 0)</f>
        <v>SAW-CNC-40-425</v>
      </c>
      <c r="E354" s="43">
        <v>180</v>
      </c>
      <c r="F354" s="3">
        <v>150</v>
      </c>
    </row>
    <row r="355" spans="1:6" s="42" customFormat="1" x14ac:dyDescent="0.2">
      <c r="A355" s="43" t="s">
        <v>552</v>
      </c>
      <c r="B355" s="43">
        <v>10</v>
      </c>
      <c r="C355" s="43" t="s">
        <v>250</v>
      </c>
      <c r="D355" s="40" t="str">
        <f>VLOOKUP(C355, 'A08 Work Stations'!$A$2:$F$45, 2, 0)</f>
        <v>RAW-MAT-INV</v>
      </c>
      <c r="E355" s="43">
        <v>0</v>
      </c>
      <c r="F355" s="3">
        <v>150</v>
      </c>
    </row>
    <row r="356" spans="1:6" s="42" customFormat="1" x14ac:dyDescent="0.2">
      <c r="A356" s="43" t="s">
        <v>552</v>
      </c>
      <c r="B356" s="43">
        <v>50</v>
      </c>
      <c r="C356" s="43" t="s">
        <v>251</v>
      </c>
      <c r="D356" s="40" t="str">
        <f>VLOOKUP(C356, 'A08 Work Stations'!$A$2:$F$45, 2, 0)</f>
        <v>FIN-GOOD-INV</v>
      </c>
      <c r="E356" s="43">
        <v>0</v>
      </c>
      <c r="F356" s="3">
        <v>150</v>
      </c>
    </row>
    <row r="357" spans="1:6" s="42" customFormat="1" x14ac:dyDescent="0.2">
      <c r="A357" s="43" t="s">
        <v>553</v>
      </c>
      <c r="B357" s="43">
        <v>30</v>
      </c>
      <c r="C357" s="43" t="s">
        <v>219</v>
      </c>
      <c r="D357" s="40" t="str">
        <f>VLOOKUP(C357, 'A08 Work Stations'!$A$2:$F$45, 2, 0)</f>
        <v>TUR-15-250-405</v>
      </c>
      <c r="E357" s="43">
        <v>420</v>
      </c>
      <c r="F357" s="3">
        <v>150</v>
      </c>
    </row>
    <row r="358" spans="1:6" s="42" customFormat="1" x14ac:dyDescent="0.2">
      <c r="A358" s="43" t="s">
        <v>553</v>
      </c>
      <c r="B358" s="43">
        <v>40</v>
      </c>
      <c r="C358" s="43" t="s">
        <v>234</v>
      </c>
      <c r="D358" s="40" t="str">
        <f>VLOOKUP(C358, 'A08 Work Stations'!$A$2:$F$45, 2, 0)</f>
        <v>GR-T1-203</v>
      </c>
      <c r="E358" s="43">
        <v>300</v>
      </c>
      <c r="F358" s="3">
        <v>150</v>
      </c>
    </row>
    <row r="359" spans="1:6" s="42" customFormat="1" x14ac:dyDescent="0.2">
      <c r="A359" s="43" t="s">
        <v>553</v>
      </c>
      <c r="B359" s="43">
        <v>20</v>
      </c>
      <c r="C359" s="43" t="s">
        <v>247</v>
      </c>
      <c r="D359" s="40" t="str">
        <f>VLOOKUP(C359, 'A08 Work Stations'!$A$2:$F$45, 2, 0)</f>
        <v>SAW-CNC-40-425</v>
      </c>
      <c r="E359" s="43">
        <v>120</v>
      </c>
      <c r="F359" s="3">
        <v>150</v>
      </c>
    </row>
    <row r="360" spans="1:6" s="42" customFormat="1" x14ac:dyDescent="0.2">
      <c r="A360" s="43" t="s">
        <v>553</v>
      </c>
      <c r="B360" s="43">
        <v>10</v>
      </c>
      <c r="C360" s="43" t="s">
        <v>250</v>
      </c>
      <c r="D360" s="40" t="str">
        <f>VLOOKUP(C360, 'A08 Work Stations'!$A$2:$F$45, 2, 0)</f>
        <v>RAW-MAT-INV</v>
      </c>
      <c r="E360" s="43">
        <v>0</v>
      </c>
      <c r="F360" s="3">
        <v>150</v>
      </c>
    </row>
    <row r="361" spans="1:6" s="42" customFormat="1" x14ac:dyDescent="0.2">
      <c r="A361" s="43" t="s">
        <v>553</v>
      </c>
      <c r="B361" s="43">
        <v>50</v>
      </c>
      <c r="C361" s="43" t="s">
        <v>251</v>
      </c>
      <c r="D361" s="40" t="str">
        <f>VLOOKUP(C361, 'A08 Work Stations'!$A$2:$F$45, 2, 0)</f>
        <v>FIN-GOOD-INV</v>
      </c>
      <c r="E361" s="43">
        <v>0</v>
      </c>
      <c r="F361" s="3">
        <v>150</v>
      </c>
    </row>
    <row r="362" spans="1:6" s="42" customFormat="1" x14ac:dyDescent="0.2">
      <c r="A362" s="43" t="s">
        <v>554</v>
      </c>
      <c r="B362" s="43">
        <v>30</v>
      </c>
      <c r="C362" s="43" t="s">
        <v>219</v>
      </c>
      <c r="D362" s="40" t="str">
        <f>VLOOKUP(C362, 'A08 Work Stations'!$A$2:$F$45, 2, 0)</f>
        <v>TUR-15-250-405</v>
      </c>
      <c r="E362" s="43">
        <v>780</v>
      </c>
      <c r="F362" s="3">
        <v>150</v>
      </c>
    </row>
    <row r="363" spans="1:6" s="42" customFormat="1" x14ac:dyDescent="0.2">
      <c r="A363" s="43" t="s">
        <v>554</v>
      </c>
      <c r="B363" s="43">
        <v>40</v>
      </c>
      <c r="C363" s="43" t="s">
        <v>234</v>
      </c>
      <c r="D363" s="40" t="str">
        <f>VLOOKUP(C363, 'A08 Work Stations'!$A$2:$F$45, 2, 0)</f>
        <v>GR-T1-203</v>
      </c>
      <c r="E363" s="43">
        <v>240</v>
      </c>
      <c r="F363" s="3">
        <v>150</v>
      </c>
    </row>
    <row r="364" spans="1:6" s="42" customFormat="1" x14ac:dyDescent="0.2">
      <c r="A364" s="43" t="s">
        <v>554</v>
      </c>
      <c r="B364" s="43">
        <v>20</v>
      </c>
      <c r="C364" s="43" t="s">
        <v>247</v>
      </c>
      <c r="D364" s="40" t="str">
        <f>VLOOKUP(C364, 'A08 Work Stations'!$A$2:$F$45, 2, 0)</f>
        <v>SAW-CNC-40-425</v>
      </c>
      <c r="E364" s="43">
        <v>120</v>
      </c>
      <c r="F364" s="3">
        <v>150</v>
      </c>
    </row>
    <row r="365" spans="1:6" s="42" customFormat="1" x14ac:dyDescent="0.2">
      <c r="A365" s="43" t="s">
        <v>554</v>
      </c>
      <c r="B365" s="43">
        <v>10</v>
      </c>
      <c r="C365" s="43" t="s">
        <v>250</v>
      </c>
      <c r="D365" s="40" t="str">
        <f>VLOOKUP(C365, 'A08 Work Stations'!$A$2:$F$45, 2, 0)</f>
        <v>RAW-MAT-INV</v>
      </c>
      <c r="E365" s="43">
        <v>0</v>
      </c>
      <c r="F365" s="3">
        <v>150</v>
      </c>
    </row>
    <row r="366" spans="1:6" s="42" customFormat="1" x14ac:dyDescent="0.2">
      <c r="A366" s="43" t="s">
        <v>554</v>
      </c>
      <c r="B366" s="43">
        <v>50</v>
      </c>
      <c r="C366" s="43" t="s">
        <v>251</v>
      </c>
      <c r="D366" s="40" t="str">
        <f>VLOOKUP(C366, 'A08 Work Stations'!$A$2:$F$45, 2, 0)</f>
        <v>FIN-GOOD-INV</v>
      </c>
      <c r="E366" s="43">
        <v>0</v>
      </c>
      <c r="F366" s="3">
        <v>150</v>
      </c>
    </row>
    <row r="367" spans="1:6" s="42" customFormat="1" x14ac:dyDescent="0.2">
      <c r="A367" s="43" t="s">
        <v>555</v>
      </c>
      <c r="B367" s="43">
        <v>30</v>
      </c>
      <c r="C367" s="43" t="s">
        <v>219</v>
      </c>
      <c r="D367" s="40" t="str">
        <f>VLOOKUP(C367, 'A08 Work Stations'!$A$2:$F$45, 2, 0)</f>
        <v>TUR-15-250-405</v>
      </c>
      <c r="E367" s="43">
        <v>840</v>
      </c>
      <c r="F367" s="3">
        <v>150</v>
      </c>
    </row>
    <row r="368" spans="1:6" s="42" customFormat="1" x14ac:dyDescent="0.2">
      <c r="A368" s="43" t="s">
        <v>555</v>
      </c>
      <c r="B368" s="43">
        <v>20</v>
      </c>
      <c r="C368" s="43" t="s">
        <v>247</v>
      </c>
      <c r="D368" s="40" t="str">
        <f>VLOOKUP(C368, 'A08 Work Stations'!$A$2:$F$45, 2, 0)</f>
        <v>SAW-CNC-40-425</v>
      </c>
      <c r="E368" s="43">
        <v>180</v>
      </c>
      <c r="F368" s="3">
        <v>150</v>
      </c>
    </row>
    <row r="369" spans="1:6" s="42" customFormat="1" x14ac:dyDescent="0.2">
      <c r="A369" s="43" t="s">
        <v>555</v>
      </c>
      <c r="B369" s="43">
        <v>10</v>
      </c>
      <c r="C369" s="43" t="s">
        <v>250</v>
      </c>
      <c r="D369" s="40" t="str">
        <f>VLOOKUP(C369, 'A08 Work Stations'!$A$2:$F$45, 2, 0)</f>
        <v>RAW-MAT-INV</v>
      </c>
      <c r="E369" s="43">
        <v>0</v>
      </c>
      <c r="F369" s="3">
        <v>150</v>
      </c>
    </row>
    <row r="370" spans="1:6" s="42" customFormat="1" x14ac:dyDescent="0.2">
      <c r="A370" s="43" t="s">
        <v>555</v>
      </c>
      <c r="B370" s="43">
        <v>40</v>
      </c>
      <c r="C370" s="43" t="s">
        <v>251</v>
      </c>
      <c r="D370" s="40" t="str">
        <f>VLOOKUP(C370, 'A08 Work Stations'!$A$2:$F$45, 2, 0)</f>
        <v>FIN-GOOD-INV</v>
      </c>
      <c r="E370" s="43">
        <v>0</v>
      </c>
      <c r="F370" s="3">
        <v>150</v>
      </c>
    </row>
    <row r="371" spans="1:6" s="42" customFormat="1" x14ac:dyDescent="0.2">
      <c r="A371" s="43" t="s">
        <v>556</v>
      </c>
      <c r="B371" s="43">
        <v>30</v>
      </c>
      <c r="C371" s="43" t="s">
        <v>218</v>
      </c>
      <c r="D371" s="40" t="str">
        <f>VLOOKUP(C371, 'A08 Work Stations'!$A$2:$F$45, 2, 0)</f>
        <v>TUR-40-100-404</v>
      </c>
      <c r="E371" s="43">
        <v>840</v>
      </c>
      <c r="F371" s="3">
        <v>150</v>
      </c>
    </row>
    <row r="372" spans="1:6" s="42" customFormat="1" x14ac:dyDescent="0.2">
      <c r="A372" s="43" t="s">
        <v>556</v>
      </c>
      <c r="B372" s="43">
        <v>20</v>
      </c>
      <c r="C372" s="43" t="s">
        <v>247</v>
      </c>
      <c r="D372" s="40" t="str">
        <f>VLOOKUP(C372, 'A08 Work Stations'!$A$2:$F$45, 2, 0)</f>
        <v>SAW-CNC-40-425</v>
      </c>
      <c r="E372" s="43">
        <v>120</v>
      </c>
      <c r="F372" s="3">
        <v>150</v>
      </c>
    </row>
    <row r="373" spans="1:6" s="42" customFormat="1" x14ac:dyDescent="0.2">
      <c r="A373" s="43" t="s">
        <v>556</v>
      </c>
      <c r="B373" s="43">
        <v>10</v>
      </c>
      <c r="C373" s="43" t="s">
        <v>250</v>
      </c>
      <c r="D373" s="40" t="str">
        <f>VLOOKUP(C373, 'A08 Work Stations'!$A$2:$F$45, 2, 0)</f>
        <v>RAW-MAT-INV</v>
      </c>
      <c r="E373" s="43">
        <v>0</v>
      </c>
      <c r="F373" s="3">
        <v>150</v>
      </c>
    </row>
    <row r="374" spans="1:6" s="42" customFormat="1" x14ac:dyDescent="0.2">
      <c r="A374" s="43" t="s">
        <v>556</v>
      </c>
      <c r="B374" s="43">
        <v>40</v>
      </c>
      <c r="C374" s="43" t="s">
        <v>251</v>
      </c>
      <c r="D374" s="40" t="str">
        <f>VLOOKUP(C374, 'A08 Work Stations'!$A$2:$F$45, 2, 0)</f>
        <v>FIN-GOOD-INV</v>
      </c>
      <c r="E374" s="43">
        <v>0</v>
      </c>
      <c r="F374" s="3">
        <v>150</v>
      </c>
    </row>
    <row r="375" spans="1:6" s="42" customFormat="1" x14ac:dyDescent="0.2">
      <c r="A375" s="43" t="s">
        <v>557</v>
      </c>
      <c r="B375" s="43">
        <v>30</v>
      </c>
      <c r="C375" s="43" t="s">
        <v>218</v>
      </c>
      <c r="D375" s="40" t="str">
        <f>VLOOKUP(C375, 'A08 Work Stations'!$A$2:$F$45, 2, 0)</f>
        <v>TUR-40-100-404</v>
      </c>
      <c r="E375" s="43">
        <v>1080</v>
      </c>
      <c r="F375" s="3">
        <v>150</v>
      </c>
    </row>
    <row r="376" spans="1:6" s="42" customFormat="1" x14ac:dyDescent="0.2">
      <c r="A376" s="43" t="s">
        <v>557</v>
      </c>
      <c r="B376" s="43">
        <v>40</v>
      </c>
      <c r="C376" s="43" t="s">
        <v>233</v>
      </c>
      <c r="D376" s="40" t="str">
        <f>VLOOKUP(C376, 'A08 Work Stations'!$A$2:$F$45, 2, 0)</f>
        <v>DR-2A2-202</v>
      </c>
      <c r="E376" s="43">
        <v>480</v>
      </c>
      <c r="F376" s="3">
        <v>150</v>
      </c>
    </row>
    <row r="377" spans="1:6" s="42" customFormat="1" x14ac:dyDescent="0.2">
      <c r="A377" s="43" t="s">
        <v>557</v>
      </c>
      <c r="B377" s="43">
        <v>20</v>
      </c>
      <c r="C377" s="43" t="s">
        <v>247</v>
      </c>
      <c r="D377" s="40" t="str">
        <f>VLOOKUP(C377, 'A08 Work Stations'!$A$2:$F$45, 2, 0)</f>
        <v>SAW-CNC-40-425</v>
      </c>
      <c r="E377" s="43">
        <v>120</v>
      </c>
      <c r="F377" s="3">
        <v>150</v>
      </c>
    </row>
    <row r="378" spans="1:6" s="42" customFormat="1" x14ac:dyDescent="0.2">
      <c r="A378" s="43" t="s">
        <v>557</v>
      </c>
      <c r="B378" s="43">
        <v>10</v>
      </c>
      <c r="C378" s="43" t="s">
        <v>250</v>
      </c>
      <c r="D378" s="40" t="str">
        <f>VLOOKUP(C378, 'A08 Work Stations'!$A$2:$F$45, 2, 0)</f>
        <v>RAW-MAT-INV</v>
      </c>
      <c r="E378" s="43">
        <v>0</v>
      </c>
      <c r="F378" s="3">
        <v>150</v>
      </c>
    </row>
    <row r="379" spans="1:6" s="42" customFormat="1" x14ac:dyDescent="0.2">
      <c r="A379" s="43" t="s">
        <v>557</v>
      </c>
      <c r="B379" s="43">
        <v>50</v>
      </c>
      <c r="C379" s="43" t="s">
        <v>251</v>
      </c>
      <c r="D379" s="40" t="str">
        <f>VLOOKUP(C379, 'A08 Work Stations'!$A$2:$F$45, 2, 0)</f>
        <v>FIN-GOOD-INV</v>
      </c>
      <c r="E379" s="43">
        <v>0</v>
      </c>
      <c r="F379" s="3">
        <v>150</v>
      </c>
    </row>
    <row r="380" spans="1:6" s="42" customFormat="1" x14ac:dyDescent="0.2">
      <c r="A380" s="43" t="s">
        <v>558</v>
      </c>
      <c r="B380" s="43">
        <v>30</v>
      </c>
      <c r="C380" s="43" t="s">
        <v>218</v>
      </c>
      <c r="D380" s="40" t="str">
        <f>VLOOKUP(C380, 'A08 Work Stations'!$A$2:$F$45, 2, 0)</f>
        <v>TUR-40-100-404</v>
      </c>
      <c r="E380" s="43">
        <v>1080</v>
      </c>
      <c r="F380" s="3">
        <v>150</v>
      </c>
    </row>
    <row r="381" spans="1:6" s="42" customFormat="1" x14ac:dyDescent="0.2">
      <c r="A381" s="43" t="s">
        <v>558</v>
      </c>
      <c r="B381" s="43">
        <v>40</v>
      </c>
      <c r="C381" s="43" t="s">
        <v>234</v>
      </c>
      <c r="D381" s="40" t="str">
        <f>VLOOKUP(C381, 'A08 Work Stations'!$A$2:$F$45, 2, 0)</f>
        <v>GR-T1-203</v>
      </c>
      <c r="E381" s="43">
        <v>360</v>
      </c>
      <c r="F381" s="3">
        <v>150</v>
      </c>
    </row>
    <row r="382" spans="1:6" s="42" customFormat="1" x14ac:dyDescent="0.2">
      <c r="A382" s="43" t="s">
        <v>558</v>
      </c>
      <c r="B382" s="43">
        <v>50</v>
      </c>
      <c r="C382" s="43" t="s">
        <v>241</v>
      </c>
      <c r="D382" s="40" t="str">
        <f>VLOOKUP(C382, 'A08 Work Stations'!$A$2:$F$45, 2, 0)</f>
        <v>SAW-30-160-252</v>
      </c>
      <c r="E382" s="43">
        <v>420</v>
      </c>
      <c r="F382" s="3">
        <v>150</v>
      </c>
    </row>
    <row r="383" spans="1:6" s="42" customFormat="1" x14ac:dyDescent="0.2">
      <c r="A383" s="43" t="s">
        <v>558</v>
      </c>
      <c r="B383" s="43">
        <v>20</v>
      </c>
      <c r="C383" s="43" t="s">
        <v>247</v>
      </c>
      <c r="D383" s="40" t="str">
        <f>VLOOKUP(C383, 'A08 Work Stations'!$A$2:$F$45, 2, 0)</f>
        <v>SAW-CNC-40-425</v>
      </c>
      <c r="E383" s="43">
        <v>180</v>
      </c>
      <c r="F383" s="3">
        <v>150</v>
      </c>
    </row>
    <row r="384" spans="1:6" s="42" customFormat="1" x14ac:dyDescent="0.2">
      <c r="A384" s="43" t="s">
        <v>558</v>
      </c>
      <c r="B384" s="43">
        <v>10</v>
      </c>
      <c r="C384" s="43" t="s">
        <v>250</v>
      </c>
      <c r="D384" s="40" t="str">
        <f>VLOOKUP(C384, 'A08 Work Stations'!$A$2:$F$45, 2, 0)</f>
        <v>RAW-MAT-INV</v>
      </c>
      <c r="E384" s="43">
        <v>0</v>
      </c>
      <c r="F384" s="3">
        <v>150</v>
      </c>
    </row>
    <row r="385" spans="1:6" s="42" customFormat="1" x14ac:dyDescent="0.2">
      <c r="A385" s="43" t="s">
        <v>558</v>
      </c>
      <c r="B385" s="43">
        <v>60</v>
      </c>
      <c r="C385" s="43" t="s">
        <v>251</v>
      </c>
      <c r="D385" s="40" t="str">
        <f>VLOOKUP(C385, 'A08 Work Stations'!$A$2:$F$45, 2, 0)</f>
        <v>FIN-GOOD-INV</v>
      </c>
      <c r="E385" s="43">
        <v>0</v>
      </c>
      <c r="F385" s="3">
        <v>150</v>
      </c>
    </row>
    <row r="386" spans="1:6" s="42" customFormat="1" x14ac:dyDescent="0.2">
      <c r="A386" s="43" t="s">
        <v>559</v>
      </c>
      <c r="B386" s="43">
        <v>30</v>
      </c>
      <c r="C386" s="43" t="s">
        <v>216</v>
      </c>
      <c r="D386" s="40" t="str">
        <f>VLOOKUP(C386, 'A08 Work Stations'!$A$2:$F$45, 2, 0)</f>
        <v>TUR-20-120-402</v>
      </c>
      <c r="E386" s="43">
        <v>1080</v>
      </c>
      <c r="F386" s="3">
        <v>150</v>
      </c>
    </row>
    <row r="387" spans="1:6" s="42" customFormat="1" x14ac:dyDescent="0.2">
      <c r="A387" s="43" t="s">
        <v>559</v>
      </c>
      <c r="B387" s="43">
        <v>40</v>
      </c>
      <c r="C387" s="43" t="s">
        <v>233</v>
      </c>
      <c r="D387" s="40" t="str">
        <f>VLOOKUP(C387, 'A08 Work Stations'!$A$2:$F$45, 2, 0)</f>
        <v>DR-2A2-202</v>
      </c>
      <c r="E387" s="43">
        <v>360</v>
      </c>
      <c r="F387" s="3">
        <v>150</v>
      </c>
    </row>
    <row r="388" spans="1:6" s="42" customFormat="1" x14ac:dyDescent="0.2">
      <c r="A388" s="43" t="s">
        <v>559</v>
      </c>
      <c r="B388" s="43">
        <v>20</v>
      </c>
      <c r="C388" s="43" t="s">
        <v>247</v>
      </c>
      <c r="D388" s="40" t="str">
        <f>VLOOKUP(C388, 'A08 Work Stations'!$A$2:$F$45, 2, 0)</f>
        <v>SAW-CNC-40-425</v>
      </c>
      <c r="E388" s="43">
        <v>120</v>
      </c>
      <c r="F388" s="3">
        <v>150</v>
      </c>
    </row>
    <row r="389" spans="1:6" s="42" customFormat="1" x14ac:dyDescent="0.2">
      <c r="A389" s="43" t="s">
        <v>559</v>
      </c>
      <c r="B389" s="43">
        <v>10</v>
      </c>
      <c r="C389" s="43" t="s">
        <v>250</v>
      </c>
      <c r="D389" s="40" t="str">
        <f>VLOOKUP(C389, 'A08 Work Stations'!$A$2:$F$45, 2, 0)</f>
        <v>RAW-MAT-INV</v>
      </c>
      <c r="E389" s="43">
        <v>0</v>
      </c>
      <c r="F389" s="3">
        <v>150</v>
      </c>
    </row>
    <row r="390" spans="1:6" s="42" customFormat="1" x14ac:dyDescent="0.2">
      <c r="A390" s="43" t="s">
        <v>559</v>
      </c>
      <c r="B390" s="43">
        <v>50</v>
      </c>
      <c r="C390" s="43" t="s">
        <v>251</v>
      </c>
      <c r="D390" s="40" t="str">
        <f>VLOOKUP(C390, 'A08 Work Stations'!$A$2:$F$45, 2, 0)</f>
        <v>FIN-GOOD-INV</v>
      </c>
      <c r="E390" s="43">
        <v>0</v>
      </c>
      <c r="F390" s="3">
        <v>150</v>
      </c>
    </row>
    <row r="391" spans="1:6" s="42" customFormat="1" x14ac:dyDescent="0.2">
      <c r="A391" s="43" t="s">
        <v>498</v>
      </c>
      <c r="B391" s="43">
        <v>30</v>
      </c>
      <c r="C391" s="43" t="s">
        <v>211</v>
      </c>
      <c r="D391" s="40" t="str">
        <f>VLOOKUP(C391, 'A08 Work Stations'!$A$2:$F$45, 2, 0)</f>
        <v>TUR-A4-364</v>
      </c>
      <c r="E391" s="43">
        <v>720</v>
      </c>
      <c r="F391" s="3">
        <v>150</v>
      </c>
    </row>
    <row r="392" spans="1:6" s="42" customFormat="1" x14ac:dyDescent="0.2">
      <c r="A392" s="43" t="s">
        <v>498</v>
      </c>
      <c r="B392" s="43">
        <v>40</v>
      </c>
      <c r="C392" s="43" t="s">
        <v>230</v>
      </c>
      <c r="D392" s="40" t="str">
        <f>VLOOKUP(C392, 'A08 Work Stations'!$A$2:$F$45, 2, 0)</f>
        <v>MIL-U2-607</v>
      </c>
      <c r="E392" s="43">
        <v>360</v>
      </c>
      <c r="F392" s="3">
        <v>150</v>
      </c>
    </row>
    <row r="393" spans="1:6" s="42" customFormat="1" x14ac:dyDescent="0.2">
      <c r="A393" s="43" t="s">
        <v>498</v>
      </c>
      <c r="B393" s="43">
        <v>50</v>
      </c>
      <c r="C393" s="43" t="s">
        <v>232</v>
      </c>
      <c r="D393" s="40" t="str">
        <f>VLOOKUP(C393, 'A08 Work Stations'!$A$2:$F$45, 2, 0)</f>
        <v>DR-2A-201</v>
      </c>
      <c r="E393" s="43">
        <v>720</v>
      </c>
      <c r="F393" s="3">
        <v>150</v>
      </c>
    </row>
    <row r="394" spans="1:6" s="42" customFormat="1" x14ac:dyDescent="0.2">
      <c r="A394" s="43" t="s">
        <v>498</v>
      </c>
      <c r="B394" s="43">
        <v>60</v>
      </c>
      <c r="C394" s="43" t="s">
        <v>240</v>
      </c>
      <c r="D394" s="40" t="str">
        <f>VLOOKUP(C394, 'A08 Work Stations'!$A$2:$F$45, 2, 0)</f>
        <v>SAW-50-150-252</v>
      </c>
      <c r="E394" s="43">
        <v>780</v>
      </c>
      <c r="F394" s="3">
        <v>150</v>
      </c>
    </row>
    <row r="395" spans="1:6" s="42" customFormat="1" x14ac:dyDescent="0.2">
      <c r="A395" s="43" t="s">
        <v>498</v>
      </c>
      <c r="B395" s="43">
        <v>20</v>
      </c>
      <c r="C395" s="43" t="s">
        <v>247</v>
      </c>
      <c r="D395" s="40" t="str">
        <f>VLOOKUP(C395, 'A08 Work Stations'!$A$2:$F$45, 2, 0)</f>
        <v>SAW-CNC-40-425</v>
      </c>
      <c r="E395" s="43">
        <v>180</v>
      </c>
      <c r="F395" s="3">
        <v>150</v>
      </c>
    </row>
    <row r="396" spans="1:6" s="42" customFormat="1" x14ac:dyDescent="0.2">
      <c r="A396" s="43" t="s">
        <v>498</v>
      </c>
      <c r="B396" s="43">
        <v>70</v>
      </c>
      <c r="C396" s="43" t="s">
        <v>249</v>
      </c>
      <c r="D396" s="40" t="str">
        <f>VLOOKUP(C396, 'A08 Work Stations'!$A$2:$F$45, 2, 0)</f>
        <v>TEMP-A01-202</v>
      </c>
      <c r="E396" s="43">
        <v>300</v>
      </c>
      <c r="F396" s="3">
        <v>150</v>
      </c>
    </row>
    <row r="397" spans="1:6" s="42" customFormat="1" x14ac:dyDescent="0.2">
      <c r="A397" s="43" t="s">
        <v>498</v>
      </c>
      <c r="B397" s="43">
        <v>10</v>
      </c>
      <c r="C397" s="43" t="s">
        <v>250</v>
      </c>
      <c r="D397" s="40" t="str">
        <f>VLOOKUP(C397, 'A08 Work Stations'!$A$2:$F$45, 2, 0)</f>
        <v>RAW-MAT-INV</v>
      </c>
      <c r="E397" s="43">
        <v>0</v>
      </c>
      <c r="F397" s="3">
        <v>150</v>
      </c>
    </row>
    <row r="398" spans="1:6" s="42" customFormat="1" x14ac:dyDescent="0.2">
      <c r="A398" s="43" t="s">
        <v>498</v>
      </c>
      <c r="B398" s="43">
        <v>80</v>
      </c>
      <c r="C398" s="43" t="s">
        <v>251</v>
      </c>
      <c r="D398" s="40" t="str">
        <f>VLOOKUP(C398, 'A08 Work Stations'!$A$2:$F$45, 2, 0)</f>
        <v>FIN-GOOD-INV</v>
      </c>
      <c r="E398" s="43">
        <v>0</v>
      </c>
      <c r="F398" s="3">
        <v>150</v>
      </c>
    </row>
    <row r="399" spans="1:6" s="42" customFormat="1" x14ac:dyDescent="0.2">
      <c r="A399" s="43" t="s">
        <v>560</v>
      </c>
      <c r="B399" s="43">
        <v>30</v>
      </c>
      <c r="C399" s="43" t="s">
        <v>212</v>
      </c>
      <c r="D399" s="40" t="str">
        <f>VLOOKUP(C399, 'A08 Work Stations'!$A$2:$F$45, 2, 0)</f>
        <v>MIL-A2-365</v>
      </c>
      <c r="E399" s="43">
        <v>720</v>
      </c>
      <c r="F399" s="3">
        <v>150</v>
      </c>
    </row>
    <row r="400" spans="1:6" s="42" customFormat="1" x14ac:dyDescent="0.2">
      <c r="A400" s="43" t="s">
        <v>560</v>
      </c>
      <c r="B400" s="43">
        <v>50</v>
      </c>
      <c r="C400" s="43" t="s">
        <v>231</v>
      </c>
      <c r="D400" s="40" t="str">
        <f>VLOOKUP(C400, 'A08 Work Stations'!$A$2:$F$45, 2, 0)</f>
        <v>MIL-V5-608</v>
      </c>
      <c r="E400" s="43">
        <v>720</v>
      </c>
      <c r="F400" s="3">
        <v>150</v>
      </c>
    </row>
    <row r="401" spans="1:6" s="42" customFormat="1" x14ac:dyDescent="0.2">
      <c r="A401" s="43" t="s">
        <v>560</v>
      </c>
      <c r="B401" s="43">
        <v>40</v>
      </c>
      <c r="C401" s="43" t="s">
        <v>240</v>
      </c>
      <c r="D401" s="40" t="str">
        <f>VLOOKUP(C401, 'A08 Work Stations'!$A$2:$F$45, 2, 0)</f>
        <v>SAW-50-150-252</v>
      </c>
      <c r="E401" s="43">
        <v>120</v>
      </c>
      <c r="F401" s="3">
        <v>150</v>
      </c>
    </row>
    <row r="402" spans="1:6" s="42" customFormat="1" x14ac:dyDescent="0.2">
      <c r="A402" s="43" t="s">
        <v>560</v>
      </c>
      <c r="B402" s="43">
        <v>20</v>
      </c>
      <c r="C402" s="43" t="s">
        <v>243</v>
      </c>
      <c r="D402" s="40" t="str">
        <f>VLOOKUP(C402, 'A08 Work Stations'!$A$2:$F$45, 2, 0)</f>
        <v>SAW-10-421</v>
      </c>
      <c r="E402" s="43">
        <v>240</v>
      </c>
      <c r="F402" s="3">
        <v>150</v>
      </c>
    </row>
    <row r="403" spans="1:6" s="42" customFormat="1" x14ac:dyDescent="0.2">
      <c r="A403" s="43" t="s">
        <v>560</v>
      </c>
      <c r="B403" s="43">
        <v>10</v>
      </c>
      <c r="C403" s="43" t="s">
        <v>250</v>
      </c>
      <c r="D403" s="40" t="str">
        <f>VLOOKUP(C403, 'A08 Work Stations'!$A$2:$F$45, 2, 0)</f>
        <v>RAW-MAT-INV</v>
      </c>
      <c r="E403" s="43">
        <v>0</v>
      </c>
      <c r="F403" s="3">
        <v>150</v>
      </c>
    </row>
    <row r="404" spans="1:6" s="42" customFormat="1" x14ac:dyDescent="0.2">
      <c r="A404" s="43" t="s">
        <v>560</v>
      </c>
      <c r="B404" s="43">
        <v>60</v>
      </c>
      <c r="C404" s="43" t="s">
        <v>251</v>
      </c>
      <c r="D404" s="40" t="str">
        <f>VLOOKUP(C404, 'A08 Work Stations'!$A$2:$F$45, 2, 0)</f>
        <v>FIN-GOOD-INV</v>
      </c>
      <c r="E404" s="43">
        <v>0</v>
      </c>
      <c r="F404" s="3">
        <v>150</v>
      </c>
    </row>
    <row r="405" spans="1:6" s="42" customFormat="1" x14ac:dyDescent="0.2">
      <c r="A405" s="43" t="s">
        <v>499</v>
      </c>
      <c r="B405" s="43">
        <v>30</v>
      </c>
      <c r="C405" s="43" t="s">
        <v>212</v>
      </c>
      <c r="D405" s="40" t="str">
        <f>VLOOKUP(C405, 'A08 Work Stations'!$A$2:$F$45, 2, 0)</f>
        <v>MIL-A2-365</v>
      </c>
      <c r="E405" s="43">
        <v>720</v>
      </c>
      <c r="F405" s="3">
        <v>150</v>
      </c>
    </row>
    <row r="406" spans="1:6" s="42" customFormat="1" x14ac:dyDescent="0.2">
      <c r="A406" s="43" t="s">
        <v>499</v>
      </c>
      <c r="B406" s="43">
        <v>40</v>
      </c>
      <c r="C406" s="43" t="s">
        <v>232</v>
      </c>
      <c r="D406" s="40" t="str">
        <f>VLOOKUP(C406, 'A08 Work Stations'!$A$2:$F$45, 2, 0)</f>
        <v>DR-2A-201</v>
      </c>
      <c r="E406" s="43">
        <v>120</v>
      </c>
      <c r="F406" s="3">
        <v>150</v>
      </c>
    </row>
    <row r="407" spans="1:6" s="42" customFormat="1" x14ac:dyDescent="0.2">
      <c r="A407" s="43" t="s">
        <v>499</v>
      </c>
      <c r="B407" s="43">
        <v>50</v>
      </c>
      <c r="C407" s="43" t="s">
        <v>240</v>
      </c>
      <c r="D407" s="40" t="str">
        <f>VLOOKUP(C407, 'A08 Work Stations'!$A$2:$F$45, 2, 0)</f>
        <v>SAW-50-150-252</v>
      </c>
      <c r="E407" s="43">
        <v>3600</v>
      </c>
      <c r="F407" s="3">
        <v>150</v>
      </c>
    </row>
    <row r="408" spans="1:6" s="42" customFormat="1" x14ac:dyDescent="0.2">
      <c r="A408" s="43" t="s">
        <v>499</v>
      </c>
      <c r="B408" s="43">
        <v>20</v>
      </c>
      <c r="C408" s="43" t="s">
        <v>243</v>
      </c>
      <c r="D408" s="40" t="str">
        <f>VLOOKUP(C408, 'A08 Work Stations'!$A$2:$F$45, 2, 0)</f>
        <v>SAW-10-421</v>
      </c>
      <c r="E408" s="43">
        <v>120</v>
      </c>
      <c r="F408" s="3">
        <v>150</v>
      </c>
    </row>
    <row r="409" spans="1:6" s="42" customFormat="1" x14ac:dyDescent="0.2">
      <c r="A409" s="43" t="s">
        <v>499</v>
      </c>
      <c r="B409" s="43">
        <v>10</v>
      </c>
      <c r="C409" s="43" t="s">
        <v>250</v>
      </c>
      <c r="D409" s="40" t="str">
        <f>VLOOKUP(C409, 'A08 Work Stations'!$A$2:$F$45, 2, 0)</f>
        <v>RAW-MAT-INV</v>
      </c>
      <c r="E409" s="43">
        <v>0</v>
      </c>
      <c r="F409" s="3">
        <v>150</v>
      </c>
    </row>
    <row r="410" spans="1:6" s="42" customFormat="1" x14ac:dyDescent="0.2">
      <c r="A410" s="43" t="s">
        <v>499</v>
      </c>
      <c r="B410" s="43">
        <v>60</v>
      </c>
      <c r="C410" s="43" t="s">
        <v>251</v>
      </c>
      <c r="D410" s="40" t="str">
        <f>VLOOKUP(C410, 'A08 Work Stations'!$A$2:$F$45, 2, 0)</f>
        <v>FIN-GOOD-INV</v>
      </c>
      <c r="E410" s="43">
        <v>0</v>
      </c>
      <c r="F410" s="3">
        <v>150</v>
      </c>
    </row>
    <row r="411" spans="1:6" s="42" customFormat="1" x14ac:dyDescent="0.2">
      <c r="A411" s="43" t="s">
        <v>561</v>
      </c>
      <c r="B411" s="43">
        <v>30</v>
      </c>
      <c r="C411" s="43" t="s">
        <v>212</v>
      </c>
      <c r="D411" s="40" t="str">
        <f>VLOOKUP(C411, 'A08 Work Stations'!$A$2:$F$45, 2, 0)</f>
        <v>MIL-A2-365</v>
      </c>
      <c r="E411" s="43">
        <v>720</v>
      </c>
      <c r="F411" s="3">
        <v>150</v>
      </c>
    </row>
    <row r="412" spans="1:6" s="42" customFormat="1" x14ac:dyDescent="0.2">
      <c r="A412" s="43" t="s">
        <v>561</v>
      </c>
      <c r="B412" s="43">
        <v>50</v>
      </c>
      <c r="C412" s="43" t="s">
        <v>231</v>
      </c>
      <c r="D412" s="40" t="str">
        <f>VLOOKUP(C412, 'A08 Work Stations'!$A$2:$F$45, 2, 0)</f>
        <v>MIL-V5-608</v>
      </c>
      <c r="E412" s="43">
        <v>360</v>
      </c>
      <c r="F412" s="3">
        <v>150</v>
      </c>
    </row>
    <row r="413" spans="1:6" s="42" customFormat="1" x14ac:dyDescent="0.2">
      <c r="A413" s="43" t="s">
        <v>561</v>
      </c>
      <c r="B413" s="43">
        <v>40</v>
      </c>
      <c r="C413" s="43" t="s">
        <v>240</v>
      </c>
      <c r="D413" s="40" t="str">
        <f>VLOOKUP(C413, 'A08 Work Stations'!$A$2:$F$45, 2, 0)</f>
        <v>SAW-50-150-252</v>
      </c>
      <c r="E413" s="43">
        <v>120</v>
      </c>
      <c r="F413" s="3">
        <v>150</v>
      </c>
    </row>
    <row r="414" spans="1:6" s="42" customFormat="1" x14ac:dyDescent="0.2">
      <c r="A414" s="43" t="s">
        <v>561</v>
      </c>
      <c r="B414" s="43">
        <v>20</v>
      </c>
      <c r="C414" s="43" t="s">
        <v>243</v>
      </c>
      <c r="D414" s="40" t="str">
        <f>VLOOKUP(C414, 'A08 Work Stations'!$A$2:$F$45, 2, 0)</f>
        <v>SAW-10-421</v>
      </c>
      <c r="E414" s="43">
        <v>120</v>
      </c>
      <c r="F414" s="3">
        <v>150</v>
      </c>
    </row>
    <row r="415" spans="1:6" s="42" customFormat="1" x14ac:dyDescent="0.2">
      <c r="A415" s="43" t="s">
        <v>561</v>
      </c>
      <c r="B415" s="43">
        <v>10</v>
      </c>
      <c r="C415" s="43" t="s">
        <v>250</v>
      </c>
      <c r="D415" s="40" t="str">
        <f>VLOOKUP(C415, 'A08 Work Stations'!$A$2:$F$45, 2, 0)</f>
        <v>RAW-MAT-INV</v>
      </c>
      <c r="E415" s="43">
        <v>0</v>
      </c>
      <c r="F415" s="3">
        <v>150</v>
      </c>
    </row>
    <row r="416" spans="1:6" s="42" customFormat="1" x14ac:dyDescent="0.2">
      <c r="A416" s="43" t="s">
        <v>561</v>
      </c>
      <c r="B416" s="43">
        <v>60</v>
      </c>
      <c r="C416" s="43" t="s">
        <v>251</v>
      </c>
      <c r="D416" s="40" t="str">
        <f>VLOOKUP(C416, 'A08 Work Stations'!$A$2:$F$45, 2, 0)</f>
        <v>FIN-GOOD-INV</v>
      </c>
      <c r="E416" s="43">
        <v>0</v>
      </c>
      <c r="F416" s="3">
        <v>150</v>
      </c>
    </row>
    <row r="417" spans="1:6" s="42" customFormat="1" x14ac:dyDescent="0.2">
      <c r="A417" s="43" t="s">
        <v>500</v>
      </c>
      <c r="B417" s="43">
        <v>30</v>
      </c>
      <c r="C417" s="43" t="s">
        <v>212</v>
      </c>
      <c r="D417" s="40" t="str">
        <f>VLOOKUP(C417, 'A08 Work Stations'!$A$2:$F$45, 2, 0)</f>
        <v>MIL-A2-365</v>
      </c>
      <c r="E417" s="43">
        <v>720</v>
      </c>
      <c r="F417" s="3">
        <v>150</v>
      </c>
    </row>
    <row r="418" spans="1:6" s="42" customFormat="1" x14ac:dyDescent="0.2">
      <c r="A418" s="43" t="s">
        <v>500</v>
      </c>
      <c r="B418" s="43">
        <v>40</v>
      </c>
      <c r="C418" s="43" t="s">
        <v>233</v>
      </c>
      <c r="D418" s="40" t="str">
        <f>VLOOKUP(C418, 'A08 Work Stations'!$A$2:$F$45, 2, 0)</f>
        <v>DR-2A2-202</v>
      </c>
      <c r="E418" s="43">
        <v>120</v>
      </c>
      <c r="F418" s="3">
        <v>150</v>
      </c>
    </row>
    <row r="419" spans="1:6" s="42" customFormat="1" x14ac:dyDescent="0.2">
      <c r="A419" s="43" t="s">
        <v>500</v>
      </c>
      <c r="B419" s="43">
        <v>50</v>
      </c>
      <c r="C419" s="43" t="s">
        <v>240</v>
      </c>
      <c r="D419" s="40" t="str">
        <f>VLOOKUP(C419, 'A08 Work Stations'!$A$2:$F$45, 2, 0)</f>
        <v>SAW-50-150-252</v>
      </c>
      <c r="E419" s="43">
        <v>480</v>
      </c>
      <c r="F419" s="3">
        <v>150</v>
      </c>
    </row>
    <row r="420" spans="1:6" s="42" customFormat="1" x14ac:dyDescent="0.2">
      <c r="A420" s="43" t="s">
        <v>500</v>
      </c>
      <c r="B420" s="43">
        <v>20</v>
      </c>
      <c r="C420" s="43" t="s">
        <v>243</v>
      </c>
      <c r="D420" s="40" t="str">
        <f>VLOOKUP(C420, 'A08 Work Stations'!$A$2:$F$45, 2, 0)</f>
        <v>SAW-10-421</v>
      </c>
      <c r="E420" s="43">
        <v>120</v>
      </c>
      <c r="F420" s="3">
        <v>150</v>
      </c>
    </row>
    <row r="421" spans="1:6" s="42" customFormat="1" x14ac:dyDescent="0.2">
      <c r="A421" s="43" t="s">
        <v>500</v>
      </c>
      <c r="B421" s="43">
        <v>10</v>
      </c>
      <c r="C421" s="43" t="s">
        <v>250</v>
      </c>
      <c r="D421" s="40" t="str">
        <f>VLOOKUP(C421, 'A08 Work Stations'!$A$2:$F$45, 2, 0)</f>
        <v>RAW-MAT-INV</v>
      </c>
      <c r="E421" s="43">
        <v>0</v>
      </c>
      <c r="F421" s="3">
        <v>150</v>
      </c>
    </row>
    <row r="422" spans="1:6" s="42" customFormat="1" x14ac:dyDescent="0.2">
      <c r="A422" s="43" t="s">
        <v>500</v>
      </c>
      <c r="B422" s="43">
        <v>60</v>
      </c>
      <c r="C422" s="43" t="s">
        <v>251</v>
      </c>
      <c r="D422" s="40" t="str">
        <f>VLOOKUP(C422, 'A08 Work Stations'!$A$2:$F$45, 2, 0)</f>
        <v>FIN-GOOD-INV</v>
      </c>
      <c r="E422" s="43">
        <v>0</v>
      </c>
      <c r="F422" s="3">
        <v>150</v>
      </c>
    </row>
    <row r="423" spans="1:6" s="42" customFormat="1" x14ac:dyDescent="0.2">
      <c r="A423" s="43" t="s">
        <v>501</v>
      </c>
      <c r="B423" s="43">
        <v>30</v>
      </c>
      <c r="C423" s="43" t="s">
        <v>212</v>
      </c>
      <c r="D423" s="40" t="str">
        <f>VLOOKUP(C423, 'A08 Work Stations'!$A$2:$F$45, 2, 0)</f>
        <v>MIL-A2-365</v>
      </c>
      <c r="E423" s="43">
        <v>360</v>
      </c>
      <c r="F423" s="3">
        <v>150</v>
      </c>
    </row>
    <row r="424" spans="1:6" s="42" customFormat="1" x14ac:dyDescent="0.2">
      <c r="A424" s="43" t="s">
        <v>501</v>
      </c>
      <c r="B424" s="43">
        <v>40</v>
      </c>
      <c r="C424" s="43" t="s">
        <v>232</v>
      </c>
      <c r="D424" s="40" t="str">
        <f>VLOOKUP(C424, 'A08 Work Stations'!$A$2:$F$45, 2, 0)</f>
        <v>DR-2A-201</v>
      </c>
      <c r="E424" s="43">
        <v>180</v>
      </c>
      <c r="F424" s="3">
        <v>150</v>
      </c>
    </row>
    <row r="425" spans="1:6" s="42" customFormat="1" x14ac:dyDescent="0.2">
      <c r="A425" s="43" t="s">
        <v>501</v>
      </c>
      <c r="B425" s="43">
        <v>50</v>
      </c>
      <c r="C425" s="43" t="s">
        <v>241</v>
      </c>
      <c r="D425" s="40" t="str">
        <f>VLOOKUP(C425, 'A08 Work Stations'!$A$2:$F$45, 2, 0)</f>
        <v>SAW-30-160-252</v>
      </c>
      <c r="E425" s="43">
        <v>900</v>
      </c>
      <c r="F425" s="3">
        <v>150</v>
      </c>
    </row>
    <row r="426" spans="1:6" s="42" customFormat="1" x14ac:dyDescent="0.2">
      <c r="A426" s="43" t="s">
        <v>501</v>
      </c>
      <c r="B426" s="43">
        <v>20</v>
      </c>
      <c r="C426" s="43" t="s">
        <v>243</v>
      </c>
      <c r="D426" s="40" t="str">
        <f>VLOOKUP(C426, 'A08 Work Stations'!$A$2:$F$45, 2, 0)</f>
        <v>SAW-10-421</v>
      </c>
      <c r="E426" s="43">
        <v>60</v>
      </c>
      <c r="F426" s="3">
        <v>150</v>
      </c>
    </row>
    <row r="427" spans="1:6" s="42" customFormat="1" x14ac:dyDescent="0.2">
      <c r="A427" s="43" t="s">
        <v>501</v>
      </c>
      <c r="B427" s="43">
        <v>10</v>
      </c>
      <c r="C427" s="43" t="s">
        <v>250</v>
      </c>
      <c r="D427" s="40" t="str">
        <f>VLOOKUP(C427, 'A08 Work Stations'!$A$2:$F$45, 2, 0)</f>
        <v>RAW-MAT-INV</v>
      </c>
      <c r="E427" s="43">
        <v>0</v>
      </c>
      <c r="F427" s="3">
        <v>150</v>
      </c>
    </row>
    <row r="428" spans="1:6" s="42" customFormat="1" x14ac:dyDescent="0.2">
      <c r="A428" s="43" t="s">
        <v>501</v>
      </c>
      <c r="B428" s="43">
        <v>60</v>
      </c>
      <c r="C428" s="43" t="s">
        <v>251</v>
      </c>
      <c r="D428" s="40" t="str">
        <f>VLOOKUP(C428, 'A08 Work Stations'!$A$2:$F$45, 2, 0)</f>
        <v>FIN-GOOD-INV</v>
      </c>
      <c r="E428" s="43">
        <v>0</v>
      </c>
      <c r="F428" s="3">
        <v>150</v>
      </c>
    </row>
    <row r="429" spans="1:6" s="42" customFormat="1" x14ac:dyDescent="0.2">
      <c r="A429" s="43" t="s">
        <v>502</v>
      </c>
      <c r="B429" s="43">
        <v>30</v>
      </c>
      <c r="C429" s="43" t="s">
        <v>212</v>
      </c>
      <c r="D429" s="40" t="str">
        <f>VLOOKUP(C429, 'A08 Work Stations'!$A$2:$F$45, 2, 0)</f>
        <v>MIL-A2-365</v>
      </c>
      <c r="E429" s="43">
        <v>540</v>
      </c>
      <c r="F429" s="3">
        <v>150</v>
      </c>
    </row>
    <row r="430" spans="1:6" s="42" customFormat="1" x14ac:dyDescent="0.2">
      <c r="A430" s="43" t="s">
        <v>502</v>
      </c>
      <c r="B430" s="43">
        <v>40</v>
      </c>
      <c r="C430" s="43" t="s">
        <v>232</v>
      </c>
      <c r="D430" s="40" t="str">
        <f>VLOOKUP(C430, 'A08 Work Stations'!$A$2:$F$45, 2, 0)</f>
        <v>DR-2A-201</v>
      </c>
      <c r="E430" s="43">
        <v>180</v>
      </c>
      <c r="F430" s="3">
        <v>150</v>
      </c>
    </row>
    <row r="431" spans="1:6" s="42" customFormat="1" x14ac:dyDescent="0.2">
      <c r="A431" s="43" t="s">
        <v>502</v>
      </c>
      <c r="B431" s="43">
        <v>50</v>
      </c>
      <c r="C431" s="43" t="s">
        <v>241</v>
      </c>
      <c r="D431" s="40" t="str">
        <f>VLOOKUP(C431, 'A08 Work Stations'!$A$2:$F$45, 2, 0)</f>
        <v>SAW-30-160-252</v>
      </c>
      <c r="E431" s="43">
        <v>240</v>
      </c>
      <c r="F431" s="3">
        <v>150</v>
      </c>
    </row>
    <row r="432" spans="1:6" s="42" customFormat="1" x14ac:dyDescent="0.2">
      <c r="A432" s="43" t="s">
        <v>502</v>
      </c>
      <c r="B432" s="43">
        <v>20</v>
      </c>
      <c r="C432" s="43" t="s">
        <v>243</v>
      </c>
      <c r="D432" s="40" t="str">
        <f>VLOOKUP(C432, 'A08 Work Stations'!$A$2:$F$45, 2, 0)</f>
        <v>SAW-10-421</v>
      </c>
      <c r="E432" s="43">
        <v>120</v>
      </c>
      <c r="F432" s="3">
        <v>150</v>
      </c>
    </row>
    <row r="433" spans="1:6" s="42" customFormat="1" x14ac:dyDescent="0.2">
      <c r="A433" s="43" t="s">
        <v>502</v>
      </c>
      <c r="B433" s="43">
        <v>10</v>
      </c>
      <c r="C433" s="43" t="s">
        <v>250</v>
      </c>
      <c r="D433" s="40" t="str">
        <f>VLOOKUP(C433, 'A08 Work Stations'!$A$2:$F$45, 2, 0)</f>
        <v>RAW-MAT-INV</v>
      </c>
      <c r="E433" s="43">
        <v>0</v>
      </c>
      <c r="F433" s="3">
        <v>150</v>
      </c>
    </row>
    <row r="434" spans="1:6" s="42" customFormat="1" x14ac:dyDescent="0.2">
      <c r="A434" s="43" t="s">
        <v>502</v>
      </c>
      <c r="B434" s="43">
        <v>60</v>
      </c>
      <c r="C434" s="43" t="s">
        <v>251</v>
      </c>
      <c r="D434" s="40" t="str">
        <f>VLOOKUP(C434, 'A08 Work Stations'!$A$2:$F$45, 2, 0)</f>
        <v>FIN-GOOD-INV</v>
      </c>
      <c r="E434" s="43">
        <v>0</v>
      </c>
      <c r="F434" s="3">
        <v>150</v>
      </c>
    </row>
    <row r="435" spans="1:6" s="42" customFormat="1" x14ac:dyDescent="0.2">
      <c r="A435" s="43" t="s">
        <v>503</v>
      </c>
      <c r="B435" s="43">
        <v>30</v>
      </c>
      <c r="C435" s="43" t="s">
        <v>212</v>
      </c>
      <c r="D435" s="40" t="str">
        <f>VLOOKUP(C435, 'A08 Work Stations'!$A$2:$F$45, 2, 0)</f>
        <v>MIL-A2-365</v>
      </c>
      <c r="E435" s="43">
        <v>840</v>
      </c>
      <c r="F435" s="3">
        <v>150</v>
      </c>
    </row>
    <row r="436" spans="1:6" s="42" customFormat="1" x14ac:dyDescent="0.2">
      <c r="A436" s="43" t="s">
        <v>503</v>
      </c>
      <c r="B436" s="43">
        <v>40</v>
      </c>
      <c r="C436" s="43" t="s">
        <v>232</v>
      </c>
      <c r="D436" s="40" t="str">
        <f>VLOOKUP(C436, 'A08 Work Stations'!$A$2:$F$45, 2, 0)</f>
        <v>DR-2A-201</v>
      </c>
      <c r="E436" s="43">
        <v>840</v>
      </c>
      <c r="F436" s="3">
        <v>150</v>
      </c>
    </row>
    <row r="437" spans="1:6" s="42" customFormat="1" x14ac:dyDescent="0.2">
      <c r="A437" s="43" t="s">
        <v>503</v>
      </c>
      <c r="B437" s="43">
        <v>50</v>
      </c>
      <c r="C437" s="43" t="s">
        <v>241</v>
      </c>
      <c r="D437" s="40" t="str">
        <f>VLOOKUP(C437, 'A08 Work Stations'!$A$2:$F$45, 2, 0)</f>
        <v>SAW-30-160-252</v>
      </c>
      <c r="E437" s="43">
        <v>480</v>
      </c>
      <c r="F437" s="3">
        <v>150</v>
      </c>
    </row>
    <row r="438" spans="1:6" s="42" customFormat="1" x14ac:dyDescent="0.2">
      <c r="A438" s="43" t="s">
        <v>503</v>
      </c>
      <c r="B438" s="43">
        <v>20</v>
      </c>
      <c r="C438" s="43" t="s">
        <v>243</v>
      </c>
      <c r="D438" s="40" t="str">
        <f>VLOOKUP(C438, 'A08 Work Stations'!$A$2:$F$45, 2, 0)</f>
        <v>SAW-10-421</v>
      </c>
      <c r="E438" s="43">
        <v>60</v>
      </c>
      <c r="F438" s="3">
        <v>150</v>
      </c>
    </row>
    <row r="439" spans="1:6" s="42" customFormat="1" x14ac:dyDescent="0.2">
      <c r="A439" s="43" t="s">
        <v>503</v>
      </c>
      <c r="B439" s="43">
        <v>10</v>
      </c>
      <c r="C439" s="43" t="s">
        <v>250</v>
      </c>
      <c r="D439" s="40" t="str">
        <f>VLOOKUP(C439, 'A08 Work Stations'!$A$2:$F$45, 2, 0)</f>
        <v>RAW-MAT-INV</v>
      </c>
      <c r="E439" s="43">
        <v>0</v>
      </c>
      <c r="F439" s="3">
        <v>150</v>
      </c>
    </row>
    <row r="440" spans="1:6" s="42" customFormat="1" x14ac:dyDescent="0.2">
      <c r="A440" s="43" t="s">
        <v>503</v>
      </c>
      <c r="B440" s="43">
        <v>60</v>
      </c>
      <c r="C440" s="43" t="s">
        <v>251</v>
      </c>
      <c r="D440" s="40" t="str">
        <f>VLOOKUP(C440, 'A08 Work Stations'!$A$2:$F$45, 2, 0)</f>
        <v>FIN-GOOD-INV</v>
      </c>
      <c r="E440" s="43">
        <v>0</v>
      </c>
      <c r="F440" s="3">
        <v>150</v>
      </c>
    </row>
    <row r="441" spans="1:6" s="42" customFormat="1" x14ac:dyDescent="0.2">
      <c r="A441" s="43" t="s">
        <v>504</v>
      </c>
      <c r="B441" s="43">
        <v>30</v>
      </c>
      <c r="C441" s="43" t="s">
        <v>212</v>
      </c>
      <c r="D441" s="40" t="str">
        <f>VLOOKUP(C441, 'A08 Work Stations'!$A$2:$F$45, 2, 0)</f>
        <v>MIL-A2-365</v>
      </c>
      <c r="E441" s="43">
        <v>540</v>
      </c>
      <c r="F441" s="3">
        <v>150</v>
      </c>
    </row>
    <row r="442" spans="1:6" s="42" customFormat="1" x14ac:dyDescent="0.2">
      <c r="A442" s="43" t="s">
        <v>504</v>
      </c>
      <c r="B442" s="43">
        <v>50</v>
      </c>
      <c r="C442" s="43" t="s">
        <v>230</v>
      </c>
      <c r="D442" s="40" t="str">
        <f>VLOOKUP(C442, 'A08 Work Stations'!$A$2:$F$45, 2, 0)</f>
        <v>MIL-U2-607</v>
      </c>
      <c r="E442" s="43">
        <v>720</v>
      </c>
      <c r="F442" s="3">
        <v>150</v>
      </c>
    </row>
    <row r="443" spans="1:6" s="42" customFormat="1" x14ac:dyDescent="0.2">
      <c r="A443" s="43" t="s">
        <v>504</v>
      </c>
      <c r="B443" s="43">
        <v>60</v>
      </c>
      <c r="C443" s="43" t="s">
        <v>233</v>
      </c>
      <c r="D443" s="40" t="str">
        <f>VLOOKUP(C443, 'A08 Work Stations'!$A$2:$F$45, 2, 0)</f>
        <v>DR-2A2-202</v>
      </c>
      <c r="E443" s="43">
        <v>300</v>
      </c>
      <c r="F443" s="3">
        <v>150</v>
      </c>
    </row>
    <row r="444" spans="1:6" s="42" customFormat="1" x14ac:dyDescent="0.2">
      <c r="A444" s="43" t="s">
        <v>504</v>
      </c>
      <c r="B444" s="43">
        <v>40</v>
      </c>
      <c r="C444" s="43" t="s">
        <v>241</v>
      </c>
      <c r="D444" s="40" t="str">
        <f>VLOOKUP(C444, 'A08 Work Stations'!$A$2:$F$45, 2, 0)</f>
        <v>SAW-30-160-252</v>
      </c>
      <c r="E444" s="43">
        <v>180</v>
      </c>
      <c r="F444" s="3">
        <v>150</v>
      </c>
    </row>
    <row r="445" spans="1:6" s="42" customFormat="1" x14ac:dyDescent="0.2">
      <c r="A445" s="43" t="s">
        <v>504</v>
      </c>
      <c r="B445" s="43">
        <v>20</v>
      </c>
      <c r="C445" s="43" t="s">
        <v>243</v>
      </c>
      <c r="D445" s="40" t="str">
        <f>VLOOKUP(C445, 'A08 Work Stations'!$A$2:$F$45, 2, 0)</f>
        <v>SAW-10-421</v>
      </c>
      <c r="E445" s="43">
        <v>60</v>
      </c>
      <c r="F445" s="3">
        <v>150</v>
      </c>
    </row>
    <row r="446" spans="1:6" s="42" customFormat="1" x14ac:dyDescent="0.2">
      <c r="A446" s="43" t="s">
        <v>504</v>
      </c>
      <c r="B446" s="43">
        <v>10</v>
      </c>
      <c r="C446" s="43" t="s">
        <v>250</v>
      </c>
      <c r="D446" s="40" t="str">
        <f>VLOOKUP(C446, 'A08 Work Stations'!$A$2:$F$45, 2, 0)</f>
        <v>RAW-MAT-INV</v>
      </c>
      <c r="E446" s="43">
        <v>0</v>
      </c>
      <c r="F446" s="3">
        <v>150</v>
      </c>
    </row>
    <row r="447" spans="1:6" s="42" customFormat="1" x14ac:dyDescent="0.2">
      <c r="A447" s="43" t="s">
        <v>504</v>
      </c>
      <c r="B447" s="43">
        <v>70</v>
      </c>
      <c r="C447" s="43" t="s">
        <v>251</v>
      </c>
      <c r="D447" s="40" t="str">
        <f>VLOOKUP(C447, 'A08 Work Stations'!$A$2:$F$45, 2, 0)</f>
        <v>FIN-GOOD-INV</v>
      </c>
      <c r="E447" s="43">
        <v>0</v>
      </c>
      <c r="F447" s="3">
        <v>150</v>
      </c>
    </row>
    <row r="448" spans="1:6" s="42" customFormat="1" x14ac:dyDescent="0.2">
      <c r="A448" s="43" t="s">
        <v>505</v>
      </c>
      <c r="B448" s="43">
        <v>30</v>
      </c>
      <c r="C448" s="43" t="s">
        <v>214</v>
      </c>
      <c r="D448" s="40" t="str">
        <f>VLOOKUP(C448, 'A08 Work Stations'!$A$2:$F$45, 2, 0)</f>
        <v>TUR-C2-367</v>
      </c>
      <c r="E448" s="43">
        <v>540</v>
      </c>
      <c r="F448" s="3">
        <v>150</v>
      </c>
    </row>
    <row r="449" spans="1:6" s="42" customFormat="1" x14ac:dyDescent="0.2">
      <c r="A449" s="43" t="s">
        <v>505</v>
      </c>
      <c r="B449" s="43">
        <v>40</v>
      </c>
      <c r="C449" s="43" t="s">
        <v>232</v>
      </c>
      <c r="D449" s="40" t="str">
        <f>VLOOKUP(C449, 'A08 Work Stations'!$A$2:$F$45, 2, 0)</f>
        <v>DR-2A-201</v>
      </c>
      <c r="E449" s="43">
        <v>300</v>
      </c>
      <c r="F449" s="3">
        <v>150</v>
      </c>
    </row>
    <row r="450" spans="1:6" s="42" customFormat="1" x14ac:dyDescent="0.2">
      <c r="A450" s="43" t="s">
        <v>505</v>
      </c>
      <c r="B450" s="43">
        <v>50</v>
      </c>
      <c r="C450" s="43" t="s">
        <v>239</v>
      </c>
      <c r="D450" s="40" t="str">
        <f>VLOOKUP(C450, 'A08 Work Stations'!$A$2:$F$45, 2, 0)</f>
        <v>SAW-30-150-251</v>
      </c>
      <c r="E450" s="43">
        <v>180</v>
      </c>
      <c r="F450" s="3">
        <v>150</v>
      </c>
    </row>
    <row r="451" spans="1:6" s="42" customFormat="1" x14ac:dyDescent="0.2">
      <c r="A451" s="43" t="s">
        <v>505</v>
      </c>
      <c r="B451" s="43">
        <v>20</v>
      </c>
      <c r="C451" s="43" t="s">
        <v>243</v>
      </c>
      <c r="D451" s="40" t="str">
        <f>VLOOKUP(C451, 'A08 Work Stations'!$A$2:$F$45, 2, 0)</f>
        <v>SAW-10-421</v>
      </c>
      <c r="E451" s="43">
        <v>120</v>
      </c>
      <c r="F451" s="3">
        <v>150</v>
      </c>
    </row>
    <row r="452" spans="1:6" s="42" customFormat="1" x14ac:dyDescent="0.2">
      <c r="A452" s="43" t="s">
        <v>505</v>
      </c>
      <c r="B452" s="43">
        <v>10</v>
      </c>
      <c r="C452" s="43" t="s">
        <v>250</v>
      </c>
      <c r="D452" s="40" t="str">
        <f>VLOOKUP(C452, 'A08 Work Stations'!$A$2:$F$45, 2, 0)</f>
        <v>RAW-MAT-INV</v>
      </c>
      <c r="E452" s="43">
        <v>0</v>
      </c>
      <c r="F452" s="3">
        <v>150</v>
      </c>
    </row>
    <row r="453" spans="1:6" s="42" customFormat="1" x14ac:dyDescent="0.2">
      <c r="A453" s="43" t="s">
        <v>505</v>
      </c>
      <c r="B453" s="43">
        <v>60</v>
      </c>
      <c r="C453" s="43" t="s">
        <v>251</v>
      </c>
      <c r="D453" s="40" t="str">
        <f>VLOOKUP(C453, 'A08 Work Stations'!$A$2:$F$45, 2, 0)</f>
        <v>FIN-GOOD-INV</v>
      </c>
      <c r="E453" s="43">
        <v>0</v>
      </c>
      <c r="F453" s="3">
        <v>150</v>
      </c>
    </row>
    <row r="454" spans="1:6" s="42" customFormat="1" x14ac:dyDescent="0.2">
      <c r="A454" s="43" t="s">
        <v>506</v>
      </c>
      <c r="B454" s="43">
        <v>30</v>
      </c>
      <c r="C454" s="43" t="s">
        <v>214</v>
      </c>
      <c r="D454" s="40" t="str">
        <f>VLOOKUP(C454, 'A08 Work Stations'!$A$2:$F$45, 2, 0)</f>
        <v>TUR-C2-367</v>
      </c>
      <c r="E454" s="43">
        <v>840</v>
      </c>
      <c r="F454" s="3">
        <v>75</v>
      </c>
    </row>
    <row r="455" spans="1:6" s="42" customFormat="1" x14ac:dyDescent="0.2">
      <c r="A455" s="43" t="s">
        <v>506</v>
      </c>
      <c r="B455" s="43">
        <v>40</v>
      </c>
      <c r="C455" s="43" t="s">
        <v>235</v>
      </c>
      <c r="D455" s="40" t="str">
        <f>VLOOKUP(C455, 'A08 Work Stations'!$A$2:$F$45, 2, 0)</f>
        <v>DR-T3-204</v>
      </c>
      <c r="E455" s="43">
        <v>300</v>
      </c>
      <c r="F455" s="3">
        <v>75</v>
      </c>
    </row>
    <row r="456" spans="1:6" s="42" customFormat="1" x14ac:dyDescent="0.2">
      <c r="A456" s="43" t="s">
        <v>506</v>
      </c>
      <c r="B456" s="43">
        <v>20</v>
      </c>
      <c r="C456" s="43" t="s">
        <v>245</v>
      </c>
      <c r="D456" s="40" t="str">
        <f>VLOOKUP(C456, 'A08 Work Stations'!$A$2:$F$45, 2, 0)</f>
        <v>SAW-150-423</v>
      </c>
      <c r="E456" s="43">
        <v>120</v>
      </c>
      <c r="F456" s="3">
        <v>75</v>
      </c>
    </row>
    <row r="457" spans="1:6" s="42" customFormat="1" x14ac:dyDescent="0.2">
      <c r="A457" s="43" t="s">
        <v>506</v>
      </c>
      <c r="B457" s="43">
        <v>10</v>
      </c>
      <c r="C457" s="43" t="s">
        <v>250</v>
      </c>
      <c r="D457" s="40" t="str">
        <f>VLOOKUP(C457, 'A08 Work Stations'!$A$2:$F$45, 2, 0)</f>
        <v>RAW-MAT-INV</v>
      </c>
      <c r="E457" s="43">
        <v>0</v>
      </c>
      <c r="F457" s="3">
        <v>75</v>
      </c>
    </row>
    <row r="458" spans="1:6" s="42" customFormat="1" x14ac:dyDescent="0.2">
      <c r="A458" s="43" t="s">
        <v>506</v>
      </c>
      <c r="B458" s="43">
        <v>50</v>
      </c>
      <c r="C458" s="43" t="s">
        <v>251</v>
      </c>
      <c r="D458" s="40" t="str">
        <f>VLOOKUP(C458, 'A08 Work Stations'!$A$2:$F$45, 2, 0)</f>
        <v>FIN-GOOD-INV</v>
      </c>
      <c r="E458" s="43">
        <v>300</v>
      </c>
      <c r="F458" s="3">
        <v>75</v>
      </c>
    </row>
    <row r="459" spans="1:6" s="42" customFormat="1" x14ac:dyDescent="0.2">
      <c r="A459" s="43" t="s">
        <v>562</v>
      </c>
      <c r="B459" s="43">
        <v>30</v>
      </c>
      <c r="C459" s="43" t="s">
        <v>208</v>
      </c>
      <c r="D459" s="40" t="str">
        <f>VLOOKUP(C459, 'A08 Work Stations'!$A$2:$F$45, 2, 0)</f>
        <v>MIL-AB-361</v>
      </c>
      <c r="E459" s="43">
        <v>960</v>
      </c>
      <c r="F459" s="3">
        <v>75</v>
      </c>
    </row>
    <row r="460" spans="1:6" s="42" customFormat="1" x14ac:dyDescent="0.2">
      <c r="A460" s="43" t="s">
        <v>562</v>
      </c>
      <c r="B460" s="43">
        <v>50</v>
      </c>
      <c r="C460" s="43" t="s">
        <v>230</v>
      </c>
      <c r="D460" s="40" t="str">
        <f>VLOOKUP(C460, 'A08 Work Stations'!$A$2:$F$45, 2, 0)</f>
        <v>MIL-U2-607</v>
      </c>
      <c r="E460" s="43">
        <v>720</v>
      </c>
      <c r="F460" s="3">
        <v>150</v>
      </c>
    </row>
    <row r="461" spans="1:6" s="42" customFormat="1" x14ac:dyDescent="0.2">
      <c r="A461" s="43" t="s">
        <v>562</v>
      </c>
      <c r="B461" s="43">
        <v>40</v>
      </c>
      <c r="C461" s="43" t="s">
        <v>235</v>
      </c>
      <c r="D461" s="40" t="str">
        <f>VLOOKUP(C461, 'A08 Work Stations'!$A$2:$F$45, 2, 0)</f>
        <v>DR-T3-204</v>
      </c>
      <c r="E461" s="43">
        <v>480</v>
      </c>
      <c r="F461" s="3">
        <v>150</v>
      </c>
    </row>
    <row r="462" spans="1:6" s="42" customFormat="1" x14ac:dyDescent="0.2">
      <c r="A462" s="43" t="s">
        <v>562</v>
      </c>
      <c r="B462" s="43">
        <v>60</v>
      </c>
      <c r="C462" s="43" t="s">
        <v>239</v>
      </c>
      <c r="D462" s="40" t="str">
        <f>VLOOKUP(C462, 'A08 Work Stations'!$A$2:$F$45, 2, 0)</f>
        <v>SAW-30-150-251</v>
      </c>
      <c r="E462" s="43">
        <v>720</v>
      </c>
      <c r="F462" s="3">
        <v>150</v>
      </c>
    </row>
    <row r="463" spans="1:6" s="42" customFormat="1" x14ac:dyDescent="0.2">
      <c r="A463" s="43" t="s">
        <v>562</v>
      </c>
      <c r="B463" s="43">
        <v>20</v>
      </c>
      <c r="C463" s="43" t="s">
        <v>245</v>
      </c>
      <c r="D463" s="40" t="str">
        <f>VLOOKUP(C463, 'A08 Work Stations'!$A$2:$F$45, 2, 0)</f>
        <v>SAW-150-423</v>
      </c>
      <c r="E463" s="43">
        <v>120</v>
      </c>
      <c r="F463" s="3">
        <v>150</v>
      </c>
    </row>
    <row r="464" spans="1:6" s="42" customFormat="1" x14ac:dyDescent="0.2">
      <c r="A464" s="43" t="s">
        <v>562</v>
      </c>
      <c r="B464" s="43">
        <v>70</v>
      </c>
      <c r="C464" s="43" t="s">
        <v>249</v>
      </c>
      <c r="D464" s="40" t="str">
        <f>VLOOKUP(C464, 'A08 Work Stations'!$A$2:$F$45, 2, 0)</f>
        <v>TEMP-A01-202</v>
      </c>
      <c r="E464" s="43">
        <v>300</v>
      </c>
      <c r="F464" s="3">
        <v>150</v>
      </c>
    </row>
    <row r="465" spans="1:6" s="42" customFormat="1" x14ac:dyDescent="0.2">
      <c r="A465" s="43" t="s">
        <v>562</v>
      </c>
      <c r="B465" s="43">
        <v>10</v>
      </c>
      <c r="C465" s="43" t="s">
        <v>250</v>
      </c>
      <c r="D465" s="40" t="str">
        <f>VLOOKUP(C465, 'A08 Work Stations'!$A$2:$F$45, 2, 0)</f>
        <v>RAW-MAT-INV</v>
      </c>
      <c r="E465" s="43">
        <v>0</v>
      </c>
      <c r="F465" s="3">
        <v>150</v>
      </c>
    </row>
    <row r="466" spans="1:6" s="42" customFormat="1" x14ac:dyDescent="0.2">
      <c r="A466" s="43" t="s">
        <v>562</v>
      </c>
      <c r="B466" s="43">
        <v>80</v>
      </c>
      <c r="C466" s="43" t="s">
        <v>251</v>
      </c>
      <c r="D466" s="40" t="str">
        <f>VLOOKUP(C466, 'A08 Work Stations'!$A$2:$F$45, 2, 0)</f>
        <v>FIN-GOOD-INV</v>
      </c>
      <c r="E466" s="43">
        <v>0</v>
      </c>
      <c r="F466" s="3">
        <v>150</v>
      </c>
    </row>
    <row r="467" spans="1:6" s="42" customFormat="1" x14ac:dyDescent="0.2">
      <c r="A467" s="43" t="s">
        <v>563</v>
      </c>
      <c r="B467" s="43">
        <v>30</v>
      </c>
      <c r="C467" s="43" t="s">
        <v>208</v>
      </c>
      <c r="D467" s="40" t="str">
        <f>VLOOKUP(C467, 'A08 Work Stations'!$A$2:$F$45, 2, 0)</f>
        <v>MIL-AB-361</v>
      </c>
      <c r="E467" s="43">
        <v>1020</v>
      </c>
      <c r="F467" s="3">
        <v>150</v>
      </c>
    </row>
    <row r="468" spans="1:6" s="42" customFormat="1" x14ac:dyDescent="0.2">
      <c r="A468" s="43" t="s">
        <v>563</v>
      </c>
      <c r="B468" s="43">
        <v>50</v>
      </c>
      <c r="C468" s="43" t="s">
        <v>230</v>
      </c>
      <c r="D468" s="40" t="str">
        <f>VLOOKUP(C468, 'A08 Work Stations'!$A$2:$F$45, 2, 0)</f>
        <v>MIL-U2-607</v>
      </c>
      <c r="E468" s="43">
        <v>360</v>
      </c>
      <c r="F468" s="3">
        <v>150</v>
      </c>
    </row>
    <row r="469" spans="1:6" s="42" customFormat="1" x14ac:dyDescent="0.2">
      <c r="A469" s="43" t="s">
        <v>563</v>
      </c>
      <c r="B469" s="43">
        <v>40</v>
      </c>
      <c r="C469" s="43" t="s">
        <v>235</v>
      </c>
      <c r="D469" s="40" t="str">
        <f>VLOOKUP(C469, 'A08 Work Stations'!$A$2:$F$45, 2, 0)</f>
        <v>DR-T3-204</v>
      </c>
      <c r="E469" s="43">
        <v>480</v>
      </c>
      <c r="F469" s="3">
        <v>150</v>
      </c>
    </row>
    <row r="470" spans="1:6" s="42" customFormat="1" x14ac:dyDescent="0.2">
      <c r="A470" s="43" t="s">
        <v>563</v>
      </c>
      <c r="B470" s="43">
        <v>60</v>
      </c>
      <c r="C470" s="43" t="s">
        <v>239</v>
      </c>
      <c r="D470" s="40" t="str">
        <f>VLOOKUP(C470, 'A08 Work Stations'!$A$2:$F$45, 2, 0)</f>
        <v>SAW-30-150-251</v>
      </c>
      <c r="E470" s="43">
        <v>720</v>
      </c>
      <c r="F470" s="3">
        <v>150</v>
      </c>
    </row>
    <row r="471" spans="1:6" s="42" customFormat="1" x14ac:dyDescent="0.2">
      <c r="A471" s="43" t="s">
        <v>563</v>
      </c>
      <c r="B471" s="43">
        <v>20</v>
      </c>
      <c r="C471" s="43" t="s">
        <v>245</v>
      </c>
      <c r="D471" s="40" t="str">
        <f>VLOOKUP(C471, 'A08 Work Stations'!$A$2:$F$45, 2, 0)</f>
        <v>SAW-150-423</v>
      </c>
      <c r="E471" s="43">
        <v>180</v>
      </c>
      <c r="F471" s="3">
        <v>150</v>
      </c>
    </row>
    <row r="472" spans="1:6" s="42" customFormat="1" x14ac:dyDescent="0.2">
      <c r="A472" s="43" t="s">
        <v>563</v>
      </c>
      <c r="B472" s="43">
        <v>70</v>
      </c>
      <c r="C472" s="43" t="s">
        <v>249</v>
      </c>
      <c r="D472" s="40" t="str">
        <f>VLOOKUP(C472, 'A08 Work Stations'!$A$2:$F$45, 2, 0)</f>
        <v>TEMP-A01-202</v>
      </c>
      <c r="E472" s="43">
        <v>300</v>
      </c>
      <c r="F472" s="3">
        <v>150</v>
      </c>
    </row>
    <row r="473" spans="1:6" s="42" customFormat="1" x14ac:dyDescent="0.2">
      <c r="A473" s="43" t="s">
        <v>563</v>
      </c>
      <c r="B473" s="43">
        <v>10</v>
      </c>
      <c r="C473" s="43" t="s">
        <v>250</v>
      </c>
      <c r="D473" s="40" t="str">
        <f>VLOOKUP(C473, 'A08 Work Stations'!$A$2:$F$45, 2, 0)</f>
        <v>RAW-MAT-INV</v>
      </c>
      <c r="E473" s="43">
        <v>0</v>
      </c>
      <c r="F473" s="3">
        <v>150</v>
      </c>
    </row>
    <row r="474" spans="1:6" s="42" customFormat="1" x14ac:dyDescent="0.2">
      <c r="A474" s="43" t="s">
        <v>563</v>
      </c>
      <c r="B474" s="43">
        <v>80</v>
      </c>
      <c r="C474" s="43" t="s">
        <v>251</v>
      </c>
      <c r="D474" s="40" t="str">
        <f>VLOOKUP(C474, 'A08 Work Stations'!$A$2:$F$45, 2, 0)</f>
        <v>FIN-GOOD-INV</v>
      </c>
      <c r="E474" s="43">
        <v>0</v>
      </c>
      <c r="F474" s="3">
        <v>150</v>
      </c>
    </row>
    <row r="475" spans="1:6" s="42" customFormat="1" x14ac:dyDescent="0.2">
      <c r="A475" s="43" t="s">
        <v>564</v>
      </c>
      <c r="B475" s="43">
        <v>30</v>
      </c>
      <c r="C475" s="43" t="s">
        <v>209</v>
      </c>
      <c r="D475" s="40" t="str">
        <f>VLOOKUP(C475, 'A08 Work Stations'!$A$2:$F$45, 2, 0)</f>
        <v>TUR-B2-362</v>
      </c>
      <c r="E475" s="43">
        <v>360</v>
      </c>
      <c r="F475" s="3">
        <v>150</v>
      </c>
    </row>
    <row r="476" spans="1:6" s="42" customFormat="1" x14ac:dyDescent="0.2">
      <c r="A476" s="43" t="s">
        <v>564</v>
      </c>
      <c r="B476" s="43">
        <v>50</v>
      </c>
      <c r="C476" s="43" t="s">
        <v>230</v>
      </c>
      <c r="D476" s="40" t="str">
        <f>VLOOKUP(C476, 'A08 Work Stations'!$A$2:$F$45, 2, 0)</f>
        <v>MIL-U2-607</v>
      </c>
      <c r="E476" s="43">
        <v>360</v>
      </c>
      <c r="F476" s="3">
        <v>150</v>
      </c>
    </row>
    <row r="477" spans="1:6" s="42" customFormat="1" x14ac:dyDescent="0.2">
      <c r="A477" s="43" t="s">
        <v>564</v>
      </c>
      <c r="B477" s="43">
        <v>40</v>
      </c>
      <c r="C477" s="43" t="s">
        <v>233</v>
      </c>
      <c r="D477" s="40" t="str">
        <f>VLOOKUP(C477, 'A08 Work Stations'!$A$2:$F$45, 2, 0)</f>
        <v>DR-2A2-202</v>
      </c>
      <c r="E477" s="43">
        <v>180</v>
      </c>
      <c r="F477" s="3">
        <v>150</v>
      </c>
    </row>
    <row r="478" spans="1:6" s="42" customFormat="1" x14ac:dyDescent="0.2">
      <c r="A478" s="43" t="s">
        <v>564</v>
      </c>
      <c r="B478" s="43">
        <v>20</v>
      </c>
      <c r="C478" s="43" t="s">
        <v>245</v>
      </c>
      <c r="D478" s="40" t="str">
        <f>VLOOKUP(C478, 'A08 Work Stations'!$A$2:$F$45, 2, 0)</f>
        <v>SAW-150-423</v>
      </c>
      <c r="E478" s="43">
        <v>180</v>
      </c>
      <c r="F478" s="3">
        <v>150</v>
      </c>
    </row>
    <row r="479" spans="1:6" s="42" customFormat="1" x14ac:dyDescent="0.2">
      <c r="A479" s="43" t="s">
        <v>564</v>
      </c>
      <c r="B479" s="43">
        <v>10</v>
      </c>
      <c r="C479" s="43" t="s">
        <v>250</v>
      </c>
      <c r="D479" s="40" t="str">
        <f>VLOOKUP(C479, 'A08 Work Stations'!$A$2:$F$45, 2, 0)</f>
        <v>RAW-MAT-INV</v>
      </c>
      <c r="E479" s="43">
        <v>0</v>
      </c>
      <c r="F479" s="3">
        <v>150</v>
      </c>
    </row>
    <row r="480" spans="1:6" s="42" customFormat="1" x14ac:dyDescent="0.2">
      <c r="A480" s="43" t="s">
        <v>564</v>
      </c>
      <c r="B480" s="43">
        <v>60</v>
      </c>
      <c r="C480" s="43" t="s">
        <v>251</v>
      </c>
      <c r="D480" s="40" t="str">
        <f>VLOOKUP(C480, 'A08 Work Stations'!$A$2:$F$45, 2, 0)</f>
        <v>FIN-GOOD-INV</v>
      </c>
      <c r="E480" s="43">
        <v>0</v>
      </c>
      <c r="F480" s="3">
        <v>150</v>
      </c>
    </row>
    <row r="481" spans="1:6" s="42" customFormat="1" x14ac:dyDescent="0.2">
      <c r="A481" s="43" t="s">
        <v>565</v>
      </c>
      <c r="B481" s="43">
        <v>30</v>
      </c>
      <c r="C481" s="43" t="s">
        <v>209</v>
      </c>
      <c r="D481" s="40" t="str">
        <f>VLOOKUP(C481, 'A08 Work Stations'!$A$2:$F$45, 2, 0)</f>
        <v>TUR-B2-362</v>
      </c>
      <c r="E481" s="43">
        <v>480</v>
      </c>
      <c r="F481" s="3">
        <v>150</v>
      </c>
    </row>
    <row r="482" spans="1:6" s="42" customFormat="1" x14ac:dyDescent="0.2">
      <c r="A482" s="43" t="s">
        <v>565</v>
      </c>
      <c r="B482" s="43">
        <v>50</v>
      </c>
      <c r="C482" s="43" t="s">
        <v>230</v>
      </c>
      <c r="D482" s="40" t="str">
        <f>VLOOKUP(C482, 'A08 Work Stations'!$A$2:$F$45, 2, 0)</f>
        <v>MIL-U2-607</v>
      </c>
      <c r="E482" s="43">
        <v>420</v>
      </c>
      <c r="F482" s="3">
        <v>150</v>
      </c>
    </row>
    <row r="483" spans="1:6" s="42" customFormat="1" x14ac:dyDescent="0.2">
      <c r="A483" s="43" t="s">
        <v>565</v>
      </c>
      <c r="B483" s="43">
        <v>40</v>
      </c>
      <c r="C483" s="43" t="s">
        <v>233</v>
      </c>
      <c r="D483" s="40" t="str">
        <f>VLOOKUP(C483, 'A08 Work Stations'!$A$2:$F$45, 2, 0)</f>
        <v>DR-2A2-202</v>
      </c>
      <c r="E483" s="43">
        <v>180</v>
      </c>
      <c r="F483" s="3">
        <v>150</v>
      </c>
    </row>
    <row r="484" spans="1:6" s="42" customFormat="1" x14ac:dyDescent="0.2">
      <c r="A484" s="43" t="s">
        <v>565</v>
      </c>
      <c r="B484" s="43">
        <v>20</v>
      </c>
      <c r="C484" s="43" t="s">
        <v>246</v>
      </c>
      <c r="D484" s="40" t="str">
        <f>VLOOKUP(C484, 'A08 Work Stations'!$A$2:$F$45, 2, 0)</f>
        <v>SAW-400-424</v>
      </c>
      <c r="E484" s="43">
        <v>60</v>
      </c>
      <c r="F484" s="3">
        <v>150</v>
      </c>
    </row>
    <row r="485" spans="1:6" s="42" customFormat="1" x14ac:dyDescent="0.2">
      <c r="A485" s="43" t="s">
        <v>565</v>
      </c>
      <c r="B485" s="43">
        <v>10</v>
      </c>
      <c r="C485" s="43" t="s">
        <v>250</v>
      </c>
      <c r="D485" s="40" t="str">
        <f>VLOOKUP(C485, 'A08 Work Stations'!$A$2:$F$45, 2, 0)</f>
        <v>RAW-MAT-INV</v>
      </c>
      <c r="E485" s="43">
        <v>0</v>
      </c>
      <c r="F485" s="3">
        <v>150</v>
      </c>
    </row>
    <row r="486" spans="1:6" s="42" customFormat="1" x14ac:dyDescent="0.2">
      <c r="A486" s="43" t="s">
        <v>565</v>
      </c>
      <c r="B486" s="43">
        <v>60</v>
      </c>
      <c r="C486" s="43" t="s">
        <v>251</v>
      </c>
      <c r="D486" s="40" t="str">
        <f>VLOOKUP(C486, 'A08 Work Stations'!$A$2:$F$45, 2, 0)</f>
        <v>FIN-GOOD-INV</v>
      </c>
      <c r="E486" s="43">
        <v>0</v>
      </c>
      <c r="F486" s="3">
        <v>150</v>
      </c>
    </row>
    <row r="487" spans="1:6" s="42" customFormat="1" x14ac:dyDescent="0.2">
      <c r="A487" s="43" t="s">
        <v>566</v>
      </c>
      <c r="B487" s="43">
        <v>30</v>
      </c>
      <c r="C487" s="43" t="s">
        <v>208</v>
      </c>
      <c r="D487" s="40" t="str">
        <f>VLOOKUP(C487, 'A08 Work Stations'!$A$2:$F$45, 2, 0)</f>
        <v>MIL-AB-361</v>
      </c>
      <c r="E487" s="43">
        <v>660</v>
      </c>
      <c r="F487" s="3">
        <v>150</v>
      </c>
    </row>
    <row r="488" spans="1:6" s="42" customFormat="1" x14ac:dyDescent="0.2">
      <c r="A488" s="43" t="s">
        <v>566</v>
      </c>
      <c r="B488" s="43">
        <v>50</v>
      </c>
      <c r="C488" s="43" t="s">
        <v>230</v>
      </c>
      <c r="D488" s="40" t="str">
        <f>VLOOKUP(C488, 'A08 Work Stations'!$A$2:$F$45, 2, 0)</f>
        <v>MIL-U2-607</v>
      </c>
      <c r="E488" s="43">
        <v>420</v>
      </c>
      <c r="F488" s="3">
        <v>150</v>
      </c>
    </row>
    <row r="489" spans="1:6" s="42" customFormat="1" x14ac:dyDescent="0.2">
      <c r="A489" s="43" t="s">
        <v>566</v>
      </c>
      <c r="B489" s="43">
        <v>40</v>
      </c>
      <c r="C489" s="43" t="s">
        <v>240</v>
      </c>
      <c r="D489" s="40" t="str">
        <f>VLOOKUP(C489, 'A08 Work Stations'!$A$2:$F$45, 2, 0)</f>
        <v>SAW-50-150-252</v>
      </c>
      <c r="E489" s="43">
        <v>480</v>
      </c>
      <c r="F489" s="3">
        <v>150</v>
      </c>
    </row>
    <row r="490" spans="1:6" s="42" customFormat="1" x14ac:dyDescent="0.2">
      <c r="A490" s="43" t="s">
        <v>566</v>
      </c>
      <c r="B490" s="43">
        <v>20</v>
      </c>
      <c r="C490" s="43" t="s">
        <v>245</v>
      </c>
      <c r="D490" s="40" t="str">
        <f>VLOOKUP(C490, 'A08 Work Stations'!$A$2:$F$45, 2, 0)</f>
        <v>SAW-150-423</v>
      </c>
      <c r="E490" s="43">
        <v>120</v>
      </c>
      <c r="F490" s="3">
        <v>150</v>
      </c>
    </row>
    <row r="491" spans="1:6" s="42" customFormat="1" x14ac:dyDescent="0.2">
      <c r="A491" s="43" t="s">
        <v>566</v>
      </c>
      <c r="B491" s="43">
        <v>10</v>
      </c>
      <c r="C491" s="43" t="s">
        <v>250</v>
      </c>
      <c r="D491" s="40" t="str">
        <f>VLOOKUP(C491, 'A08 Work Stations'!$A$2:$F$45, 2, 0)</f>
        <v>RAW-MAT-INV</v>
      </c>
      <c r="E491" s="43">
        <v>0</v>
      </c>
      <c r="F491" s="3">
        <v>150</v>
      </c>
    </row>
    <row r="492" spans="1:6" s="42" customFormat="1" x14ac:dyDescent="0.2">
      <c r="A492" s="43" t="s">
        <v>566</v>
      </c>
      <c r="B492" s="43">
        <v>60</v>
      </c>
      <c r="C492" s="43" t="s">
        <v>251</v>
      </c>
      <c r="D492" s="40" t="str">
        <f>VLOOKUP(C492, 'A08 Work Stations'!$A$2:$F$45, 2, 0)</f>
        <v>FIN-GOOD-INV</v>
      </c>
      <c r="E492" s="43">
        <v>0</v>
      </c>
      <c r="F492" s="3">
        <v>150</v>
      </c>
    </row>
    <row r="493" spans="1:6" s="42" customFormat="1" x14ac:dyDescent="0.2">
      <c r="A493" s="43" t="s">
        <v>507</v>
      </c>
      <c r="B493" s="43">
        <v>30</v>
      </c>
      <c r="C493" s="43" t="s">
        <v>209</v>
      </c>
      <c r="D493" s="40" t="str">
        <f>VLOOKUP(C493, 'A08 Work Stations'!$A$2:$F$45, 2, 0)</f>
        <v>TUR-B2-362</v>
      </c>
      <c r="E493" s="43">
        <v>360</v>
      </c>
      <c r="F493" s="3">
        <v>150</v>
      </c>
    </row>
    <row r="494" spans="1:6" s="42" customFormat="1" x14ac:dyDescent="0.2">
      <c r="A494" s="43" t="s">
        <v>507</v>
      </c>
      <c r="B494" s="43">
        <v>50</v>
      </c>
      <c r="C494" s="43" t="s">
        <v>230</v>
      </c>
      <c r="D494" s="40" t="str">
        <f>VLOOKUP(C494, 'A08 Work Stations'!$A$2:$F$45, 2, 0)</f>
        <v>MIL-U2-607</v>
      </c>
      <c r="E494" s="43">
        <v>480</v>
      </c>
      <c r="F494" s="3">
        <v>150</v>
      </c>
    </row>
    <row r="495" spans="1:6" s="42" customFormat="1" x14ac:dyDescent="0.2">
      <c r="A495" s="43" t="s">
        <v>507</v>
      </c>
      <c r="B495" s="43">
        <v>40</v>
      </c>
      <c r="C495" s="43" t="s">
        <v>240</v>
      </c>
      <c r="D495" s="40" t="str">
        <f>VLOOKUP(C495, 'A08 Work Stations'!$A$2:$F$45, 2, 0)</f>
        <v>SAW-50-150-252</v>
      </c>
      <c r="E495" s="43">
        <v>480</v>
      </c>
      <c r="F495" s="3">
        <v>150</v>
      </c>
    </row>
    <row r="496" spans="1:6" s="42" customFormat="1" x14ac:dyDescent="0.2">
      <c r="A496" s="43" t="s">
        <v>507</v>
      </c>
      <c r="B496" s="43">
        <v>20</v>
      </c>
      <c r="C496" s="43" t="s">
        <v>246</v>
      </c>
      <c r="D496" s="40" t="str">
        <f>VLOOKUP(C496, 'A08 Work Stations'!$A$2:$F$45, 2, 0)</f>
        <v>SAW-400-424</v>
      </c>
      <c r="E496" s="43">
        <v>120</v>
      </c>
      <c r="F496" s="3">
        <v>150</v>
      </c>
    </row>
    <row r="497" spans="1:6" s="42" customFormat="1" x14ac:dyDescent="0.2">
      <c r="A497" s="43" t="s">
        <v>507</v>
      </c>
      <c r="B497" s="43">
        <v>10</v>
      </c>
      <c r="C497" s="43" t="s">
        <v>250</v>
      </c>
      <c r="D497" s="40" t="str">
        <f>VLOOKUP(C497, 'A08 Work Stations'!$A$2:$F$45, 2, 0)</f>
        <v>RAW-MAT-INV</v>
      </c>
      <c r="E497" s="43">
        <v>0</v>
      </c>
      <c r="F497" s="3">
        <v>150</v>
      </c>
    </row>
    <row r="498" spans="1:6" s="42" customFormat="1" x14ac:dyDescent="0.2">
      <c r="A498" s="43" t="s">
        <v>507</v>
      </c>
      <c r="B498" s="43">
        <v>60</v>
      </c>
      <c r="C498" s="43" t="s">
        <v>251</v>
      </c>
      <c r="D498" s="40" t="str">
        <f>VLOOKUP(C498, 'A08 Work Stations'!$A$2:$F$45, 2, 0)</f>
        <v>FIN-GOOD-INV</v>
      </c>
      <c r="E498" s="43">
        <v>0</v>
      </c>
      <c r="F498" s="3">
        <v>150</v>
      </c>
    </row>
    <row r="499" spans="1:6" s="42" customFormat="1" x14ac:dyDescent="0.2">
      <c r="A499" s="43" t="s">
        <v>508</v>
      </c>
      <c r="B499" s="43">
        <v>30</v>
      </c>
      <c r="C499" s="43" t="s">
        <v>208</v>
      </c>
      <c r="D499" s="40" t="str">
        <f>VLOOKUP(C499, 'A08 Work Stations'!$A$2:$F$45, 2, 0)</f>
        <v>MIL-AB-361</v>
      </c>
      <c r="E499" s="43">
        <v>600</v>
      </c>
      <c r="F499" s="3">
        <v>150</v>
      </c>
    </row>
    <row r="500" spans="1:6" s="42" customFormat="1" x14ac:dyDescent="0.2">
      <c r="A500" s="43" t="s">
        <v>508</v>
      </c>
      <c r="B500" s="43">
        <v>40</v>
      </c>
      <c r="C500" s="43" t="s">
        <v>240</v>
      </c>
      <c r="D500" s="40" t="str">
        <f>VLOOKUP(C500, 'A08 Work Stations'!$A$2:$F$45, 2, 0)</f>
        <v>SAW-50-150-252</v>
      </c>
      <c r="E500" s="43">
        <v>480</v>
      </c>
      <c r="F500" s="3">
        <v>150</v>
      </c>
    </row>
    <row r="501" spans="1:6" s="42" customFormat="1" x14ac:dyDescent="0.2">
      <c r="A501" s="43" t="s">
        <v>508</v>
      </c>
      <c r="B501" s="43">
        <v>20</v>
      </c>
      <c r="C501" s="43" t="s">
        <v>246</v>
      </c>
      <c r="D501" s="40" t="str">
        <f>VLOOKUP(C501, 'A08 Work Stations'!$A$2:$F$45, 2, 0)</f>
        <v>SAW-400-424</v>
      </c>
      <c r="E501" s="43">
        <v>180</v>
      </c>
      <c r="F501" s="3">
        <v>150</v>
      </c>
    </row>
    <row r="502" spans="1:6" s="42" customFormat="1" x14ac:dyDescent="0.2">
      <c r="A502" s="43" t="s">
        <v>508</v>
      </c>
      <c r="B502" s="43">
        <v>10</v>
      </c>
      <c r="C502" s="43" t="s">
        <v>250</v>
      </c>
      <c r="D502" s="40" t="str">
        <f>VLOOKUP(C502, 'A08 Work Stations'!$A$2:$F$45, 2, 0)</f>
        <v>RAW-MAT-INV</v>
      </c>
      <c r="E502" s="43">
        <v>0</v>
      </c>
      <c r="F502" s="3">
        <v>150</v>
      </c>
    </row>
    <row r="503" spans="1:6" s="42" customFormat="1" x14ac:dyDescent="0.2">
      <c r="A503" s="43" t="s">
        <v>508</v>
      </c>
      <c r="B503" s="43">
        <v>50</v>
      </c>
      <c r="C503" s="43" t="s">
        <v>251</v>
      </c>
      <c r="D503" s="40" t="str">
        <f>VLOOKUP(C503, 'A08 Work Stations'!$A$2:$F$45, 2, 0)</f>
        <v>FIN-GOOD-INV</v>
      </c>
      <c r="E503" s="43">
        <v>0</v>
      </c>
      <c r="F503" s="3">
        <v>150</v>
      </c>
    </row>
    <row r="504" spans="1:6" s="42" customFormat="1" x14ac:dyDescent="0.2">
      <c r="A504" s="43" t="s">
        <v>567</v>
      </c>
      <c r="B504" s="43">
        <v>30</v>
      </c>
      <c r="C504" s="43" t="s">
        <v>208</v>
      </c>
      <c r="D504" s="40" t="str">
        <f>VLOOKUP(C504, 'A08 Work Stations'!$A$2:$F$45, 2, 0)</f>
        <v>MIL-AB-361</v>
      </c>
      <c r="E504" s="43">
        <v>960</v>
      </c>
      <c r="F504" s="3">
        <v>150</v>
      </c>
    </row>
    <row r="505" spans="1:6" s="42" customFormat="1" x14ac:dyDescent="0.2">
      <c r="A505" s="43" t="s">
        <v>567</v>
      </c>
      <c r="B505" s="43">
        <v>40</v>
      </c>
      <c r="C505" s="43" t="s">
        <v>240</v>
      </c>
      <c r="D505" s="40" t="str">
        <f>VLOOKUP(C505, 'A08 Work Stations'!$A$2:$F$45, 2, 0)</f>
        <v>SAW-50-150-252</v>
      </c>
      <c r="E505" s="43">
        <v>600</v>
      </c>
      <c r="F505" s="3">
        <v>150</v>
      </c>
    </row>
    <row r="506" spans="1:6" s="42" customFormat="1" x14ac:dyDescent="0.2">
      <c r="A506" s="43" t="s">
        <v>567</v>
      </c>
      <c r="B506" s="43">
        <v>20</v>
      </c>
      <c r="C506" s="43" t="s">
        <v>247</v>
      </c>
      <c r="D506" s="40" t="str">
        <f>VLOOKUP(C506, 'A08 Work Stations'!$A$2:$F$45, 2, 0)</f>
        <v>SAW-CNC-40-425</v>
      </c>
      <c r="E506" s="43">
        <v>180</v>
      </c>
      <c r="F506" s="3">
        <v>150</v>
      </c>
    </row>
    <row r="507" spans="1:6" s="42" customFormat="1" x14ac:dyDescent="0.2">
      <c r="A507" s="43" t="s">
        <v>567</v>
      </c>
      <c r="B507" s="43">
        <v>10</v>
      </c>
      <c r="C507" s="43" t="s">
        <v>250</v>
      </c>
      <c r="D507" s="40" t="str">
        <f>VLOOKUP(C507, 'A08 Work Stations'!$A$2:$F$45, 2, 0)</f>
        <v>RAW-MAT-INV</v>
      </c>
      <c r="E507" s="43">
        <v>0</v>
      </c>
      <c r="F507" s="3">
        <v>150</v>
      </c>
    </row>
    <row r="508" spans="1:6" s="42" customFormat="1" x14ac:dyDescent="0.2">
      <c r="A508" s="43" t="s">
        <v>567</v>
      </c>
      <c r="B508" s="43">
        <v>50</v>
      </c>
      <c r="C508" s="43" t="s">
        <v>251</v>
      </c>
      <c r="D508" s="40" t="str">
        <f>VLOOKUP(C508, 'A08 Work Stations'!$A$2:$F$45, 2, 0)</f>
        <v>FIN-GOOD-INV</v>
      </c>
      <c r="E508" s="43">
        <v>0</v>
      </c>
      <c r="F508" s="3">
        <v>150</v>
      </c>
    </row>
    <row r="509" spans="1:6" s="42" customFormat="1" x14ac:dyDescent="0.2">
      <c r="A509" s="43" t="s">
        <v>509</v>
      </c>
      <c r="B509" s="43">
        <v>30</v>
      </c>
      <c r="C509" s="43" t="s">
        <v>208</v>
      </c>
      <c r="D509" s="40" t="str">
        <f>VLOOKUP(C509, 'A08 Work Stations'!$A$2:$F$45, 2, 0)</f>
        <v>MIL-AB-361</v>
      </c>
      <c r="E509" s="43">
        <v>600</v>
      </c>
      <c r="F509" s="3">
        <v>150</v>
      </c>
    </row>
    <row r="510" spans="1:6" s="42" customFormat="1" x14ac:dyDescent="0.2">
      <c r="A510" s="43" t="s">
        <v>509</v>
      </c>
      <c r="B510" s="43">
        <v>40</v>
      </c>
      <c r="C510" s="43" t="s">
        <v>240</v>
      </c>
      <c r="D510" s="40" t="str">
        <f>VLOOKUP(C510, 'A08 Work Stations'!$A$2:$F$45, 2, 0)</f>
        <v>SAW-50-150-252</v>
      </c>
      <c r="E510" s="43">
        <v>180</v>
      </c>
      <c r="F510" s="3">
        <v>150</v>
      </c>
    </row>
    <row r="511" spans="1:6" s="42" customFormat="1" x14ac:dyDescent="0.2">
      <c r="A511" s="43" t="s">
        <v>509</v>
      </c>
      <c r="B511" s="43">
        <v>20</v>
      </c>
      <c r="C511" s="43" t="s">
        <v>246</v>
      </c>
      <c r="D511" s="40" t="str">
        <f>VLOOKUP(C511, 'A08 Work Stations'!$A$2:$F$45, 2, 0)</f>
        <v>SAW-400-424</v>
      </c>
      <c r="E511" s="43">
        <v>60</v>
      </c>
      <c r="F511" s="3">
        <v>150</v>
      </c>
    </row>
    <row r="512" spans="1:6" s="42" customFormat="1" x14ac:dyDescent="0.2">
      <c r="A512" s="43" t="s">
        <v>509</v>
      </c>
      <c r="B512" s="43">
        <v>10</v>
      </c>
      <c r="C512" s="43" t="s">
        <v>250</v>
      </c>
      <c r="D512" s="40" t="str">
        <f>VLOOKUP(C512, 'A08 Work Stations'!$A$2:$F$45, 2, 0)</f>
        <v>RAW-MAT-INV</v>
      </c>
      <c r="E512" s="43">
        <v>0</v>
      </c>
      <c r="F512" s="3">
        <v>150</v>
      </c>
    </row>
    <row r="513" spans="1:6" s="42" customFormat="1" x14ac:dyDescent="0.2">
      <c r="A513" s="43" t="s">
        <v>509</v>
      </c>
      <c r="B513" s="43">
        <v>50</v>
      </c>
      <c r="C513" s="43" t="s">
        <v>251</v>
      </c>
      <c r="D513" s="40" t="str">
        <f>VLOOKUP(C513, 'A08 Work Stations'!$A$2:$F$45, 2, 0)</f>
        <v>FIN-GOOD-INV</v>
      </c>
      <c r="E513" s="43">
        <v>0</v>
      </c>
      <c r="F513" s="3">
        <v>150</v>
      </c>
    </row>
  </sheetData>
  <autoFilter ref="A1:F1" xr:uid="{9E95D332-22D2-8A42-ABBA-CCAA3D90C1BC}"/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2C8A-4274-5545-B060-33E6FAD0B670}">
  <dimension ref="A1:I28"/>
  <sheetViews>
    <sheetView workbookViewId="0">
      <selection sqref="A1:I28"/>
    </sheetView>
  </sheetViews>
  <sheetFormatPr baseColWidth="10" defaultRowHeight="16" x14ac:dyDescent="0.2"/>
  <cols>
    <col min="1" max="9" width="16.1640625" customWidth="1"/>
  </cols>
  <sheetData>
    <row r="1" spans="1:9" ht="17" thickBot="1" x14ac:dyDescent="0.25">
      <c r="B1" s="290" t="s">
        <v>199</v>
      </c>
      <c r="C1" s="291"/>
      <c r="D1" s="291"/>
      <c r="E1" s="291"/>
      <c r="F1" s="291"/>
      <c r="G1" s="291"/>
      <c r="H1" s="291"/>
      <c r="I1" s="292"/>
    </row>
    <row r="2" spans="1:9" ht="17" thickBot="1" x14ac:dyDescent="0.25">
      <c r="A2" s="44" t="s">
        <v>146</v>
      </c>
      <c r="B2" s="201">
        <v>10</v>
      </c>
      <c r="C2" s="202">
        <v>20</v>
      </c>
      <c r="D2" s="202">
        <v>30</v>
      </c>
      <c r="E2" s="202">
        <v>40</v>
      </c>
      <c r="F2" s="202">
        <v>50</v>
      </c>
      <c r="G2" s="202">
        <v>60</v>
      </c>
      <c r="H2" s="202">
        <v>70</v>
      </c>
      <c r="I2" s="203">
        <v>80</v>
      </c>
    </row>
    <row r="3" spans="1:9" x14ac:dyDescent="0.2">
      <c r="A3" s="209"/>
      <c r="B3" s="204"/>
      <c r="C3" s="205"/>
      <c r="D3" s="205"/>
      <c r="E3" s="205"/>
      <c r="F3" s="205"/>
      <c r="G3" s="205"/>
      <c r="H3" s="205"/>
      <c r="I3" s="206"/>
    </row>
    <row r="4" spans="1:9" x14ac:dyDescent="0.2">
      <c r="A4" s="45"/>
      <c r="B4" s="207"/>
      <c r="C4" s="36"/>
      <c r="D4" s="36"/>
      <c r="E4" s="36"/>
      <c r="F4" s="36"/>
      <c r="G4" s="36"/>
      <c r="H4" s="36"/>
      <c r="I4" s="208"/>
    </row>
    <row r="5" spans="1:9" x14ac:dyDescent="0.2">
      <c r="A5" s="45"/>
      <c r="B5" s="207"/>
      <c r="C5" s="36"/>
      <c r="D5" s="36"/>
      <c r="E5" s="36"/>
      <c r="F5" s="36"/>
      <c r="G5" s="36"/>
      <c r="H5" s="36"/>
      <c r="I5" s="208"/>
    </row>
    <row r="6" spans="1:9" x14ac:dyDescent="0.2">
      <c r="A6" s="45"/>
      <c r="B6" s="207"/>
      <c r="C6" s="36"/>
      <c r="D6" s="36"/>
      <c r="E6" s="36"/>
      <c r="F6" s="36"/>
      <c r="G6" s="36"/>
      <c r="H6" s="36"/>
      <c r="I6" s="208"/>
    </row>
    <row r="7" spans="1:9" x14ac:dyDescent="0.2">
      <c r="A7" s="45"/>
      <c r="B7" s="207"/>
      <c r="C7" s="36"/>
      <c r="D7" s="36"/>
      <c r="E7" s="36"/>
      <c r="F7" s="36"/>
      <c r="G7" s="36"/>
      <c r="H7" s="36"/>
      <c r="I7" s="208"/>
    </row>
    <row r="8" spans="1:9" x14ac:dyDescent="0.2">
      <c r="A8" s="45"/>
      <c r="B8" s="207"/>
      <c r="C8" s="36"/>
      <c r="D8" s="36"/>
      <c r="E8" s="36"/>
      <c r="F8" s="36"/>
      <c r="G8" s="36"/>
      <c r="H8" s="36"/>
      <c r="I8" s="208"/>
    </row>
    <row r="9" spans="1:9" x14ac:dyDescent="0.2">
      <c r="A9" s="45"/>
      <c r="B9" s="207"/>
      <c r="C9" s="36"/>
      <c r="D9" s="36"/>
      <c r="E9" s="36"/>
      <c r="F9" s="36"/>
      <c r="G9" s="36"/>
      <c r="H9" s="36"/>
      <c r="I9" s="208"/>
    </row>
    <row r="10" spans="1:9" x14ac:dyDescent="0.2">
      <c r="A10" s="45"/>
      <c r="B10" s="207"/>
      <c r="C10" s="36"/>
      <c r="D10" s="36"/>
      <c r="E10" s="36"/>
      <c r="F10" s="36"/>
      <c r="G10" s="36"/>
      <c r="H10" s="36"/>
      <c r="I10" s="208"/>
    </row>
    <row r="11" spans="1:9" x14ac:dyDescent="0.2">
      <c r="A11" s="45"/>
      <c r="B11" s="207"/>
      <c r="C11" s="36"/>
      <c r="D11" s="36"/>
      <c r="E11" s="36"/>
      <c r="F11" s="36"/>
      <c r="G11" s="36"/>
      <c r="H11" s="36"/>
      <c r="I11" s="208"/>
    </row>
    <row r="12" spans="1:9" x14ac:dyDescent="0.2">
      <c r="A12" s="45"/>
      <c r="B12" s="207"/>
      <c r="C12" s="36"/>
      <c r="D12" s="36"/>
      <c r="E12" s="36"/>
      <c r="F12" s="36"/>
      <c r="G12" s="36"/>
      <c r="H12" s="36"/>
      <c r="I12" s="208"/>
    </row>
    <row r="13" spans="1:9" x14ac:dyDescent="0.2">
      <c r="A13" s="45"/>
      <c r="B13" s="207"/>
      <c r="C13" s="36"/>
      <c r="D13" s="36"/>
      <c r="E13" s="36"/>
      <c r="F13" s="36"/>
      <c r="G13" s="36"/>
      <c r="H13" s="36"/>
      <c r="I13" s="208"/>
    </row>
    <row r="14" spans="1:9" x14ac:dyDescent="0.2">
      <c r="A14" s="45"/>
      <c r="B14" s="207"/>
      <c r="C14" s="36"/>
      <c r="D14" s="36"/>
      <c r="E14" s="36"/>
      <c r="F14" s="36"/>
      <c r="G14" s="36"/>
      <c r="H14" s="36"/>
      <c r="I14" s="208"/>
    </row>
    <row r="15" spans="1:9" x14ac:dyDescent="0.2">
      <c r="A15" s="45"/>
      <c r="B15" s="207"/>
      <c r="C15" s="36"/>
      <c r="D15" s="36"/>
      <c r="E15" s="36"/>
      <c r="F15" s="36"/>
      <c r="G15" s="36"/>
      <c r="H15" s="36"/>
      <c r="I15" s="208"/>
    </row>
    <row r="16" spans="1:9" x14ac:dyDescent="0.2">
      <c r="A16" s="45"/>
      <c r="B16" s="207"/>
      <c r="C16" s="36"/>
      <c r="D16" s="36"/>
      <c r="E16" s="36"/>
      <c r="F16" s="36"/>
      <c r="G16" s="36"/>
      <c r="H16" s="36"/>
      <c r="I16" s="208"/>
    </row>
    <row r="17" spans="1:9" x14ac:dyDescent="0.2">
      <c r="A17" s="45"/>
      <c r="B17" s="207"/>
      <c r="C17" s="36"/>
      <c r="D17" s="36"/>
      <c r="E17" s="36"/>
      <c r="F17" s="36"/>
      <c r="G17" s="36"/>
      <c r="H17" s="36"/>
      <c r="I17" s="208"/>
    </row>
    <row r="18" spans="1:9" x14ac:dyDescent="0.2">
      <c r="A18" s="45"/>
      <c r="B18" s="207"/>
      <c r="C18" s="36"/>
      <c r="D18" s="36"/>
      <c r="E18" s="36"/>
      <c r="F18" s="36"/>
      <c r="G18" s="36"/>
      <c r="H18" s="36"/>
      <c r="I18" s="208"/>
    </row>
    <row r="19" spans="1:9" x14ac:dyDescent="0.2">
      <c r="A19" s="210"/>
      <c r="B19" s="10"/>
      <c r="C19" s="3"/>
      <c r="D19" s="3"/>
      <c r="E19" s="3"/>
      <c r="F19" s="3"/>
      <c r="G19" s="3"/>
      <c r="H19" s="3"/>
      <c r="I19" s="11"/>
    </row>
    <row r="20" spans="1:9" x14ac:dyDescent="0.2">
      <c r="A20" s="210"/>
      <c r="B20" s="10"/>
      <c r="C20" s="3"/>
      <c r="D20" s="3"/>
      <c r="E20" s="3"/>
      <c r="F20" s="3"/>
      <c r="G20" s="3"/>
      <c r="H20" s="3"/>
      <c r="I20" s="11"/>
    </row>
    <row r="21" spans="1:9" x14ac:dyDescent="0.2">
      <c r="A21" s="210"/>
      <c r="B21" s="10"/>
      <c r="C21" s="3"/>
      <c r="D21" s="3"/>
      <c r="E21" s="3"/>
      <c r="F21" s="3"/>
      <c r="G21" s="3"/>
      <c r="H21" s="3"/>
      <c r="I21" s="11"/>
    </row>
    <row r="22" spans="1:9" x14ac:dyDescent="0.2">
      <c r="A22" s="210"/>
      <c r="B22" s="10"/>
      <c r="C22" s="3"/>
      <c r="D22" s="3"/>
      <c r="E22" s="3"/>
      <c r="F22" s="3"/>
      <c r="G22" s="3"/>
      <c r="H22" s="3"/>
      <c r="I22" s="11"/>
    </row>
    <row r="23" spans="1:9" x14ac:dyDescent="0.2">
      <c r="A23" s="210"/>
      <c r="B23" s="10"/>
      <c r="C23" s="3"/>
      <c r="D23" s="3"/>
      <c r="E23" s="3"/>
      <c r="F23" s="3"/>
      <c r="G23" s="3"/>
      <c r="H23" s="3"/>
      <c r="I23" s="11"/>
    </row>
    <row r="24" spans="1:9" x14ac:dyDescent="0.2">
      <c r="A24" s="210"/>
      <c r="B24" s="10"/>
      <c r="C24" s="3"/>
      <c r="D24" s="3"/>
      <c r="E24" s="3"/>
      <c r="F24" s="3"/>
      <c r="G24" s="3"/>
      <c r="H24" s="3"/>
      <c r="I24" s="11"/>
    </row>
    <row r="25" spans="1:9" x14ac:dyDescent="0.2">
      <c r="A25" s="210"/>
      <c r="B25" s="10"/>
      <c r="C25" s="3"/>
      <c r="D25" s="3"/>
      <c r="E25" s="3"/>
      <c r="F25" s="3"/>
      <c r="G25" s="3"/>
      <c r="H25" s="3"/>
      <c r="I25" s="11"/>
    </row>
    <row r="26" spans="1:9" x14ac:dyDescent="0.2">
      <c r="A26" s="210"/>
      <c r="B26" s="10"/>
      <c r="C26" s="3"/>
      <c r="D26" s="3"/>
      <c r="E26" s="3"/>
      <c r="F26" s="3"/>
      <c r="G26" s="3"/>
      <c r="H26" s="3"/>
      <c r="I26" s="11"/>
    </row>
    <row r="27" spans="1:9" x14ac:dyDescent="0.2">
      <c r="A27" s="210"/>
      <c r="B27" s="10"/>
      <c r="C27" s="3"/>
      <c r="D27" s="3"/>
      <c r="E27" s="3"/>
      <c r="F27" s="3"/>
      <c r="G27" s="3"/>
      <c r="H27" s="3"/>
      <c r="I27" s="11"/>
    </row>
    <row r="28" spans="1:9" ht="17" thickBot="1" x14ac:dyDescent="0.25">
      <c r="A28" s="211"/>
      <c r="B28" s="197"/>
      <c r="C28" s="198"/>
      <c r="D28" s="198"/>
      <c r="E28" s="198"/>
      <c r="F28" s="198"/>
      <c r="G28" s="198"/>
      <c r="H28" s="198"/>
      <c r="I28" s="199"/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AD6B-0BF1-7744-A5CE-6436B46154E7}">
  <dimension ref="A1:HS30"/>
  <sheetViews>
    <sheetView workbookViewId="0">
      <selection sqref="A1:AA30"/>
    </sheetView>
  </sheetViews>
  <sheetFormatPr baseColWidth="10" defaultRowHeight="16" x14ac:dyDescent="0.2"/>
  <cols>
    <col min="1" max="1" width="10.83203125" style="53"/>
    <col min="2" max="27" width="8" customWidth="1"/>
    <col min="28" max="227" width="10.83203125" style="13"/>
  </cols>
  <sheetData>
    <row r="1" spans="1:27" s="144" customFormat="1" ht="17" x14ac:dyDescent="0.2">
      <c r="A1" s="187"/>
      <c r="B1" s="188" t="s">
        <v>200</v>
      </c>
      <c r="C1" s="294" t="s">
        <v>201</v>
      </c>
      <c r="D1" s="294"/>
      <c r="E1" s="294"/>
      <c r="F1" s="293" t="s">
        <v>202</v>
      </c>
      <c r="G1" s="293"/>
      <c r="H1" s="293"/>
      <c r="I1" s="294" t="s">
        <v>203</v>
      </c>
      <c r="J1" s="294"/>
      <c r="K1" s="294"/>
      <c r="L1" s="294"/>
      <c r="M1" s="294"/>
      <c r="N1" s="294"/>
      <c r="O1" s="294"/>
      <c r="P1" s="294"/>
      <c r="Q1" s="293" t="s">
        <v>204</v>
      </c>
      <c r="R1" s="293"/>
      <c r="S1" s="293"/>
      <c r="T1" s="293"/>
      <c r="U1" s="294" t="s">
        <v>205</v>
      </c>
      <c r="V1" s="294"/>
      <c r="W1" s="293" t="s">
        <v>201</v>
      </c>
      <c r="X1" s="293"/>
      <c r="Y1" s="293"/>
      <c r="Z1" s="190" t="s">
        <v>206</v>
      </c>
      <c r="AA1" s="188" t="s">
        <v>200</v>
      </c>
    </row>
    <row r="2" spans="1:27" s="144" customFormat="1" ht="17" x14ac:dyDescent="0.2">
      <c r="A2" s="189" t="s">
        <v>146</v>
      </c>
      <c r="B2" s="188" t="s">
        <v>250</v>
      </c>
      <c r="C2" s="190" t="s">
        <v>243</v>
      </c>
      <c r="D2" s="190" t="s">
        <v>245</v>
      </c>
      <c r="E2" s="190" t="s">
        <v>247</v>
      </c>
      <c r="F2" s="188" t="s">
        <v>209</v>
      </c>
      <c r="G2" s="188" t="s">
        <v>211</v>
      </c>
      <c r="H2" s="188" t="s">
        <v>214</v>
      </c>
      <c r="I2" s="190" t="s">
        <v>210</v>
      </c>
      <c r="J2" s="190" t="s">
        <v>212</v>
      </c>
      <c r="K2" s="190" t="s">
        <v>215</v>
      </c>
      <c r="L2" s="190" t="s">
        <v>225</v>
      </c>
      <c r="M2" s="190" t="s">
        <v>227</v>
      </c>
      <c r="N2" s="190" t="s">
        <v>228</v>
      </c>
      <c r="O2" s="190" t="s">
        <v>230</v>
      </c>
      <c r="P2" s="190" t="s">
        <v>231</v>
      </c>
      <c r="Q2" s="188" t="s">
        <v>232</v>
      </c>
      <c r="R2" s="188" t="s">
        <v>233</v>
      </c>
      <c r="S2" s="188" t="s">
        <v>235</v>
      </c>
      <c r="T2" s="188" t="s">
        <v>238</v>
      </c>
      <c r="U2" s="190" t="s">
        <v>234</v>
      </c>
      <c r="V2" s="190" t="s">
        <v>236</v>
      </c>
      <c r="W2" s="188" t="s">
        <v>239</v>
      </c>
      <c r="X2" s="188" t="s">
        <v>240</v>
      </c>
      <c r="Y2" s="188" t="s">
        <v>241</v>
      </c>
      <c r="Z2" s="190" t="s">
        <v>249</v>
      </c>
      <c r="AA2" s="188" t="s">
        <v>251</v>
      </c>
    </row>
    <row r="3" spans="1:27" s="144" customFormat="1" x14ac:dyDescent="0.2">
      <c r="A3" s="186"/>
      <c r="B3" s="4"/>
      <c r="C3" s="191"/>
      <c r="D3" s="191"/>
      <c r="E3" s="191"/>
      <c r="F3" s="4"/>
      <c r="G3" s="4"/>
      <c r="H3" s="4"/>
      <c r="I3" s="191"/>
      <c r="J3" s="191"/>
      <c r="K3" s="191"/>
      <c r="L3" s="191"/>
      <c r="M3" s="191"/>
      <c r="N3" s="191"/>
      <c r="O3" s="191"/>
      <c r="P3" s="191"/>
      <c r="Q3" s="4"/>
      <c r="R3" s="4"/>
      <c r="S3" s="4"/>
      <c r="T3" s="4"/>
      <c r="U3" s="191"/>
      <c r="V3" s="191"/>
      <c r="W3" s="4"/>
      <c r="X3" s="4"/>
      <c r="Y3" s="4"/>
      <c r="Z3" s="191"/>
      <c r="AA3" s="4"/>
    </row>
    <row r="4" spans="1:27" s="144" customFormat="1" x14ac:dyDescent="0.2">
      <c r="A4" s="186"/>
      <c r="B4" s="4"/>
      <c r="C4" s="191"/>
      <c r="D4" s="191"/>
      <c r="E4" s="191"/>
      <c r="F4" s="4"/>
      <c r="G4" s="4"/>
      <c r="H4" s="4"/>
      <c r="I4" s="191"/>
      <c r="J4" s="191"/>
      <c r="K4" s="191"/>
      <c r="L4" s="191"/>
      <c r="M4" s="191"/>
      <c r="N4" s="191"/>
      <c r="O4" s="191"/>
      <c r="P4" s="191"/>
      <c r="Q4" s="4"/>
      <c r="R4" s="4"/>
      <c r="S4" s="4"/>
      <c r="T4" s="4"/>
      <c r="U4" s="191"/>
      <c r="V4" s="191"/>
      <c r="W4" s="4"/>
      <c r="X4" s="4"/>
      <c r="Y4" s="4"/>
      <c r="Z4" s="191"/>
      <c r="AA4" s="4"/>
    </row>
    <row r="5" spans="1:27" s="144" customFormat="1" x14ac:dyDescent="0.2">
      <c r="A5" s="186"/>
      <c r="B5" s="4"/>
      <c r="C5" s="191"/>
      <c r="D5" s="191"/>
      <c r="E5" s="191"/>
      <c r="F5" s="4"/>
      <c r="G5" s="4"/>
      <c r="H5" s="4"/>
      <c r="I5" s="191"/>
      <c r="J5" s="191"/>
      <c r="K5" s="191"/>
      <c r="L5" s="191"/>
      <c r="M5" s="191"/>
      <c r="N5" s="191"/>
      <c r="O5" s="191"/>
      <c r="P5" s="191"/>
      <c r="Q5" s="4"/>
      <c r="R5" s="4"/>
      <c r="S5" s="4"/>
      <c r="T5" s="4"/>
      <c r="U5" s="191"/>
      <c r="V5" s="191"/>
      <c r="W5" s="4"/>
      <c r="X5" s="4"/>
      <c r="Y5" s="4"/>
      <c r="Z5" s="191"/>
      <c r="AA5" s="4"/>
    </row>
    <row r="6" spans="1:27" s="144" customFormat="1" x14ac:dyDescent="0.2">
      <c r="A6" s="186"/>
      <c r="B6" s="4"/>
      <c r="C6" s="191"/>
      <c r="D6" s="191"/>
      <c r="E6" s="191"/>
      <c r="F6" s="4"/>
      <c r="G6" s="4"/>
      <c r="H6" s="4"/>
      <c r="I6" s="191"/>
      <c r="J6" s="191"/>
      <c r="K6" s="191"/>
      <c r="L6" s="191"/>
      <c r="M6" s="191"/>
      <c r="N6" s="191"/>
      <c r="O6" s="191"/>
      <c r="P6" s="191"/>
      <c r="Q6" s="4"/>
      <c r="R6" s="4"/>
      <c r="S6" s="4"/>
      <c r="T6" s="4"/>
      <c r="U6" s="191"/>
      <c r="V6" s="191"/>
      <c r="W6" s="4"/>
      <c r="X6" s="4"/>
      <c r="Y6" s="4"/>
      <c r="Z6" s="191"/>
      <c r="AA6" s="4"/>
    </row>
    <row r="7" spans="1:27" s="144" customFormat="1" x14ac:dyDescent="0.2">
      <c r="A7" s="186"/>
      <c r="B7" s="4"/>
      <c r="C7" s="191"/>
      <c r="D7" s="191"/>
      <c r="E7" s="191"/>
      <c r="F7" s="4"/>
      <c r="G7" s="4"/>
      <c r="H7" s="4"/>
      <c r="I7" s="191"/>
      <c r="J7" s="191"/>
      <c r="K7" s="191"/>
      <c r="L7" s="191"/>
      <c r="M7" s="191"/>
      <c r="N7" s="191"/>
      <c r="O7" s="191"/>
      <c r="P7" s="191"/>
      <c r="Q7" s="4"/>
      <c r="R7" s="4"/>
      <c r="S7" s="4"/>
      <c r="T7" s="4"/>
      <c r="U7" s="191"/>
      <c r="V7" s="191"/>
      <c r="W7" s="4"/>
      <c r="X7" s="4"/>
      <c r="Y7" s="4"/>
      <c r="Z7" s="191"/>
      <c r="AA7" s="4"/>
    </row>
    <row r="8" spans="1:27" s="144" customFormat="1" x14ac:dyDescent="0.2">
      <c r="A8" s="186"/>
      <c r="B8" s="4"/>
      <c r="C8" s="191"/>
      <c r="D8" s="191"/>
      <c r="E8" s="191"/>
      <c r="F8" s="4"/>
      <c r="G8" s="4"/>
      <c r="H8" s="4"/>
      <c r="I8" s="191"/>
      <c r="J8" s="191"/>
      <c r="K8" s="191"/>
      <c r="L8" s="191"/>
      <c r="M8" s="191"/>
      <c r="N8" s="191"/>
      <c r="O8" s="191"/>
      <c r="P8" s="191"/>
      <c r="Q8" s="4"/>
      <c r="R8" s="4"/>
      <c r="S8" s="4"/>
      <c r="T8" s="4"/>
      <c r="U8" s="191"/>
      <c r="V8" s="191"/>
      <c r="W8" s="4"/>
      <c r="X8" s="4"/>
      <c r="Y8" s="4"/>
      <c r="Z8" s="191"/>
      <c r="AA8" s="4"/>
    </row>
    <row r="9" spans="1:27" s="144" customFormat="1" x14ac:dyDescent="0.2">
      <c r="A9" s="186"/>
      <c r="B9" s="4"/>
      <c r="C9" s="191"/>
      <c r="D9" s="191"/>
      <c r="E9" s="191"/>
      <c r="F9" s="4"/>
      <c r="G9" s="4"/>
      <c r="H9" s="4"/>
      <c r="I9" s="191"/>
      <c r="J9" s="191"/>
      <c r="K9" s="191"/>
      <c r="L9" s="191"/>
      <c r="M9" s="191"/>
      <c r="N9" s="191"/>
      <c r="O9" s="191"/>
      <c r="P9" s="191"/>
      <c r="Q9" s="4"/>
      <c r="R9" s="4"/>
      <c r="S9" s="4"/>
      <c r="T9" s="4"/>
      <c r="U9" s="191"/>
      <c r="V9" s="191"/>
      <c r="W9" s="4"/>
      <c r="X9" s="4"/>
      <c r="Y9" s="4"/>
      <c r="Z9" s="191"/>
      <c r="AA9" s="4"/>
    </row>
    <row r="10" spans="1:27" s="144" customFormat="1" x14ac:dyDescent="0.2">
      <c r="A10" s="186"/>
      <c r="B10" s="4"/>
      <c r="C10" s="191"/>
      <c r="D10" s="191"/>
      <c r="E10" s="191"/>
      <c r="F10" s="4"/>
      <c r="G10" s="4"/>
      <c r="H10" s="4"/>
      <c r="I10" s="191"/>
      <c r="J10" s="191"/>
      <c r="K10" s="191"/>
      <c r="L10" s="191"/>
      <c r="M10" s="191"/>
      <c r="N10" s="191"/>
      <c r="O10" s="191"/>
      <c r="P10" s="191"/>
      <c r="Q10" s="4"/>
      <c r="R10" s="4"/>
      <c r="S10" s="4"/>
      <c r="T10" s="4"/>
      <c r="U10" s="191"/>
      <c r="V10" s="191"/>
      <c r="W10" s="4"/>
      <c r="X10" s="4"/>
      <c r="Y10" s="4"/>
      <c r="Z10" s="191"/>
      <c r="AA10" s="4"/>
    </row>
    <row r="11" spans="1:27" s="144" customFormat="1" x14ac:dyDescent="0.2">
      <c r="A11" s="186"/>
      <c r="B11" s="4"/>
      <c r="C11" s="191"/>
      <c r="D11" s="191"/>
      <c r="E11" s="191"/>
      <c r="F11" s="4"/>
      <c r="G11" s="4"/>
      <c r="H11" s="4"/>
      <c r="I11" s="191"/>
      <c r="J11" s="191"/>
      <c r="K11" s="191"/>
      <c r="L11" s="191"/>
      <c r="M11" s="191"/>
      <c r="N11" s="191"/>
      <c r="O11" s="191"/>
      <c r="P11" s="191"/>
      <c r="Q11" s="4"/>
      <c r="R11" s="4"/>
      <c r="S11" s="4"/>
      <c r="T11" s="4"/>
      <c r="U11" s="191"/>
      <c r="V11" s="191"/>
      <c r="W11" s="4"/>
      <c r="X11" s="4"/>
      <c r="Y11" s="4"/>
      <c r="Z11" s="191"/>
      <c r="AA11" s="4"/>
    </row>
    <row r="12" spans="1:27" s="144" customFormat="1" x14ac:dyDescent="0.2">
      <c r="A12" s="186"/>
      <c r="B12" s="4"/>
      <c r="C12" s="191"/>
      <c r="D12" s="191"/>
      <c r="E12" s="191"/>
      <c r="F12" s="4"/>
      <c r="G12" s="4"/>
      <c r="H12" s="4"/>
      <c r="I12" s="191"/>
      <c r="J12" s="191"/>
      <c r="K12" s="191"/>
      <c r="L12" s="191"/>
      <c r="M12" s="191"/>
      <c r="N12" s="191"/>
      <c r="O12" s="191"/>
      <c r="P12" s="191"/>
      <c r="Q12" s="4"/>
      <c r="R12" s="4"/>
      <c r="S12" s="4"/>
      <c r="T12" s="4"/>
      <c r="U12" s="191"/>
      <c r="V12" s="191"/>
      <c r="W12" s="4"/>
      <c r="X12" s="4"/>
      <c r="Y12" s="4"/>
      <c r="Z12" s="191"/>
      <c r="AA12" s="4"/>
    </row>
    <row r="13" spans="1:27" s="144" customFormat="1" x14ac:dyDescent="0.2">
      <c r="A13" s="186"/>
      <c r="B13" s="4"/>
      <c r="C13" s="191"/>
      <c r="D13" s="191"/>
      <c r="E13" s="191"/>
      <c r="F13" s="4"/>
      <c r="G13" s="4"/>
      <c r="H13" s="4"/>
      <c r="I13" s="191"/>
      <c r="J13" s="191"/>
      <c r="K13" s="191"/>
      <c r="L13" s="191"/>
      <c r="M13" s="191"/>
      <c r="N13" s="191"/>
      <c r="O13" s="191"/>
      <c r="P13" s="191"/>
      <c r="Q13" s="4"/>
      <c r="R13" s="4"/>
      <c r="S13" s="4"/>
      <c r="T13" s="4"/>
      <c r="U13" s="191"/>
      <c r="V13" s="191"/>
      <c r="W13" s="4"/>
      <c r="X13" s="4"/>
      <c r="Y13" s="4"/>
      <c r="Z13" s="191"/>
      <c r="AA13" s="4"/>
    </row>
    <row r="14" spans="1:27" s="144" customFormat="1" x14ac:dyDescent="0.2">
      <c r="A14" s="186"/>
      <c r="B14" s="4"/>
      <c r="C14" s="191"/>
      <c r="D14" s="191"/>
      <c r="E14" s="191"/>
      <c r="F14" s="4"/>
      <c r="G14" s="4"/>
      <c r="H14" s="4"/>
      <c r="I14" s="191"/>
      <c r="J14" s="191"/>
      <c r="K14" s="191"/>
      <c r="L14" s="191"/>
      <c r="M14" s="191"/>
      <c r="N14" s="191"/>
      <c r="O14" s="191"/>
      <c r="P14" s="191"/>
      <c r="Q14" s="4"/>
      <c r="R14" s="4"/>
      <c r="S14" s="4"/>
      <c r="T14" s="4"/>
      <c r="U14" s="191"/>
      <c r="V14" s="191"/>
      <c r="W14" s="4"/>
      <c r="X14" s="4"/>
      <c r="Y14" s="4"/>
      <c r="Z14" s="191"/>
      <c r="AA14" s="4"/>
    </row>
    <row r="15" spans="1:27" s="144" customFormat="1" x14ac:dyDescent="0.2">
      <c r="A15" s="186"/>
      <c r="B15" s="4"/>
      <c r="C15" s="191"/>
      <c r="D15" s="191"/>
      <c r="E15" s="191"/>
      <c r="F15" s="4"/>
      <c r="G15" s="4"/>
      <c r="H15" s="4"/>
      <c r="I15" s="191"/>
      <c r="J15" s="191"/>
      <c r="K15" s="191"/>
      <c r="L15" s="191"/>
      <c r="M15" s="191"/>
      <c r="N15" s="191"/>
      <c r="O15" s="191"/>
      <c r="P15" s="191"/>
      <c r="Q15" s="4"/>
      <c r="R15" s="4"/>
      <c r="S15" s="4"/>
      <c r="T15" s="4"/>
      <c r="U15" s="191"/>
      <c r="V15" s="191"/>
      <c r="W15" s="4"/>
      <c r="X15" s="4"/>
      <c r="Y15" s="4"/>
      <c r="Z15" s="191"/>
      <c r="AA15" s="4"/>
    </row>
    <row r="16" spans="1:27" s="144" customFormat="1" x14ac:dyDescent="0.2">
      <c r="A16" s="186"/>
      <c r="B16" s="4"/>
      <c r="C16" s="191"/>
      <c r="D16" s="191"/>
      <c r="E16" s="191"/>
      <c r="F16" s="4"/>
      <c r="G16" s="4"/>
      <c r="H16" s="4"/>
      <c r="I16" s="191"/>
      <c r="J16" s="191"/>
      <c r="K16" s="191"/>
      <c r="L16" s="191"/>
      <c r="M16" s="191"/>
      <c r="N16" s="191"/>
      <c r="O16" s="191"/>
      <c r="P16" s="191"/>
      <c r="Q16" s="4"/>
      <c r="R16" s="4"/>
      <c r="S16" s="4"/>
      <c r="T16" s="4"/>
      <c r="U16" s="191"/>
      <c r="V16" s="191"/>
      <c r="W16" s="4"/>
      <c r="X16" s="4"/>
      <c r="Y16" s="4"/>
      <c r="Z16" s="191"/>
      <c r="AA16" s="4"/>
    </row>
    <row r="17" spans="1:27" s="144" customFormat="1" x14ac:dyDescent="0.2">
      <c r="A17" s="186"/>
      <c r="B17" s="4"/>
      <c r="C17" s="191"/>
      <c r="D17" s="191"/>
      <c r="E17" s="191"/>
      <c r="F17" s="4"/>
      <c r="G17" s="4"/>
      <c r="H17" s="4"/>
      <c r="I17" s="191"/>
      <c r="J17" s="191"/>
      <c r="K17" s="191"/>
      <c r="L17" s="191"/>
      <c r="M17" s="191"/>
      <c r="N17" s="191"/>
      <c r="O17" s="191"/>
      <c r="P17" s="191"/>
      <c r="Q17" s="4"/>
      <c r="R17" s="4"/>
      <c r="S17" s="4"/>
      <c r="T17" s="4"/>
      <c r="U17" s="191"/>
      <c r="V17" s="191"/>
      <c r="W17" s="4"/>
      <c r="X17" s="4"/>
      <c r="Y17" s="4"/>
      <c r="Z17" s="191"/>
      <c r="AA17" s="4"/>
    </row>
    <row r="18" spans="1:27" s="144" customFormat="1" x14ac:dyDescent="0.2">
      <c r="A18" s="186"/>
      <c r="B18" s="4"/>
      <c r="C18" s="191"/>
      <c r="D18" s="191"/>
      <c r="E18" s="191"/>
      <c r="F18" s="4"/>
      <c r="G18" s="4"/>
      <c r="H18" s="4"/>
      <c r="I18" s="191"/>
      <c r="J18" s="191"/>
      <c r="K18" s="191"/>
      <c r="L18" s="191"/>
      <c r="M18" s="191"/>
      <c r="N18" s="191"/>
      <c r="O18" s="191"/>
      <c r="P18" s="191"/>
      <c r="Q18" s="4"/>
      <c r="R18" s="4"/>
      <c r="S18" s="4"/>
      <c r="T18" s="4"/>
      <c r="U18" s="191"/>
      <c r="V18" s="191"/>
      <c r="W18" s="4"/>
      <c r="X18" s="4"/>
      <c r="Y18" s="4"/>
      <c r="Z18" s="191"/>
      <c r="AA18" s="4"/>
    </row>
    <row r="19" spans="1:27" x14ac:dyDescent="0.2">
      <c r="A19" s="164"/>
      <c r="B19" s="3"/>
      <c r="C19" s="192"/>
      <c r="D19" s="192"/>
      <c r="E19" s="192"/>
      <c r="F19" s="3"/>
      <c r="G19" s="3"/>
      <c r="H19" s="3"/>
      <c r="I19" s="192"/>
      <c r="J19" s="192"/>
      <c r="K19" s="192"/>
      <c r="L19" s="192"/>
      <c r="M19" s="192"/>
      <c r="N19" s="192"/>
      <c r="O19" s="192"/>
      <c r="P19" s="192"/>
      <c r="Q19" s="3"/>
      <c r="R19" s="3"/>
      <c r="S19" s="3"/>
      <c r="T19" s="3"/>
      <c r="U19" s="192"/>
      <c r="V19" s="192"/>
      <c r="W19" s="3"/>
      <c r="X19" s="3"/>
      <c r="Y19" s="3"/>
      <c r="Z19" s="192"/>
      <c r="AA19" s="3"/>
    </row>
    <row r="20" spans="1:27" x14ac:dyDescent="0.2">
      <c r="A20" s="164"/>
      <c r="B20" s="3"/>
      <c r="C20" s="192"/>
      <c r="D20" s="192"/>
      <c r="E20" s="192"/>
      <c r="F20" s="3"/>
      <c r="G20" s="3"/>
      <c r="H20" s="3"/>
      <c r="I20" s="192"/>
      <c r="J20" s="192"/>
      <c r="K20" s="192"/>
      <c r="L20" s="192"/>
      <c r="M20" s="192"/>
      <c r="N20" s="192"/>
      <c r="O20" s="192"/>
      <c r="P20" s="192"/>
      <c r="Q20" s="3"/>
      <c r="R20" s="3"/>
      <c r="S20" s="3"/>
      <c r="T20" s="3"/>
      <c r="U20" s="192"/>
      <c r="V20" s="192"/>
      <c r="W20" s="3"/>
      <c r="X20" s="3"/>
      <c r="Y20" s="3"/>
      <c r="Z20" s="192"/>
      <c r="AA20" s="3"/>
    </row>
    <row r="21" spans="1:27" x14ac:dyDescent="0.2">
      <c r="A21" s="164"/>
      <c r="B21" s="3"/>
      <c r="C21" s="192"/>
      <c r="D21" s="192"/>
      <c r="E21" s="192"/>
      <c r="F21" s="3"/>
      <c r="G21" s="3"/>
      <c r="H21" s="3"/>
      <c r="I21" s="192"/>
      <c r="J21" s="192"/>
      <c r="K21" s="192"/>
      <c r="L21" s="192"/>
      <c r="M21" s="192"/>
      <c r="N21" s="192"/>
      <c r="O21" s="192"/>
      <c r="P21" s="192"/>
      <c r="Q21" s="3"/>
      <c r="R21" s="3"/>
      <c r="S21" s="3"/>
      <c r="T21" s="3"/>
      <c r="U21" s="192"/>
      <c r="V21" s="192"/>
      <c r="W21" s="3"/>
      <c r="X21" s="3"/>
      <c r="Y21" s="3"/>
      <c r="Z21" s="192"/>
      <c r="AA21" s="3"/>
    </row>
    <row r="22" spans="1:27" x14ac:dyDescent="0.2">
      <c r="A22" s="164"/>
      <c r="B22" s="3"/>
      <c r="C22" s="192"/>
      <c r="D22" s="192"/>
      <c r="E22" s="192"/>
      <c r="F22" s="3"/>
      <c r="G22" s="3"/>
      <c r="H22" s="3"/>
      <c r="I22" s="192"/>
      <c r="J22" s="192"/>
      <c r="K22" s="192"/>
      <c r="L22" s="192"/>
      <c r="M22" s="192"/>
      <c r="N22" s="192"/>
      <c r="O22" s="192"/>
      <c r="P22" s="192"/>
      <c r="Q22" s="3"/>
      <c r="R22" s="3"/>
      <c r="S22" s="3"/>
      <c r="T22" s="3"/>
      <c r="U22" s="192"/>
      <c r="V22" s="192"/>
      <c r="W22" s="3"/>
      <c r="X22" s="3"/>
      <c r="Y22" s="3"/>
      <c r="Z22" s="192"/>
      <c r="AA22" s="3"/>
    </row>
    <row r="23" spans="1:27" x14ac:dyDescent="0.2">
      <c r="A23" s="164"/>
      <c r="B23" s="3"/>
      <c r="C23" s="192"/>
      <c r="D23" s="192"/>
      <c r="E23" s="192"/>
      <c r="F23" s="3"/>
      <c r="G23" s="3"/>
      <c r="H23" s="3"/>
      <c r="I23" s="192"/>
      <c r="J23" s="192"/>
      <c r="K23" s="192"/>
      <c r="L23" s="192"/>
      <c r="M23" s="192"/>
      <c r="N23" s="192"/>
      <c r="O23" s="192"/>
      <c r="P23" s="192"/>
      <c r="Q23" s="3"/>
      <c r="R23" s="3"/>
      <c r="S23" s="3"/>
      <c r="T23" s="3"/>
      <c r="U23" s="192"/>
      <c r="V23" s="192"/>
      <c r="W23" s="3"/>
      <c r="X23" s="3"/>
      <c r="Y23" s="3"/>
      <c r="Z23" s="192"/>
      <c r="AA23" s="3"/>
    </row>
    <row r="24" spans="1:27" x14ac:dyDescent="0.2">
      <c r="A24" s="164"/>
      <c r="B24" s="3"/>
      <c r="C24" s="192"/>
      <c r="D24" s="192"/>
      <c r="E24" s="192"/>
      <c r="F24" s="3"/>
      <c r="G24" s="3"/>
      <c r="H24" s="3"/>
      <c r="I24" s="192"/>
      <c r="J24" s="192"/>
      <c r="K24" s="192"/>
      <c r="L24" s="192"/>
      <c r="M24" s="192"/>
      <c r="N24" s="192"/>
      <c r="O24" s="192"/>
      <c r="P24" s="192"/>
      <c r="Q24" s="3"/>
      <c r="R24" s="3"/>
      <c r="S24" s="3"/>
      <c r="T24" s="3"/>
      <c r="U24" s="192"/>
      <c r="V24" s="192"/>
      <c r="W24" s="3"/>
      <c r="X24" s="3"/>
      <c r="Y24" s="3"/>
      <c r="Z24" s="192"/>
      <c r="AA24" s="3"/>
    </row>
    <row r="25" spans="1:27" x14ac:dyDescent="0.2">
      <c r="A25" s="164"/>
      <c r="B25" s="3"/>
      <c r="C25" s="192"/>
      <c r="D25" s="192"/>
      <c r="E25" s="192"/>
      <c r="F25" s="3"/>
      <c r="G25" s="3"/>
      <c r="H25" s="3"/>
      <c r="I25" s="192"/>
      <c r="J25" s="192"/>
      <c r="K25" s="192"/>
      <c r="L25" s="192"/>
      <c r="M25" s="192"/>
      <c r="N25" s="192"/>
      <c r="O25" s="192"/>
      <c r="P25" s="192"/>
      <c r="Q25" s="3"/>
      <c r="R25" s="3"/>
      <c r="S25" s="3"/>
      <c r="T25" s="3"/>
      <c r="U25" s="192"/>
      <c r="V25" s="192"/>
      <c r="W25" s="3"/>
      <c r="X25" s="3"/>
      <c r="Y25" s="3"/>
      <c r="Z25" s="192"/>
      <c r="AA25" s="3"/>
    </row>
    <row r="26" spans="1:27" x14ac:dyDescent="0.2">
      <c r="A26" s="164"/>
      <c r="B26" s="3"/>
      <c r="C26" s="192"/>
      <c r="D26" s="192"/>
      <c r="E26" s="192"/>
      <c r="F26" s="3"/>
      <c r="G26" s="3"/>
      <c r="H26" s="3"/>
      <c r="I26" s="192"/>
      <c r="J26" s="192"/>
      <c r="K26" s="192"/>
      <c r="L26" s="192"/>
      <c r="M26" s="192"/>
      <c r="N26" s="192"/>
      <c r="O26" s="192"/>
      <c r="P26" s="192"/>
      <c r="Q26" s="3"/>
      <c r="R26" s="3"/>
      <c r="S26" s="3"/>
      <c r="T26" s="3"/>
      <c r="U26" s="192"/>
      <c r="V26" s="192"/>
      <c r="W26" s="3"/>
      <c r="X26" s="3"/>
      <c r="Y26" s="3"/>
      <c r="Z26" s="192"/>
      <c r="AA26" s="3"/>
    </row>
    <row r="27" spans="1:27" x14ac:dyDescent="0.2">
      <c r="A27" s="164"/>
      <c r="B27" s="3"/>
      <c r="C27" s="192"/>
      <c r="D27" s="192"/>
      <c r="E27" s="192"/>
      <c r="F27" s="3"/>
      <c r="G27" s="3"/>
      <c r="H27" s="3"/>
      <c r="I27" s="192"/>
      <c r="J27" s="192"/>
      <c r="K27" s="192"/>
      <c r="L27" s="192"/>
      <c r="M27" s="192"/>
      <c r="N27" s="192"/>
      <c r="O27" s="192"/>
      <c r="P27" s="192"/>
      <c r="Q27" s="3"/>
      <c r="R27" s="3"/>
      <c r="S27" s="3"/>
      <c r="T27" s="3"/>
      <c r="U27" s="192"/>
      <c r="V27" s="192"/>
      <c r="W27" s="3"/>
      <c r="X27" s="3"/>
      <c r="Y27" s="3"/>
      <c r="Z27" s="192"/>
      <c r="AA27" s="3"/>
    </row>
    <row r="28" spans="1:27" x14ac:dyDescent="0.2">
      <c r="A28" s="164"/>
      <c r="B28" s="3"/>
      <c r="C28" s="192"/>
      <c r="D28" s="192"/>
      <c r="E28" s="192"/>
      <c r="F28" s="3"/>
      <c r="G28" s="3"/>
      <c r="H28" s="3"/>
      <c r="I28" s="192"/>
      <c r="J28" s="192"/>
      <c r="K28" s="192"/>
      <c r="L28" s="192"/>
      <c r="M28" s="192"/>
      <c r="N28" s="192"/>
      <c r="O28" s="192"/>
      <c r="P28" s="192"/>
      <c r="Q28" s="3"/>
      <c r="R28" s="3"/>
      <c r="S28" s="3"/>
      <c r="T28" s="3"/>
      <c r="U28" s="192"/>
      <c r="V28" s="192"/>
      <c r="W28" s="3"/>
      <c r="X28" s="3"/>
      <c r="Y28" s="3"/>
      <c r="Z28" s="192"/>
      <c r="AA28" s="3"/>
    </row>
    <row r="29" spans="1:27" x14ac:dyDescent="0.2">
      <c r="A29" s="164"/>
      <c r="B29" s="3"/>
      <c r="C29" s="192"/>
      <c r="D29" s="192"/>
      <c r="E29" s="192"/>
      <c r="F29" s="3"/>
      <c r="G29" s="3"/>
      <c r="H29" s="3"/>
      <c r="I29" s="192"/>
      <c r="J29" s="192"/>
      <c r="K29" s="192"/>
      <c r="L29" s="192"/>
      <c r="M29" s="192"/>
      <c r="N29" s="192"/>
      <c r="O29" s="192"/>
      <c r="P29" s="192"/>
      <c r="Q29" s="3"/>
      <c r="R29" s="3"/>
      <c r="S29" s="3"/>
      <c r="T29" s="3"/>
      <c r="U29" s="192"/>
      <c r="V29" s="192"/>
      <c r="W29" s="3"/>
      <c r="X29" s="3"/>
      <c r="Y29" s="3"/>
      <c r="Z29" s="192"/>
      <c r="AA29" s="3"/>
    </row>
    <row r="30" spans="1:27" x14ac:dyDescent="0.2">
      <c r="A30" s="164"/>
      <c r="B30" s="3"/>
      <c r="C30" s="192"/>
      <c r="D30" s="192"/>
      <c r="E30" s="192"/>
      <c r="F30" s="3"/>
      <c r="G30" s="3"/>
      <c r="H30" s="3"/>
      <c r="I30" s="192"/>
      <c r="J30" s="192"/>
      <c r="K30" s="192"/>
      <c r="L30" s="192"/>
      <c r="M30" s="192"/>
      <c r="N30" s="192"/>
      <c r="O30" s="192"/>
      <c r="P30" s="192"/>
      <c r="Q30" s="3"/>
      <c r="R30" s="3"/>
      <c r="S30" s="3"/>
      <c r="T30" s="3"/>
      <c r="U30" s="192"/>
      <c r="V30" s="192"/>
      <c r="W30" s="3"/>
      <c r="X30" s="3"/>
      <c r="Y30" s="3"/>
      <c r="Z30" s="192"/>
      <c r="AA30" s="3"/>
    </row>
  </sheetData>
  <mergeCells count="6">
    <mergeCell ref="W1:Y1"/>
    <mergeCell ref="C1:E1"/>
    <mergeCell ref="F1:H1"/>
    <mergeCell ref="I1:P1"/>
    <mergeCell ref="Q1:T1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1E67-70C1-6C42-87C5-E10AD16D2C4C}">
  <dimension ref="A1:I30"/>
  <sheetViews>
    <sheetView workbookViewId="0">
      <selection sqref="A1:I30"/>
    </sheetView>
  </sheetViews>
  <sheetFormatPr baseColWidth="10" defaultRowHeight="16" x14ac:dyDescent="0.2"/>
  <cols>
    <col min="1" max="1" width="10.83203125" style="53"/>
  </cols>
  <sheetData>
    <row r="1" spans="1:9" s="54" customFormat="1" ht="17" thickBot="1" x14ac:dyDescent="0.25">
      <c r="A1" s="196"/>
      <c r="B1" s="290" t="s">
        <v>199</v>
      </c>
      <c r="C1" s="291"/>
      <c r="D1" s="291"/>
      <c r="E1" s="291"/>
      <c r="F1" s="291"/>
      <c r="G1" s="291"/>
      <c r="H1" s="291"/>
      <c r="I1" s="292"/>
    </row>
    <row r="2" spans="1:9" s="54" customFormat="1" ht="18" thickBot="1" x14ac:dyDescent="0.25">
      <c r="A2" s="46" t="s">
        <v>146</v>
      </c>
      <c r="B2" s="47">
        <v>10</v>
      </c>
      <c r="C2" s="48">
        <v>20</v>
      </c>
      <c r="D2" s="48">
        <v>30</v>
      </c>
      <c r="E2" s="48">
        <v>40</v>
      </c>
      <c r="F2" s="48">
        <v>50</v>
      </c>
      <c r="G2" s="48">
        <v>60</v>
      </c>
      <c r="H2" s="48">
        <v>70</v>
      </c>
      <c r="I2" s="49">
        <v>80</v>
      </c>
    </row>
    <row r="3" spans="1:9" s="42" customFormat="1" x14ac:dyDescent="0.2">
      <c r="A3" s="50"/>
      <c r="B3" s="145"/>
      <c r="C3" s="146"/>
      <c r="D3" s="146"/>
      <c r="E3" s="146"/>
      <c r="F3" s="146"/>
      <c r="G3" s="146"/>
      <c r="H3" s="146"/>
      <c r="I3" s="147"/>
    </row>
    <row r="4" spans="1:9" s="42" customFormat="1" x14ac:dyDescent="0.2">
      <c r="A4" s="50"/>
      <c r="B4" s="51"/>
      <c r="C4" s="4"/>
      <c r="D4" s="4"/>
      <c r="E4" s="4"/>
      <c r="F4" s="4"/>
      <c r="G4" s="4"/>
      <c r="H4" s="4"/>
      <c r="I4" s="52"/>
    </row>
    <row r="5" spans="1:9" s="42" customFormat="1" x14ac:dyDescent="0.2">
      <c r="A5" s="50"/>
      <c r="B5" s="51"/>
      <c r="C5" s="4"/>
      <c r="D5" s="4"/>
      <c r="E5" s="4"/>
      <c r="F5" s="4"/>
      <c r="G5" s="4"/>
      <c r="H5" s="4"/>
      <c r="I5" s="52"/>
    </row>
    <row r="6" spans="1:9" s="42" customFormat="1" x14ac:dyDescent="0.2">
      <c r="A6" s="50"/>
      <c r="B6" s="51"/>
      <c r="C6" s="4"/>
      <c r="D6" s="4"/>
      <c r="E6" s="4"/>
      <c r="F6" s="4"/>
      <c r="G6" s="4"/>
      <c r="H6" s="4"/>
      <c r="I6" s="52"/>
    </row>
    <row r="7" spans="1:9" s="42" customFormat="1" x14ac:dyDescent="0.2">
      <c r="A7" s="50"/>
      <c r="B7" s="51"/>
      <c r="C7" s="4"/>
      <c r="D7" s="4"/>
      <c r="E7" s="4"/>
      <c r="F7" s="4"/>
      <c r="G7" s="4"/>
      <c r="H7" s="4"/>
      <c r="I7" s="52"/>
    </row>
    <row r="8" spans="1:9" s="42" customFormat="1" x14ac:dyDescent="0.2">
      <c r="A8" s="50"/>
      <c r="B8" s="51"/>
      <c r="C8" s="4"/>
      <c r="D8" s="4"/>
      <c r="E8" s="4"/>
      <c r="F8" s="4"/>
      <c r="G8" s="4"/>
      <c r="H8" s="4"/>
      <c r="I8" s="52"/>
    </row>
    <row r="9" spans="1:9" s="42" customFormat="1" x14ac:dyDescent="0.2">
      <c r="A9" s="50"/>
      <c r="B9" s="51"/>
      <c r="C9" s="4"/>
      <c r="D9" s="4"/>
      <c r="E9" s="4"/>
      <c r="F9" s="4"/>
      <c r="G9" s="4"/>
      <c r="H9" s="4"/>
      <c r="I9" s="52"/>
    </row>
    <row r="10" spans="1:9" s="42" customFormat="1" x14ac:dyDescent="0.2">
      <c r="A10" s="50"/>
      <c r="B10" s="51"/>
      <c r="C10" s="4"/>
      <c r="D10" s="4"/>
      <c r="E10" s="4"/>
      <c r="F10" s="4"/>
      <c r="G10" s="4"/>
      <c r="H10" s="4"/>
      <c r="I10" s="52"/>
    </row>
    <row r="11" spans="1:9" s="42" customFormat="1" x14ac:dyDescent="0.2">
      <c r="A11" s="50"/>
      <c r="B11" s="51"/>
      <c r="C11" s="4"/>
      <c r="D11" s="4"/>
      <c r="E11" s="4"/>
      <c r="F11" s="4"/>
      <c r="G11" s="4"/>
      <c r="H11" s="4"/>
      <c r="I11" s="52"/>
    </row>
    <row r="12" spans="1:9" s="42" customFormat="1" x14ac:dyDescent="0.2">
      <c r="A12" s="50"/>
      <c r="B12" s="51"/>
      <c r="C12" s="4"/>
      <c r="D12" s="4"/>
      <c r="E12" s="4"/>
      <c r="F12" s="4"/>
      <c r="G12" s="4"/>
      <c r="H12" s="4"/>
      <c r="I12" s="52"/>
    </row>
    <row r="13" spans="1:9" s="42" customFormat="1" x14ac:dyDescent="0.2">
      <c r="A13" s="50"/>
      <c r="B13" s="51"/>
      <c r="C13" s="4"/>
      <c r="D13" s="4"/>
      <c r="E13" s="4"/>
      <c r="F13" s="4"/>
      <c r="G13" s="4"/>
      <c r="H13" s="4"/>
      <c r="I13" s="52"/>
    </row>
    <row r="14" spans="1:9" s="42" customFormat="1" x14ac:dyDescent="0.2">
      <c r="A14" s="50"/>
      <c r="B14" s="51"/>
      <c r="C14" s="4"/>
      <c r="D14" s="4"/>
      <c r="E14" s="4"/>
      <c r="F14" s="4"/>
      <c r="G14" s="4"/>
      <c r="H14" s="4"/>
      <c r="I14" s="52"/>
    </row>
    <row r="15" spans="1:9" s="42" customFormat="1" x14ac:dyDescent="0.2">
      <c r="A15" s="50"/>
      <c r="B15" s="51"/>
      <c r="C15" s="4"/>
      <c r="D15" s="4"/>
      <c r="E15" s="4"/>
      <c r="F15" s="4"/>
      <c r="G15" s="4"/>
      <c r="H15" s="4"/>
      <c r="I15" s="52"/>
    </row>
    <row r="16" spans="1:9" s="42" customFormat="1" x14ac:dyDescent="0.2">
      <c r="A16" s="50"/>
      <c r="B16" s="51"/>
      <c r="C16" s="4"/>
      <c r="D16" s="4"/>
      <c r="E16" s="4"/>
      <c r="F16" s="4"/>
      <c r="G16" s="4"/>
      <c r="H16" s="4"/>
      <c r="I16" s="52"/>
    </row>
    <row r="17" spans="1:9" s="42" customFormat="1" x14ac:dyDescent="0.2">
      <c r="A17" s="193"/>
      <c r="B17" s="51"/>
      <c r="C17" s="4"/>
      <c r="D17" s="4"/>
      <c r="E17" s="4"/>
      <c r="F17" s="4"/>
      <c r="G17" s="4"/>
      <c r="H17" s="4"/>
      <c r="I17" s="52"/>
    </row>
    <row r="18" spans="1:9" s="42" customFormat="1" x14ac:dyDescent="0.2">
      <c r="A18" s="193"/>
      <c r="B18" s="51"/>
      <c r="C18" s="4"/>
      <c r="D18" s="4"/>
      <c r="E18" s="4"/>
      <c r="F18" s="4"/>
      <c r="G18" s="4"/>
      <c r="H18" s="4"/>
      <c r="I18" s="52"/>
    </row>
    <row r="19" spans="1:9" x14ac:dyDescent="0.2">
      <c r="A19" s="194"/>
      <c r="B19" s="10"/>
      <c r="C19" s="3"/>
      <c r="D19" s="3"/>
      <c r="E19" s="3"/>
      <c r="F19" s="3"/>
      <c r="G19" s="3"/>
      <c r="H19" s="3"/>
      <c r="I19" s="11"/>
    </row>
    <row r="20" spans="1:9" x14ac:dyDescent="0.2">
      <c r="A20" s="194"/>
      <c r="B20" s="10"/>
      <c r="C20" s="3"/>
      <c r="D20" s="3"/>
      <c r="E20" s="3"/>
      <c r="F20" s="3"/>
      <c r="G20" s="3"/>
      <c r="H20" s="3"/>
      <c r="I20" s="11"/>
    </row>
    <row r="21" spans="1:9" x14ac:dyDescent="0.2">
      <c r="A21" s="194"/>
      <c r="B21" s="10"/>
      <c r="C21" s="3"/>
      <c r="D21" s="3"/>
      <c r="E21" s="3"/>
      <c r="F21" s="3"/>
      <c r="G21" s="3"/>
      <c r="H21" s="3"/>
      <c r="I21" s="11"/>
    </row>
    <row r="22" spans="1:9" x14ac:dyDescent="0.2">
      <c r="A22" s="194"/>
      <c r="B22" s="10"/>
      <c r="C22" s="3"/>
      <c r="D22" s="3"/>
      <c r="E22" s="3"/>
      <c r="F22" s="3"/>
      <c r="G22" s="3"/>
      <c r="H22" s="3"/>
      <c r="I22" s="11"/>
    </row>
    <row r="23" spans="1:9" x14ac:dyDescent="0.2">
      <c r="A23" s="194"/>
      <c r="B23" s="10"/>
      <c r="C23" s="3"/>
      <c r="D23" s="3"/>
      <c r="E23" s="3"/>
      <c r="F23" s="3"/>
      <c r="G23" s="3"/>
      <c r="H23" s="3"/>
      <c r="I23" s="11"/>
    </row>
    <row r="24" spans="1:9" x14ac:dyDescent="0.2">
      <c r="A24" s="194"/>
      <c r="B24" s="10"/>
      <c r="C24" s="3"/>
      <c r="D24" s="3"/>
      <c r="E24" s="3"/>
      <c r="F24" s="3"/>
      <c r="G24" s="3"/>
      <c r="H24" s="3"/>
      <c r="I24" s="11"/>
    </row>
    <row r="25" spans="1:9" x14ac:dyDescent="0.2">
      <c r="A25" s="194"/>
      <c r="B25" s="10"/>
      <c r="C25" s="3"/>
      <c r="D25" s="3"/>
      <c r="E25" s="3"/>
      <c r="F25" s="3"/>
      <c r="G25" s="3"/>
      <c r="H25" s="3"/>
      <c r="I25" s="11"/>
    </row>
    <row r="26" spans="1:9" x14ac:dyDescent="0.2">
      <c r="A26" s="194"/>
      <c r="B26" s="10"/>
      <c r="C26" s="3"/>
      <c r="D26" s="3"/>
      <c r="E26" s="3"/>
      <c r="F26" s="3"/>
      <c r="G26" s="3"/>
      <c r="H26" s="3"/>
      <c r="I26" s="11"/>
    </row>
    <row r="27" spans="1:9" x14ac:dyDescent="0.2">
      <c r="A27" s="194"/>
      <c r="B27" s="10"/>
      <c r="C27" s="3"/>
      <c r="D27" s="3"/>
      <c r="E27" s="3"/>
      <c r="F27" s="3"/>
      <c r="G27" s="3"/>
      <c r="H27" s="3"/>
      <c r="I27" s="11"/>
    </row>
    <row r="28" spans="1:9" x14ac:dyDescent="0.2">
      <c r="A28" s="194"/>
      <c r="B28" s="10"/>
      <c r="C28" s="3"/>
      <c r="D28" s="3"/>
      <c r="E28" s="3"/>
      <c r="F28" s="3"/>
      <c r="G28" s="3"/>
      <c r="H28" s="3"/>
      <c r="I28" s="11"/>
    </row>
    <row r="29" spans="1:9" x14ac:dyDescent="0.2">
      <c r="A29" s="194"/>
      <c r="B29" s="10"/>
      <c r="C29" s="3"/>
      <c r="D29" s="3"/>
      <c r="E29" s="3"/>
      <c r="F29" s="3"/>
      <c r="G29" s="3"/>
      <c r="H29" s="3"/>
      <c r="I29" s="11"/>
    </row>
    <row r="30" spans="1:9" ht="17" thickBot="1" x14ac:dyDescent="0.25">
      <c r="A30" s="195"/>
      <c r="B30" s="197"/>
      <c r="C30" s="198"/>
      <c r="D30" s="198"/>
      <c r="E30" s="198"/>
      <c r="F30" s="198"/>
      <c r="G30" s="198"/>
      <c r="H30" s="198"/>
      <c r="I30" s="199"/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4B6-2FA6-4148-95B5-F2759A5E26EB}">
  <dimension ref="A1:H8"/>
  <sheetViews>
    <sheetView workbookViewId="0">
      <selection sqref="A1:H6"/>
    </sheetView>
  </sheetViews>
  <sheetFormatPr baseColWidth="10" defaultRowHeight="16" x14ac:dyDescent="0.2"/>
  <cols>
    <col min="1" max="1" width="14.5" style="14" customWidth="1"/>
    <col min="2" max="2" width="20.6640625" style="14" bestFit="1" customWidth="1"/>
    <col min="3" max="3" width="18.83203125" style="14" bestFit="1" customWidth="1"/>
    <col min="4" max="4" width="21.1640625" style="14" bestFit="1" customWidth="1"/>
    <col min="5" max="5" width="19.6640625" style="14" bestFit="1" customWidth="1"/>
    <col min="6" max="6" width="14" style="14" bestFit="1" customWidth="1"/>
    <col min="7" max="7" width="22.5" style="14" bestFit="1" customWidth="1"/>
    <col min="8" max="8" width="15.6640625" style="14" bestFit="1" customWidth="1"/>
    <col min="9" max="16384" width="10.83203125" style="14"/>
  </cols>
  <sheetData>
    <row r="1" spans="1:8" x14ac:dyDescent="0.2">
      <c r="A1" s="154" t="s">
        <v>347</v>
      </c>
      <c r="B1" s="154" t="s">
        <v>417</v>
      </c>
      <c r="C1" s="154" t="s">
        <v>418</v>
      </c>
      <c r="D1" s="154" t="s">
        <v>419</v>
      </c>
      <c r="E1" s="156" t="s">
        <v>421</v>
      </c>
      <c r="F1" s="154" t="s">
        <v>422</v>
      </c>
      <c r="G1" s="155" t="s">
        <v>420</v>
      </c>
      <c r="H1" s="154" t="s">
        <v>423</v>
      </c>
    </row>
    <row r="2" spans="1:8" x14ac:dyDescent="0.2">
      <c r="A2" s="149" t="s">
        <v>568</v>
      </c>
      <c r="B2" s="150">
        <v>300</v>
      </c>
      <c r="C2" s="150">
        <v>120</v>
      </c>
      <c r="D2" s="150">
        <v>75</v>
      </c>
      <c r="E2" s="150">
        <v>55</v>
      </c>
      <c r="F2" s="151">
        <v>2.7</v>
      </c>
      <c r="G2" s="150">
        <v>2.7</v>
      </c>
      <c r="H2" s="148">
        <v>3200</v>
      </c>
    </row>
    <row r="3" spans="1:8" x14ac:dyDescent="0.2">
      <c r="A3" s="149" t="s">
        <v>569</v>
      </c>
      <c r="B3" s="150">
        <v>145</v>
      </c>
      <c r="C3" s="150">
        <v>70</v>
      </c>
      <c r="D3" s="150">
        <v>100</v>
      </c>
      <c r="E3" s="150">
        <v>48</v>
      </c>
      <c r="F3" s="151">
        <v>2.9</v>
      </c>
      <c r="G3" s="150">
        <v>2.2999999999999998</v>
      </c>
      <c r="H3" s="148">
        <v>2500</v>
      </c>
    </row>
    <row r="4" spans="1:8" x14ac:dyDescent="0.2">
      <c r="A4" s="149" t="s">
        <v>570</v>
      </c>
      <c r="B4" s="150">
        <v>105</v>
      </c>
      <c r="C4" s="150">
        <v>85</v>
      </c>
      <c r="D4" s="150">
        <v>69</v>
      </c>
      <c r="E4" s="150">
        <v>38</v>
      </c>
      <c r="F4" s="151">
        <v>2.6</v>
      </c>
      <c r="G4" s="150">
        <v>2.2000000000000002</v>
      </c>
      <c r="H4" s="148">
        <v>1600</v>
      </c>
    </row>
    <row r="5" spans="1:8" x14ac:dyDescent="0.2">
      <c r="A5" s="149" t="s">
        <v>571</v>
      </c>
      <c r="B5" s="150">
        <v>310</v>
      </c>
      <c r="C5" s="150">
        <v>97</v>
      </c>
      <c r="D5" s="150">
        <v>70</v>
      </c>
      <c r="E5" s="150">
        <v>39</v>
      </c>
      <c r="F5" s="151">
        <v>2.65</v>
      </c>
      <c r="G5" s="150">
        <v>2.2999999999999998</v>
      </c>
      <c r="H5" s="148">
        <v>1900</v>
      </c>
    </row>
    <row r="6" spans="1:8" x14ac:dyDescent="0.2">
      <c r="A6" s="149" t="s">
        <v>572</v>
      </c>
      <c r="B6" s="150">
        <v>350</v>
      </c>
      <c r="C6" s="150">
        <v>150</v>
      </c>
      <c r="D6" s="150">
        <v>79</v>
      </c>
      <c r="E6" s="150">
        <v>40</v>
      </c>
      <c r="F6" s="151">
        <v>2.78</v>
      </c>
      <c r="G6" s="150">
        <v>2.5</v>
      </c>
      <c r="H6" s="148">
        <v>2200</v>
      </c>
    </row>
    <row r="7" spans="1:8" x14ac:dyDescent="0.2">
      <c r="A7" s="152"/>
      <c r="B7" s="53"/>
      <c r="C7" s="53"/>
      <c r="D7" s="53"/>
      <c r="E7" s="53"/>
      <c r="F7" s="153"/>
      <c r="G7" s="53"/>
    </row>
    <row r="8" spans="1:8" x14ac:dyDescent="0.2">
      <c r="A8" s="152"/>
      <c r="B8" s="53"/>
      <c r="C8" s="53"/>
      <c r="D8" s="53"/>
      <c r="E8" s="53"/>
      <c r="F8" s="153"/>
      <c r="G8" s="5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18E7-7B2C-CC44-9C6B-9C0495E5BCCB}">
  <dimension ref="A1:I8"/>
  <sheetViews>
    <sheetView workbookViewId="0">
      <selection sqref="A1:I7"/>
    </sheetView>
  </sheetViews>
  <sheetFormatPr baseColWidth="10" defaultRowHeight="16" x14ac:dyDescent="0.2"/>
  <cols>
    <col min="1" max="1" width="25.1640625" style="157" bestFit="1" customWidth="1"/>
    <col min="2" max="2" width="23.5" style="157" bestFit="1" customWidth="1"/>
    <col min="3" max="3" width="21.1640625" style="157" bestFit="1" customWidth="1"/>
    <col min="4" max="4" width="24.5" style="157" bestFit="1" customWidth="1"/>
    <col min="5" max="5" width="25.1640625" style="157" bestFit="1" customWidth="1"/>
    <col min="6" max="6" width="22" style="157" bestFit="1" customWidth="1"/>
    <col min="7" max="7" width="8.33203125" style="157" customWidth="1"/>
    <col min="8" max="8" width="12" style="157" bestFit="1" customWidth="1"/>
    <col min="9" max="9" width="16.83203125" style="157" bestFit="1" customWidth="1"/>
    <col min="10" max="16384" width="10.83203125" style="157"/>
  </cols>
  <sheetData>
    <row r="1" spans="1:9" x14ac:dyDescent="0.2">
      <c r="A1" s="159"/>
      <c r="B1" s="159" t="str">
        <f>'A12 Material Properties'!B1</f>
        <v xml:space="preserve">Tensile Strength (MPa) </v>
      </c>
      <c r="C1" s="159" t="str">
        <f>'A12 Material Properties'!C1</f>
        <v xml:space="preserve">Yield Strength (MPa) </v>
      </c>
      <c r="D1" s="159" t="str">
        <f>'A12 Material Properties'!D1</f>
        <v xml:space="preserve">Young’s Modulus (Gpa) </v>
      </c>
      <c r="E1" s="159" t="str">
        <f>'A12 Material Properties'!E1</f>
        <v xml:space="preserve">Toughness MN m-3/2 </v>
      </c>
      <c r="F1" s="159" t="str">
        <f>'A12 Material Properties'!F1</f>
        <v xml:space="preserve">Density (t/m3) </v>
      </c>
      <c r="G1" s="159" t="s">
        <v>364</v>
      </c>
      <c r="H1" s="159" t="s">
        <v>145</v>
      </c>
      <c r="I1" s="159" t="s">
        <v>365</v>
      </c>
    </row>
    <row r="2" spans="1:9" x14ac:dyDescent="0.2">
      <c r="A2" s="163" t="str">
        <f t="array" ref="A2:A6">TRANSPOSE(B1:F1)</f>
        <v xml:space="preserve">Tensile Strength (MPa) </v>
      </c>
      <c r="B2" s="160"/>
      <c r="C2" s="161"/>
      <c r="D2" s="161"/>
      <c r="E2" s="161"/>
      <c r="F2" s="161"/>
      <c r="G2" s="161"/>
      <c r="H2" s="161"/>
      <c r="I2" s="162"/>
    </row>
    <row r="3" spans="1:9" x14ac:dyDescent="0.2">
      <c r="A3" s="163" t="str">
        <v xml:space="preserve">Yield Strength (MPa) </v>
      </c>
      <c r="B3" s="161"/>
      <c r="C3" s="160"/>
      <c r="D3" s="161"/>
      <c r="E3" s="161"/>
      <c r="F3" s="161"/>
      <c r="G3" s="161"/>
      <c r="H3" s="161"/>
      <c r="I3" s="162"/>
    </row>
    <row r="4" spans="1:9" x14ac:dyDescent="0.2">
      <c r="A4" s="163" t="str">
        <v xml:space="preserve">Young’s Modulus (Gpa) </v>
      </c>
      <c r="B4" s="161"/>
      <c r="C4" s="161"/>
      <c r="D4" s="160"/>
      <c r="E4" s="161"/>
      <c r="F4" s="161"/>
      <c r="G4" s="161"/>
      <c r="H4" s="161"/>
      <c r="I4" s="162"/>
    </row>
    <row r="5" spans="1:9" x14ac:dyDescent="0.2">
      <c r="A5" s="163" t="str">
        <v xml:space="preserve">Toughness MN m-3/2 </v>
      </c>
      <c r="B5" s="161"/>
      <c r="C5" s="161"/>
      <c r="D5" s="161"/>
      <c r="E5" s="160"/>
      <c r="F5" s="161"/>
      <c r="G5" s="161"/>
      <c r="H5" s="161"/>
      <c r="I5" s="162"/>
    </row>
    <row r="6" spans="1:9" x14ac:dyDescent="0.2">
      <c r="A6" s="163" t="str">
        <v xml:space="preserve">Density (t/m3) </v>
      </c>
      <c r="B6" s="161"/>
      <c r="C6" s="161"/>
      <c r="D6" s="161"/>
      <c r="E6" s="161"/>
      <c r="F6" s="160"/>
      <c r="G6" s="161"/>
      <c r="H6" s="161"/>
      <c r="I6" s="162"/>
    </row>
    <row r="7" spans="1:9" x14ac:dyDescent="0.2">
      <c r="A7" s="159"/>
      <c r="B7" s="162"/>
      <c r="C7" s="162"/>
      <c r="D7" s="162"/>
      <c r="E7" s="162"/>
      <c r="F7" s="162"/>
      <c r="G7" s="161"/>
      <c r="H7" s="161"/>
      <c r="I7" s="161"/>
    </row>
    <row r="8" spans="1:9" x14ac:dyDescent="0.2">
      <c r="B8" s="158"/>
      <c r="C8" s="158"/>
      <c r="D8" s="158"/>
      <c r="E8" s="158"/>
      <c r="F8" s="158"/>
      <c r="G8" s="1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B252-08CA-3C4C-B417-AA8F1DBD1A19}">
  <dimension ref="A1:G8"/>
  <sheetViews>
    <sheetView workbookViewId="0">
      <selection sqref="A1:G8"/>
    </sheetView>
  </sheetViews>
  <sheetFormatPr baseColWidth="10" defaultRowHeight="16" x14ac:dyDescent="0.2"/>
  <cols>
    <col min="1" max="1" width="15.83203125" style="53" bestFit="1" customWidth="1"/>
    <col min="2" max="2" width="20.6640625" bestFit="1" customWidth="1"/>
    <col min="3" max="3" width="18.83203125" bestFit="1" customWidth="1"/>
    <col min="4" max="4" width="20.6640625" bestFit="1" customWidth="1"/>
    <col min="5" max="5" width="19.6640625" bestFit="1" customWidth="1"/>
    <col min="6" max="6" width="13.6640625" bestFit="1" customWidth="1"/>
    <col min="7" max="7" width="19.83203125" bestFit="1" customWidth="1"/>
    <col min="8" max="8" width="11.1640625" customWidth="1"/>
  </cols>
  <sheetData>
    <row r="1" spans="1:7" x14ac:dyDescent="0.2">
      <c r="A1" s="164"/>
      <c r="B1" s="3"/>
      <c r="C1" s="3"/>
      <c r="D1" s="3"/>
      <c r="E1" s="3"/>
      <c r="F1" s="3"/>
      <c r="G1" s="3"/>
    </row>
    <row r="2" spans="1:7" s="53" customFormat="1" x14ac:dyDescent="0.2">
      <c r="A2" s="164"/>
      <c r="B2" s="149" t="s">
        <v>430</v>
      </c>
      <c r="C2" s="149" t="s">
        <v>430</v>
      </c>
      <c r="D2" s="149" t="s">
        <v>430</v>
      </c>
      <c r="E2" s="149" t="s">
        <v>430</v>
      </c>
      <c r="F2" s="149" t="s">
        <v>430</v>
      </c>
      <c r="G2" s="164"/>
    </row>
    <row r="3" spans="1:7" s="53" customFormat="1" ht="17" x14ac:dyDescent="0.2">
      <c r="A3" s="164"/>
      <c r="B3" s="165" t="str">
        <f>'A12 Material Properties'!B1</f>
        <v xml:space="preserve">Tensile Strength (MPa) </v>
      </c>
      <c r="C3" s="165" t="str">
        <f>'A12 Material Properties'!C1</f>
        <v xml:space="preserve">Yield Strength (MPa) </v>
      </c>
      <c r="D3" s="165" t="str">
        <f>'A12 Material Properties'!D1</f>
        <v xml:space="preserve">Young’s Modulus (Gpa) </v>
      </c>
      <c r="E3" s="168" t="str">
        <f>'A12 Material Properties'!E1</f>
        <v xml:space="preserve">Toughness MN m-3/2 </v>
      </c>
      <c r="F3" s="168" t="str">
        <f>'A12 Material Properties'!F1</f>
        <v xml:space="preserve">Density (t/m3) </v>
      </c>
      <c r="G3" s="164" t="s">
        <v>425</v>
      </c>
    </row>
    <row r="4" spans="1:7" x14ac:dyDescent="0.2">
      <c r="A4" s="164" t="str">
        <f>'A12 Material Properties'!A2</f>
        <v>Aluminium 6061</v>
      </c>
      <c r="B4" s="3"/>
      <c r="C4" s="3"/>
      <c r="D4" s="3"/>
      <c r="E4" s="3"/>
      <c r="F4" s="3"/>
      <c r="G4" s="3"/>
    </row>
    <row r="5" spans="1:7" x14ac:dyDescent="0.2">
      <c r="A5" s="164" t="str">
        <f>'A12 Material Properties'!A3</f>
        <v>Aluminium 4043</v>
      </c>
      <c r="B5" s="3"/>
      <c r="C5" s="3"/>
      <c r="D5" s="3"/>
      <c r="E5" s="3"/>
      <c r="F5" s="3"/>
      <c r="G5" s="3"/>
    </row>
    <row r="6" spans="1:7" x14ac:dyDescent="0.2">
      <c r="A6" s="164" t="str">
        <f>'A12 Material Properties'!A4</f>
        <v>Aluminium 5005</v>
      </c>
      <c r="B6" s="3"/>
      <c r="C6" s="3"/>
      <c r="D6" s="3"/>
      <c r="E6" s="3"/>
      <c r="F6" s="3"/>
      <c r="G6" s="3"/>
    </row>
    <row r="7" spans="1:7" x14ac:dyDescent="0.2">
      <c r="A7" s="164" t="str">
        <f>'A12 Material Properties'!A5</f>
        <v>Aluminium 6063</v>
      </c>
      <c r="B7" s="3"/>
      <c r="C7" s="3"/>
      <c r="D7" s="3"/>
      <c r="E7" s="3"/>
      <c r="F7" s="3"/>
      <c r="G7" s="3"/>
    </row>
    <row r="8" spans="1:7" x14ac:dyDescent="0.2">
      <c r="A8" s="164" t="str">
        <f>'A12 Material Properties'!A6</f>
        <v>Aluminium 7005</v>
      </c>
      <c r="B8" s="3"/>
      <c r="C8" s="3"/>
      <c r="D8" s="3"/>
      <c r="E8" s="3"/>
      <c r="F8" s="3"/>
      <c r="G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CAE-2B5E-B24A-9EE7-C15DCCF82E07}">
  <dimension ref="A1:F8"/>
  <sheetViews>
    <sheetView workbookViewId="0">
      <selection sqref="A1:F8"/>
    </sheetView>
  </sheetViews>
  <sheetFormatPr baseColWidth="10" defaultRowHeight="16" x14ac:dyDescent="0.2"/>
  <cols>
    <col min="1" max="1" width="17.1640625" style="14" customWidth="1"/>
    <col min="2" max="2" width="25.5" style="14" bestFit="1" customWidth="1"/>
    <col min="3" max="3" width="28.83203125" style="14" bestFit="1" customWidth="1"/>
    <col min="4" max="4" width="29.83203125" style="14" bestFit="1" customWidth="1"/>
    <col min="5" max="5" width="19.33203125" style="14" bestFit="1" customWidth="1"/>
    <col min="6" max="6" width="33.1640625" style="14" bestFit="1" customWidth="1"/>
    <col min="7" max="16384" width="10.83203125" style="14"/>
  </cols>
  <sheetData>
    <row r="1" spans="1:6" x14ac:dyDescent="0.2">
      <c r="A1" s="169" t="s">
        <v>432</v>
      </c>
      <c r="B1" s="14">
        <v>3</v>
      </c>
    </row>
    <row r="3" spans="1:6" x14ac:dyDescent="0.2">
      <c r="A3" s="149" t="s">
        <v>426</v>
      </c>
      <c r="B3" s="149" t="s">
        <v>418</v>
      </c>
      <c r="C3" s="149" t="s">
        <v>431</v>
      </c>
      <c r="D3" s="149" t="s">
        <v>420</v>
      </c>
      <c r="E3" s="149" t="s">
        <v>427</v>
      </c>
      <c r="F3" s="149" t="s">
        <v>428</v>
      </c>
    </row>
    <row r="4" spans="1:6" x14ac:dyDescent="0.2">
      <c r="A4" s="149" t="str">
        <f>'A12 Material Properties'!A2</f>
        <v>Aluminium 6061</v>
      </c>
      <c r="B4" s="150"/>
      <c r="C4" s="151"/>
      <c r="D4" s="166"/>
      <c r="E4" s="150"/>
      <c r="F4" s="167"/>
    </row>
    <row r="5" spans="1:6" x14ac:dyDescent="0.2">
      <c r="A5" s="149" t="str">
        <f>'A12 Material Properties'!A3</f>
        <v>Aluminium 4043</v>
      </c>
      <c r="B5" s="150"/>
      <c r="C5" s="151"/>
      <c r="D5" s="166"/>
      <c r="E5" s="150"/>
      <c r="F5" s="167"/>
    </row>
    <row r="6" spans="1:6" x14ac:dyDescent="0.2">
      <c r="A6" s="149" t="str">
        <f>'A12 Material Properties'!A4</f>
        <v>Aluminium 5005</v>
      </c>
      <c r="B6" s="150"/>
      <c r="C6" s="151"/>
      <c r="D6" s="166"/>
      <c r="E6" s="150"/>
      <c r="F6" s="167"/>
    </row>
    <row r="7" spans="1:6" x14ac:dyDescent="0.2">
      <c r="A7" s="149" t="str">
        <f>'A12 Material Properties'!A5</f>
        <v>Aluminium 6063</v>
      </c>
      <c r="B7" s="150"/>
      <c r="C7" s="151"/>
      <c r="D7" s="166"/>
      <c r="E7" s="150"/>
      <c r="F7" s="167"/>
    </row>
    <row r="8" spans="1:6" x14ac:dyDescent="0.2">
      <c r="A8" s="149" t="str">
        <f>'A12 Material Properties'!A6</f>
        <v>Aluminium 7005</v>
      </c>
      <c r="B8" s="150"/>
      <c r="C8" s="151"/>
      <c r="D8" s="166"/>
      <c r="E8" s="150"/>
      <c r="F8" s="16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F763-10C4-FA45-8C35-78E1CB85D32D}">
  <dimension ref="A1:E6"/>
  <sheetViews>
    <sheetView workbookViewId="0">
      <selection sqref="A1:E6"/>
    </sheetView>
  </sheetViews>
  <sheetFormatPr baseColWidth="10" defaultRowHeight="16" x14ac:dyDescent="0.2"/>
  <cols>
    <col min="1" max="1" width="15.83203125" style="53" bestFit="1" customWidth="1"/>
    <col min="2" max="2" width="13.83203125" bestFit="1" customWidth="1"/>
    <col min="3" max="3" width="33.83203125" bestFit="1" customWidth="1"/>
    <col min="4" max="4" width="19.83203125" bestFit="1" customWidth="1"/>
    <col min="5" max="5" width="13.5" bestFit="1" customWidth="1"/>
  </cols>
  <sheetData>
    <row r="1" spans="1:5" s="53" customFormat="1" x14ac:dyDescent="0.2">
      <c r="A1" s="164" t="s">
        <v>424</v>
      </c>
      <c r="B1" s="164" t="s">
        <v>427</v>
      </c>
      <c r="C1" s="164" t="s">
        <v>433</v>
      </c>
      <c r="D1" s="164" t="s">
        <v>425</v>
      </c>
      <c r="E1" s="164" t="s">
        <v>429</v>
      </c>
    </row>
    <row r="2" spans="1:5" x14ac:dyDescent="0.2">
      <c r="A2" s="164" t="str">
        <f>'A15 Mat. Cost per Strength'!A4</f>
        <v>Aluminium 6061</v>
      </c>
      <c r="B2" s="3"/>
      <c r="C2" s="3"/>
      <c r="D2" s="3"/>
      <c r="E2" s="3"/>
    </row>
    <row r="3" spans="1:5" x14ac:dyDescent="0.2">
      <c r="A3" s="164" t="str">
        <f>'A15 Mat. Cost per Strength'!A5</f>
        <v>Aluminium 4043</v>
      </c>
      <c r="B3" s="3"/>
      <c r="C3" s="3"/>
      <c r="D3" s="3"/>
      <c r="E3" s="3"/>
    </row>
    <row r="4" spans="1:5" x14ac:dyDescent="0.2">
      <c r="A4" s="164" t="str">
        <f>'A15 Mat. Cost per Strength'!A6</f>
        <v>Aluminium 5005</v>
      </c>
      <c r="B4" s="3"/>
      <c r="C4" s="3"/>
      <c r="D4" s="3"/>
      <c r="E4" s="3"/>
    </row>
    <row r="5" spans="1:5" x14ac:dyDescent="0.2">
      <c r="A5" s="164" t="str">
        <f>'A15 Mat. Cost per Strength'!A7</f>
        <v>Aluminium 6063</v>
      </c>
      <c r="B5" s="3"/>
      <c r="C5" s="3"/>
      <c r="D5" s="3"/>
      <c r="E5" s="3"/>
    </row>
    <row r="6" spans="1:5" x14ac:dyDescent="0.2">
      <c r="A6" s="164" t="str">
        <f>'A15 Mat. Cost per Strength'!A8</f>
        <v>Aluminium 7005</v>
      </c>
      <c r="B6" s="3"/>
      <c r="C6" s="3"/>
      <c r="D6" s="3"/>
      <c r="E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79DA-6D07-AD4C-B6FC-62585351D07D}">
  <dimension ref="A1:Q27"/>
  <sheetViews>
    <sheetView workbookViewId="0">
      <selection activeCell="M39" sqref="M39"/>
    </sheetView>
  </sheetViews>
  <sheetFormatPr baseColWidth="10" defaultRowHeight="16" x14ac:dyDescent="0.2"/>
  <cols>
    <col min="1" max="1" width="18" style="42" bestFit="1" customWidth="1"/>
    <col min="2" max="2" width="18.83203125" style="42" customWidth="1"/>
    <col min="3" max="3" width="20.6640625" style="42" customWidth="1"/>
    <col min="4" max="4" width="18.33203125" style="42" bestFit="1" customWidth="1"/>
    <col min="5" max="5" width="6.6640625" style="42" customWidth="1"/>
    <col min="6" max="6" width="10.83203125" style="42"/>
    <col min="7" max="7" width="12" style="42" bestFit="1" customWidth="1"/>
    <col min="8" max="8" width="17.1640625" style="42" bestFit="1" customWidth="1"/>
    <col min="9" max="9" width="19" style="42" customWidth="1"/>
    <col min="10" max="10" width="8.83203125" style="42" customWidth="1"/>
    <col min="11" max="11" width="7.5" style="42" customWidth="1"/>
    <col min="12" max="12" width="6.6640625" style="42" customWidth="1"/>
    <col min="13" max="13" width="10" style="42" customWidth="1"/>
    <col min="14" max="14" width="16.83203125" style="42" customWidth="1"/>
    <col min="15" max="15" width="18.33203125" style="42" bestFit="1" customWidth="1"/>
    <col min="16" max="16" width="17.5" style="42" bestFit="1" customWidth="1"/>
    <col min="17" max="17" width="8" style="42" customWidth="1"/>
    <col min="18" max="16384" width="10.83203125" style="42"/>
  </cols>
  <sheetData>
    <row r="1" spans="1:17" ht="35" customHeight="1" x14ac:dyDescent="0.2">
      <c r="A1" s="170" t="s">
        <v>480</v>
      </c>
      <c r="B1" s="170" t="s">
        <v>470</v>
      </c>
      <c r="C1" s="170" t="s">
        <v>471</v>
      </c>
      <c r="D1" s="170" t="s">
        <v>472</v>
      </c>
      <c r="F1" s="170" t="s">
        <v>473</v>
      </c>
      <c r="G1" s="170" t="s">
        <v>474</v>
      </c>
      <c r="H1" s="170" t="s">
        <v>483</v>
      </c>
      <c r="I1" s="170" t="s">
        <v>468</v>
      </c>
      <c r="J1" s="54"/>
      <c r="K1" s="174" t="s">
        <v>478</v>
      </c>
      <c r="L1" s="175" t="s">
        <v>484</v>
      </c>
      <c r="M1" s="172" t="s">
        <v>479</v>
      </c>
      <c r="N1" s="170" t="s">
        <v>467</v>
      </c>
      <c r="O1" s="170" t="s">
        <v>475</v>
      </c>
      <c r="P1" s="170" t="s">
        <v>476</v>
      </c>
      <c r="Q1" s="170" t="s">
        <v>477</v>
      </c>
    </row>
    <row r="2" spans="1:17" x14ac:dyDescent="0.2">
      <c r="A2" s="143"/>
      <c r="B2" s="143"/>
      <c r="C2" s="143"/>
      <c r="D2" s="171"/>
      <c r="F2" s="143" t="s">
        <v>450</v>
      </c>
      <c r="G2" s="143" t="s">
        <v>457</v>
      </c>
      <c r="H2" s="143" t="s">
        <v>434</v>
      </c>
      <c r="I2" s="143" t="s">
        <v>435</v>
      </c>
      <c r="K2" s="176">
        <v>4</v>
      </c>
      <c r="L2" s="178">
        <v>8</v>
      </c>
      <c r="M2" s="173"/>
      <c r="N2" s="143"/>
      <c r="O2" s="143"/>
      <c r="P2" s="143"/>
      <c r="Q2" s="143"/>
    </row>
    <row r="3" spans="1:17" x14ac:dyDescent="0.2">
      <c r="F3" s="143" t="s">
        <v>451</v>
      </c>
      <c r="G3" s="143" t="s">
        <v>458</v>
      </c>
      <c r="H3" s="143" t="s">
        <v>436</v>
      </c>
      <c r="I3" s="143" t="s">
        <v>437</v>
      </c>
      <c r="K3" s="176">
        <v>4</v>
      </c>
      <c r="L3" s="178">
        <v>9</v>
      </c>
      <c r="M3" s="173"/>
      <c r="N3" s="143"/>
      <c r="O3" s="143"/>
      <c r="P3" s="143"/>
      <c r="Q3" s="143"/>
    </row>
    <row r="4" spans="1:17" x14ac:dyDescent="0.2">
      <c r="A4" s="295" t="s">
        <v>481</v>
      </c>
      <c r="B4" s="295"/>
      <c r="C4" s="295"/>
      <c r="D4" s="295"/>
      <c r="F4" s="143" t="s">
        <v>452</v>
      </c>
      <c r="G4" s="143" t="s">
        <v>459</v>
      </c>
      <c r="H4" s="143" t="s">
        <v>438</v>
      </c>
      <c r="I4" s="143" t="s">
        <v>439</v>
      </c>
      <c r="K4" s="176">
        <v>4</v>
      </c>
      <c r="L4" s="178">
        <v>10</v>
      </c>
      <c r="M4" s="173"/>
      <c r="N4" s="143"/>
      <c r="O4" s="143"/>
      <c r="P4" s="143"/>
      <c r="Q4" s="143"/>
    </row>
    <row r="5" spans="1:17" s="54" customFormat="1" x14ac:dyDescent="0.2">
      <c r="A5" s="5" t="s">
        <v>466</v>
      </c>
      <c r="B5" s="5" t="s">
        <v>469</v>
      </c>
      <c r="C5" s="5" t="s">
        <v>465</v>
      </c>
      <c r="D5" s="5" t="s">
        <v>469</v>
      </c>
      <c r="F5" s="143" t="s">
        <v>453</v>
      </c>
      <c r="G5" s="143" t="s">
        <v>460</v>
      </c>
      <c r="H5" s="143" t="s">
        <v>440</v>
      </c>
      <c r="I5" s="143" t="s">
        <v>441</v>
      </c>
      <c r="J5" s="42"/>
      <c r="K5" s="176">
        <v>4</v>
      </c>
      <c r="L5" s="178">
        <v>11</v>
      </c>
      <c r="M5" s="173"/>
      <c r="N5" s="143"/>
      <c r="O5" s="143"/>
      <c r="P5" s="143"/>
      <c r="Q5" s="143"/>
    </row>
    <row r="6" spans="1:17" x14ac:dyDescent="0.2">
      <c r="A6" s="143">
        <v>1</v>
      </c>
      <c r="B6" s="143">
        <v>30.48</v>
      </c>
      <c r="C6" s="143">
        <v>1</v>
      </c>
      <c r="D6" s="143">
        <v>2.54</v>
      </c>
      <c r="F6" s="143" t="s">
        <v>454</v>
      </c>
      <c r="G6" s="143" t="s">
        <v>461</v>
      </c>
      <c r="H6" s="143" t="s">
        <v>442</v>
      </c>
      <c r="I6" s="143" t="s">
        <v>443</v>
      </c>
      <c r="K6" s="176">
        <v>5</v>
      </c>
      <c r="L6" s="178">
        <v>0</v>
      </c>
      <c r="M6" s="173"/>
      <c r="N6" s="143"/>
      <c r="O6" s="143"/>
      <c r="P6" s="143"/>
      <c r="Q6" s="143"/>
    </row>
    <row r="7" spans="1:17" x14ac:dyDescent="0.2">
      <c r="F7" s="143" t="s">
        <v>455</v>
      </c>
      <c r="G7" s="143" t="s">
        <v>462</v>
      </c>
      <c r="H7" s="143" t="s">
        <v>444</v>
      </c>
      <c r="I7" s="143" t="s">
        <v>445</v>
      </c>
      <c r="K7" s="176">
        <v>5</v>
      </c>
      <c r="L7" s="178">
        <v>1</v>
      </c>
      <c r="M7" s="173"/>
      <c r="N7" s="143"/>
      <c r="O7" s="143"/>
      <c r="P7" s="143"/>
      <c r="Q7" s="143"/>
    </row>
    <row r="8" spans="1:17" x14ac:dyDescent="0.2">
      <c r="F8" s="143" t="s">
        <v>456</v>
      </c>
      <c r="G8" s="143" t="s">
        <v>463</v>
      </c>
      <c r="H8" s="143" t="s">
        <v>446</v>
      </c>
      <c r="I8" s="143" t="s">
        <v>447</v>
      </c>
      <c r="K8" s="176">
        <v>5</v>
      </c>
      <c r="L8" s="178">
        <v>2</v>
      </c>
      <c r="M8" s="173"/>
      <c r="N8" s="143"/>
      <c r="O8" s="143"/>
      <c r="P8" s="143"/>
      <c r="Q8" s="143"/>
    </row>
    <row r="9" spans="1:17" x14ac:dyDescent="0.2">
      <c r="F9" s="143" t="s">
        <v>482</v>
      </c>
      <c r="G9" s="143" t="s">
        <v>464</v>
      </c>
      <c r="H9" s="143" t="s">
        <v>448</v>
      </c>
      <c r="I9" s="143" t="s">
        <v>449</v>
      </c>
      <c r="K9" s="176">
        <v>5</v>
      </c>
      <c r="L9" s="178">
        <v>3</v>
      </c>
      <c r="M9" s="173"/>
      <c r="N9" s="143"/>
      <c r="O9" s="143"/>
      <c r="P9" s="143"/>
      <c r="Q9" s="143"/>
    </row>
    <row r="10" spans="1:17" x14ac:dyDescent="0.2">
      <c r="K10" s="176">
        <v>5</v>
      </c>
      <c r="L10" s="178">
        <v>4</v>
      </c>
      <c r="M10" s="173"/>
      <c r="N10" s="143"/>
      <c r="O10" s="143"/>
      <c r="P10" s="143"/>
      <c r="Q10" s="143"/>
    </row>
    <row r="11" spans="1:17" x14ac:dyDescent="0.2">
      <c r="K11" s="176">
        <v>5</v>
      </c>
      <c r="L11" s="178">
        <v>5</v>
      </c>
      <c r="M11" s="173"/>
      <c r="N11" s="143"/>
      <c r="O11" s="143"/>
      <c r="P11" s="143"/>
      <c r="Q11" s="143"/>
    </row>
    <row r="12" spans="1:17" x14ac:dyDescent="0.2">
      <c r="K12" s="176">
        <v>5</v>
      </c>
      <c r="L12" s="178">
        <v>6</v>
      </c>
      <c r="M12" s="173"/>
      <c r="N12" s="143"/>
      <c r="O12" s="143"/>
      <c r="P12" s="143"/>
      <c r="Q12" s="143"/>
    </row>
    <row r="13" spans="1:17" x14ac:dyDescent="0.2">
      <c r="K13" s="176">
        <v>5</v>
      </c>
      <c r="L13" s="178">
        <v>7</v>
      </c>
      <c r="M13" s="173"/>
      <c r="N13" s="143"/>
      <c r="O13" s="143"/>
      <c r="P13" s="143"/>
      <c r="Q13" s="143"/>
    </row>
    <row r="14" spans="1:17" x14ac:dyDescent="0.2">
      <c r="K14" s="176">
        <v>5</v>
      </c>
      <c r="L14" s="178">
        <v>8</v>
      </c>
      <c r="M14" s="173"/>
      <c r="N14" s="143"/>
      <c r="O14" s="143"/>
      <c r="P14" s="143"/>
      <c r="Q14" s="143"/>
    </row>
    <row r="15" spans="1:17" x14ac:dyDescent="0.2">
      <c r="K15" s="176">
        <v>5</v>
      </c>
      <c r="L15" s="178">
        <v>9</v>
      </c>
      <c r="M15" s="173"/>
      <c r="N15" s="143"/>
      <c r="O15" s="143"/>
      <c r="P15" s="143"/>
      <c r="Q15" s="143"/>
    </row>
    <row r="16" spans="1:17" x14ac:dyDescent="0.2">
      <c r="K16" s="176">
        <v>5</v>
      </c>
      <c r="L16" s="178">
        <v>10</v>
      </c>
      <c r="M16" s="173"/>
      <c r="N16" s="143"/>
      <c r="O16" s="143"/>
      <c r="P16" s="143"/>
      <c r="Q16" s="143"/>
    </row>
    <row r="17" spans="11:17" x14ac:dyDescent="0.2">
      <c r="K17" s="176">
        <v>5</v>
      </c>
      <c r="L17" s="178">
        <v>11</v>
      </c>
      <c r="M17" s="173"/>
      <c r="N17" s="143"/>
      <c r="O17" s="143"/>
      <c r="P17" s="143"/>
      <c r="Q17" s="143"/>
    </row>
    <row r="18" spans="11:17" x14ac:dyDescent="0.2">
      <c r="K18" s="176">
        <v>6</v>
      </c>
      <c r="L18" s="178">
        <v>0</v>
      </c>
      <c r="M18" s="173"/>
      <c r="N18" s="143"/>
      <c r="O18" s="143"/>
      <c r="P18" s="143"/>
      <c r="Q18" s="143"/>
    </row>
    <row r="19" spans="11:17" x14ac:dyDescent="0.2">
      <c r="K19" s="176">
        <v>6</v>
      </c>
      <c r="L19" s="178">
        <v>1</v>
      </c>
      <c r="M19" s="173"/>
      <c r="N19" s="143"/>
      <c r="O19" s="143"/>
      <c r="P19" s="143"/>
      <c r="Q19" s="143"/>
    </row>
    <row r="20" spans="11:17" x14ac:dyDescent="0.2">
      <c r="K20" s="176">
        <v>6</v>
      </c>
      <c r="L20" s="178">
        <v>2</v>
      </c>
      <c r="M20" s="173"/>
      <c r="N20" s="143"/>
      <c r="O20" s="143"/>
      <c r="P20" s="143"/>
      <c r="Q20" s="143"/>
    </row>
    <row r="21" spans="11:17" x14ac:dyDescent="0.2">
      <c r="K21" s="176">
        <v>6</v>
      </c>
      <c r="L21" s="178">
        <v>3</v>
      </c>
      <c r="M21" s="173"/>
      <c r="N21" s="143"/>
      <c r="O21" s="143"/>
      <c r="P21" s="143"/>
      <c r="Q21" s="143"/>
    </row>
    <row r="22" spans="11:17" x14ac:dyDescent="0.2">
      <c r="K22" s="176">
        <v>6</v>
      </c>
      <c r="L22" s="178">
        <v>4</v>
      </c>
      <c r="M22" s="173"/>
      <c r="N22" s="143"/>
      <c r="O22" s="143"/>
      <c r="P22" s="143"/>
      <c r="Q22" s="143"/>
    </row>
    <row r="23" spans="11:17" x14ac:dyDescent="0.2">
      <c r="K23" s="176">
        <v>6</v>
      </c>
      <c r="L23" s="178">
        <v>5</v>
      </c>
      <c r="M23" s="173"/>
      <c r="N23" s="143"/>
      <c r="O23" s="143"/>
      <c r="P23" s="143"/>
      <c r="Q23" s="143"/>
    </row>
    <row r="24" spans="11:17" x14ac:dyDescent="0.2">
      <c r="K24" s="176">
        <v>6</v>
      </c>
      <c r="L24" s="178">
        <v>6</v>
      </c>
      <c r="M24" s="173"/>
      <c r="N24" s="143"/>
      <c r="O24" s="143"/>
      <c r="P24" s="143"/>
      <c r="Q24" s="143"/>
    </row>
    <row r="25" spans="11:17" x14ac:dyDescent="0.2">
      <c r="K25" s="176">
        <v>6</v>
      </c>
      <c r="L25" s="178">
        <v>7</v>
      </c>
      <c r="M25" s="173"/>
      <c r="N25" s="143"/>
      <c r="O25" s="143"/>
      <c r="P25" s="143"/>
      <c r="Q25" s="143"/>
    </row>
    <row r="26" spans="11:17" x14ac:dyDescent="0.2">
      <c r="K26" s="176">
        <v>6</v>
      </c>
      <c r="L26" s="178">
        <v>8</v>
      </c>
      <c r="M26" s="173"/>
      <c r="N26" s="143"/>
      <c r="O26" s="143"/>
      <c r="P26" s="143"/>
      <c r="Q26" s="143"/>
    </row>
    <row r="27" spans="11:17" ht="17" thickBot="1" x14ac:dyDescent="0.25">
      <c r="K27" s="177">
        <v>6</v>
      </c>
      <c r="L27" s="179">
        <v>9</v>
      </c>
      <c r="M27" s="173"/>
      <c r="N27" s="143"/>
      <c r="O27" s="143"/>
      <c r="P27" s="143"/>
      <c r="Q27" s="143"/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A01 Location Selection</vt:lpstr>
      <vt:lpstr>A02 Production Morphology ebike</vt:lpstr>
      <vt:lpstr>A03 Req Weights</vt:lpstr>
      <vt:lpstr>A04 Requirements HoQ</vt:lpstr>
      <vt:lpstr>A05 ABC Output</vt:lpstr>
      <vt:lpstr>A06 BOM</vt:lpstr>
      <vt:lpstr>A07 Route Sheets</vt:lpstr>
      <vt:lpstr>A08 Work Stations</vt:lpstr>
      <vt:lpstr>A09 Operations</vt:lpstr>
      <vt:lpstr>A10 Routing Initial</vt:lpstr>
      <vt:lpstr>A11 Clustering</vt:lpstr>
      <vt:lpstr>A12 Routing Clustered</vt:lpstr>
      <vt:lpstr>A12 Material Properties</vt:lpstr>
      <vt:lpstr>A13 Mat. Prop. Weights</vt:lpstr>
      <vt:lpstr>A14 Mat. Perf. Index</vt:lpstr>
      <vt:lpstr>A15 Mat. Cost per Strength</vt:lpstr>
      <vt:lpstr>A16 Material FOM</vt:lpstr>
      <vt:lpstr>A17 Size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Uygun</dc:creator>
  <cp:lastModifiedBy>Microsoft Office User</cp:lastModifiedBy>
  <dcterms:created xsi:type="dcterms:W3CDTF">2019-02-12T08:38:12Z</dcterms:created>
  <dcterms:modified xsi:type="dcterms:W3CDTF">2022-04-06T17:10:28Z</dcterms:modified>
</cp:coreProperties>
</file>