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onnées Brutes" sheetId="1" state="visible" r:id="rId2"/>
    <sheet name="Tableau" sheetId="2" state="visible" r:id="rId3"/>
  </sheets>
  <definedNames>
    <definedName function="false" hidden="false" localSheetId="1" name="_xlnm.Print_Area" vbProcedure="false">Tableau!$B$5:$S$56</definedName>
    <definedName function="false" hidden="false" localSheetId="0" name="_xlnm.Print_Area" vbProcedure="false">Tableau24[[PATHO]:[Check MDR-CARBA  pos si ct&lt;32]]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<sst xmlns="http://schemas.openxmlformats.org/spreadsheetml/2006/main" count="2034" uniqueCount="353">
  <si>
    <t xml:space="preserve">MOLIS</t>
  </si>
  <si>
    <t xml:space="preserve">GRP</t>
  </si>
  <si>
    <t xml:space="preserve">PATHO</t>
  </si>
  <si>
    <t xml:space="preserve">N°</t>
  </si>
  <si>
    <t xml:space="preserve">MALDI TOF</t>
  </si>
  <si>
    <t xml:space="preserve">MS-MS decosterd</t>
  </si>
  <si>
    <t xml:space="preserve">Ecart type</t>
  </si>
  <si>
    <t xml:space="preserve">Check MDR-CARBA  pos si ct&lt;32</t>
  </si>
  <si>
    <t xml:space="preserve">Check MDR BLSE pos si ct&lt;32</t>
  </si>
  <si>
    <t xml:space="preserve">Carba/BLSE/AmpC MICROARRAY</t>
  </si>
  <si>
    <t xml:space="preserve">CARBA</t>
  </si>
  <si>
    <t xml:space="preserve">AMPC-GENE</t>
  </si>
  <si>
    <t xml:space="preserve">CTX-M GR</t>
  </si>
  <si>
    <t xml:space="preserve">SHV SNP</t>
  </si>
  <si>
    <t xml:space="preserve">TEM SNP</t>
  </si>
  <si>
    <t xml:space="preserve">Set 1</t>
  </si>
  <si>
    <t xml:space="preserve">CAC</t>
  </si>
  <si>
    <t xml:space="preserve">CRC</t>
  </si>
  <si>
    <t xml:space="preserve">PM</t>
  </si>
  <si>
    <t xml:space="preserve">PML</t>
  </si>
  <si>
    <t xml:space="preserve">PM/PML</t>
  </si>
  <si>
    <t xml:space="preserve">PMR</t>
  </si>
  <si>
    <t xml:space="preserve">ATM
</t>
  </si>
  <si>
    <t xml:space="preserve">IP</t>
  </si>
  <si>
    <t xml:space="preserve">IPI</t>
  </si>
  <si>
    <t xml:space="preserve">IP / IPI</t>
  </si>
  <si>
    <t xml:space="preserve">IPR </t>
  </si>
  <si>
    <t xml:space="preserve">Hodge</t>
  </si>
  <si>
    <t xml:space="preserve">ETP
CMI</t>
  </si>
  <si>
    <t xml:space="preserve">ETP</t>
  </si>
  <si>
    <t xml:space="preserve">IPM
CMI</t>
  </si>
  <si>
    <t xml:space="preserve">IPM</t>
  </si>
  <si>
    <t xml:space="preserve">MEM
CMI</t>
  </si>
  <si>
    <t xml:space="preserve">MEM</t>
  </si>
  <si>
    <t xml:space="preserve">PhenotypeCarba</t>
  </si>
  <si>
    <t xml:space="preserve">CN/CNI</t>
  </si>
  <si>
    <t xml:space="preserve">Interprétation routine</t>
  </si>
  <si>
    <t xml:space="preserve">MRP10 </t>
  </si>
  <si>
    <t xml:space="preserve">MR + BO</t>
  </si>
  <si>
    <t xml:space="preserve">MR + CL</t>
  </si>
  <si>
    <t xml:space="preserve">MR + DP</t>
  </si>
  <si>
    <t xml:space="preserve">MRP10 - (MR + BO)</t>
  </si>
  <si>
    <t xml:space="preserve">MRP10 - (MR + CL)</t>
  </si>
  <si>
    <t xml:space="preserve">MRP10 - (MR + DP)</t>
  </si>
  <si>
    <t xml:space="preserve">Interprétation du kit</t>
  </si>
  <si>
    <t xml:space="preserve">Remarques MRP10</t>
  </si>
  <si>
    <t xml:space="preserve">Remarques MR + BO</t>
  </si>
  <si>
    <t xml:space="preserve">Remarque MR + CL</t>
  </si>
  <si>
    <t xml:space="preserve">Remarques MR + DP</t>
  </si>
  <si>
    <t xml:space="preserve">Commentaire Vitek 2</t>
  </si>
  <si>
    <t xml:space="preserve">Evaluation finale micro array</t>
  </si>
  <si>
    <t xml:space="preserve">Réponse sur la base des aspects phénotypiques (MOLIS)</t>
  </si>
  <si>
    <t xml:space="preserve">Exclusion</t>
  </si>
  <si>
    <t xml:space="preserve">MI 0842 6026</t>
  </si>
  <si>
    <t xml:space="preserve">ENT</t>
  </si>
  <si>
    <t xml:space="preserve">SERMAR</t>
  </si>
  <si>
    <t xml:space="preserve">CARBA CVO</t>
  </si>
  <si>
    <t xml:space="preserve">NEG</t>
  </si>
  <si>
    <t xml:space="preserve">OXA-48</t>
  </si>
  <si>
    <t xml:space="preserve">&gt;32</t>
  </si>
  <si>
    <t xml:space="preserve">R</t>
  </si>
  <si>
    <t xml:space="preserve">MI 0923 7069</t>
  </si>
  <si>
    <t xml:space="preserve">ENTCLO</t>
  </si>
  <si>
    <t xml:space="preserve">AmpC</t>
  </si>
  <si>
    <t xml:space="preserve">ACT/MIR</t>
  </si>
  <si>
    <t xml:space="preserve">ok</t>
  </si>
  <si>
    <t xml:space="preserve">-</t>
  </si>
  <si>
    <t xml:space="preserve">1,5</t>
  </si>
  <si>
    <t xml:space="preserve">&gt; 4</t>
  </si>
  <si>
    <t xml:space="preserve">&gt; 32</t>
  </si>
  <si>
    <t xml:space="preserve">I</t>
  </si>
  <si>
    <t xml:space="preserve">Ininterprétable</t>
  </si>
  <si>
    <t xml:space="preserve">Double zone, mesure extérieure 26 mm</t>
  </si>
  <si>
    <t xml:space="preserve">Double zone, mesure extérieure 25 mm</t>
  </si>
  <si>
    <t xml:space="preserve">Double zone, mesure extérieure 30 mm</t>
  </si>
  <si>
    <t xml:space="preserve">Double zone, mesure extérieure 27 mm</t>
  </si>
  <si>
    <t xml:space="preserve">Phénotype: Béta-lactamine, bétalactamase (métallo- ou KPC), céphalosporinase de haut niveau + résistance aux carbapénèmes</t>
  </si>
  <si>
    <t xml:space="preserve">AmpC chromosomique: absence BLSE absence carbapenemase; probale surexpression porines.</t>
  </si>
  <si>
    <t xml:space="preserve">MI 0932 5009</t>
  </si>
  <si>
    <t xml:space="preserve">NF</t>
  </si>
  <si>
    <t xml:space="preserve">PSEAER</t>
  </si>
  <si>
    <t xml:space="preserve">VIM</t>
  </si>
  <si>
    <t xml:space="preserve">&gt; 16</t>
  </si>
  <si>
    <t xml:space="preserve">ND</t>
  </si>
  <si>
    <t xml:space="preserve">&lt; 4</t>
  </si>
  <si>
    <t xml:space="preserve">&lt; 1</t>
  </si>
  <si>
    <t xml:space="preserve">MBL</t>
  </si>
  <si>
    <t xml:space="preserve">Micro-colonies, meusre sans 16 mm</t>
  </si>
  <si>
    <t xml:space="preserve">Micro-colonies, mesure sans 18 mm</t>
  </si>
  <si>
    <t xml:space="preserve">Micro-colonies, mesure sans 15 mm</t>
  </si>
  <si>
    <t xml:space="preserve">Micro-colonies, mesure sans 27 mm, plus double zones, mesure extérieure 33</t>
  </si>
  <si>
    <t xml:space="preserve">Phénotype: Béta-lactamine, résistance de haut niveau + carbapénèmes résistants</t>
  </si>
  <si>
    <t xml:space="preserve">Suspicion de métallo B-lactamase</t>
  </si>
  <si>
    <t xml:space="preserve">MI 0941 7054</t>
  </si>
  <si>
    <t xml:space="preserve">ENTAER</t>
  </si>
  <si>
    <t xml:space="preserve">0,25</t>
  </si>
  <si>
    <t xml:space="preserve">Double zone, mesure extérieure 29 mm</t>
  </si>
  <si>
    <t xml:space="preserve">Double zone, mesure extérieure 28 mm</t>
  </si>
  <si>
    <t xml:space="preserve">Double zone, mesure extérieure 28 mm </t>
  </si>
  <si>
    <t xml:space="preserve">Phénotype: Béta-lactamines, céphalosporinase de haut niveau + résistant aux carbapénèmes</t>
  </si>
  <si>
    <t xml:space="preserve">Absence de carbapénémase. Résistance isolée à l'Ertapénem liée à une diminution de perméabilité</t>
  </si>
  <si>
    <t xml:space="preserve">Cette souche d'Enterobacter aerogenes est productrice d'une métallo B-lactamase 
(B-lactamase à spectre élargi touchant également le groupe des carbapenems). </t>
  </si>
  <si>
    <t xml:space="preserve">MI 1011 0861</t>
  </si>
  <si>
    <t xml:space="preserve">HAFALV</t>
  </si>
  <si>
    <t xml:space="preserve">ACC</t>
  </si>
  <si>
    <t xml:space="preserve">0,19</t>
  </si>
  <si>
    <t xml:space="preserve">S</t>
  </si>
  <si>
    <t xml:space="preserve">0,094</t>
  </si>
  <si>
    <t xml:space="preserve">Micro-colonie, mesures sans 32 mm</t>
  </si>
  <si>
    <t xml:space="preserve">Présence d'ampC</t>
  </si>
  <si>
    <t xml:space="preserve">Germe multi-résistant</t>
  </si>
  <si>
    <t xml:space="preserve">MI 1028 0631</t>
  </si>
  <si>
    <t xml:space="preserve">KLEOXY</t>
  </si>
  <si>
    <t xml:space="preserve">+</t>
  </si>
  <si>
    <t xml:space="preserve">&lt; 0,25</t>
  </si>
  <si>
    <t xml:space="preserve">0,064</t>
  </si>
  <si>
    <t xml:space="preserve">non conclusif</t>
  </si>
  <si>
    <t xml:space="preserve">beta-lactamase type K1 qui fait un faux positif CRC, mais pas dans microaaray</t>
  </si>
  <si>
    <t xml:space="preserve">MI 1028 1397</t>
  </si>
  <si>
    <t xml:space="preserve">Carba</t>
  </si>
  <si>
    <t xml:space="preserve">Micor-colonies, mesures sans 13</t>
  </si>
  <si>
    <t xml:space="preserve">Micro-colonies, mesure sans 22 mm</t>
  </si>
  <si>
    <t xml:space="preserve">Phénotype: Béta-lactamine, carbapénémase (métallo- ou KPC), R haut niveau + R aux carbapénèmes (imper)</t>
  </si>
  <si>
    <t xml:space="preserve">MI 1115 0748</t>
  </si>
  <si>
    <t xml:space="preserve">&gt; 256</t>
  </si>
  <si>
    <t xml:space="preserve">Micro-colonies, mesure sans 26 mm</t>
  </si>
  <si>
    <t xml:space="preserve">Phénotype: Béta-lactamine, céphalosporinase à haut niveau (AmpC), carbapénémase (métallo- ou KPC), céphalosporinase HN + R aux carbapénèmes (imper)</t>
  </si>
  <si>
    <t xml:space="preserve">Absence de BLSE. Absence de carbapénémase</t>
  </si>
  <si>
    <t xml:space="preserve">MI 1115 2419</t>
  </si>
  <si>
    <t xml:space="preserve">ESCCOL</t>
  </si>
  <si>
    <t xml:space="preserve">CARBA + BLSE</t>
  </si>
  <si>
    <t xml:space="preserve">OXA-48 + BLSE</t>
  </si>
  <si>
    <t xml:space="preserve">WT</t>
  </si>
  <si>
    <t xml:space="preserve">&lt; 0,064</t>
  </si>
  <si>
    <t xml:space="preserve">0,125</t>
  </si>
  <si>
    <t xml:space="preserve">KPC</t>
  </si>
  <si>
    <t xml:space="preserve">Micro-colonie, mesure sans 25 mm</t>
  </si>
  <si>
    <t xml:space="preserve">Cette souche possède une carbapénémase .</t>
  </si>
  <si>
    <t xml:space="preserve">Cette souche possède une carbapénémase qui la rend résistante aux carbapénèmes.</t>
  </si>
  <si>
    <t xml:space="preserve">MI 1116 1946</t>
  </si>
  <si>
    <t xml:space="preserve">ACIBAU</t>
  </si>
  <si>
    <t xml:space="preserve">BLSE</t>
  </si>
  <si>
    <t xml:space="preserve">0,38</t>
  </si>
  <si>
    <t xml:space="preserve">0,50</t>
  </si>
  <si>
    <t xml:space="preserve">pas carbapenemase, pas ampC</t>
  </si>
  <si>
    <t xml:space="preserve">Absence de carbapénémase. Diminution de perméabilité</t>
  </si>
  <si>
    <t xml:space="preserve">MI 1123 1226</t>
  </si>
  <si>
    <t xml:space="preserve">0,75</t>
  </si>
  <si>
    <t xml:space="preserve">AmpC + Porine</t>
  </si>
  <si>
    <t xml:space="preserve">Micro-colonies, mesure sans 27 mm</t>
  </si>
  <si>
    <t xml:space="preserve">Phénotype: Béta-lactamines, Céphalosporinase à ahaut niveau (AmpC), carbapénémase (métallo- ou KPC) céphalosporinase HN + R aux carbapénèmes (imper)</t>
  </si>
  <si>
    <t xml:space="preserve">MI 1124 1011</t>
  </si>
  <si>
    <t xml:space="preserve">MORMOR</t>
  </si>
  <si>
    <t xml:space="preserve">CARBA + AmpC</t>
  </si>
  <si>
    <t xml:space="preserve">NDM</t>
  </si>
  <si>
    <t xml:space="preserve">DHA</t>
  </si>
  <si>
    <t xml:space="preserve">0,016</t>
  </si>
  <si>
    <t xml:space="preserve"> &gt; 32</t>
  </si>
  <si>
    <t xml:space="preserve">Micro-colonies, mesures sans 23 mm</t>
  </si>
  <si>
    <t xml:space="preserve">Micro-colonies, mesure sans 23 mm</t>
  </si>
  <si>
    <t xml:space="preserve">Carbapenemase + ampC selon microaaray</t>
  </si>
  <si>
    <t xml:space="preserve">Résistance inhabituelle aux carbapenems.  Absence de carbapénèmase (test de Hodge négatif).
Germe multi-résistant</t>
  </si>
  <si>
    <t xml:space="preserve">MI 1129 3233</t>
  </si>
  <si>
    <t xml:space="preserve">Micro-colonies, mesure sans 19 mm</t>
  </si>
  <si>
    <t xml:space="preserve">Phénotype: Béta-lactamines, R haut niveau + R aux carbapénèmes (imper), carbapénémase (métallo- ou KPC)</t>
  </si>
  <si>
    <t xml:space="preserve">MI 1132 1031.2</t>
  </si>
  <si>
    <t xml:space="preserve">1, type-15 like*</t>
  </si>
  <si>
    <t xml:space="preserve">&lt;0,25</t>
  </si>
  <si>
    <t xml:space="preserve">&lt;0,064</t>
  </si>
  <si>
    <t xml:space="preserve">0,012</t>
  </si>
  <si>
    <t xml:space="preserve">0,032</t>
  </si>
  <si>
    <t xml:space="preserve">Double zone, mesure extérieure 38 mm</t>
  </si>
  <si>
    <t xml:space="preserve">Double zone, mesure extérieure 36 mm</t>
  </si>
  <si>
    <t xml:space="preserve">MI 1132 1031</t>
  </si>
  <si>
    <t xml:space="preserve">0,047</t>
  </si>
  <si>
    <t xml:space="preserve">Double zone, mesure extérieure 37 mm</t>
  </si>
  <si>
    <t xml:space="preserve">MI 1133 2991</t>
  </si>
  <si>
    <t xml:space="preserve">CMY II</t>
  </si>
  <si>
    <t xml:space="preserve">0,5</t>
  </si>
  <si>
    <t xml:space="preserve">&gt; 32/1 (+)</t>
  </si>
  <si>
    <t xml:space="preserve">Absence de carbapénémase, résistance inhabituelle à l'ETP</t>
  </si>
  <si>
    <t xml:space="preserve">MI 1134 2843</t>
  </si>
  <si>
    <t xml:space="preserve">238S +240K</t>
  </si>
  <si>
    <t xml:space="preserve">Double zone, mesure extérieure 34 mm</t>
  </si>
  <si>
    <t xml:space="preserve">Double zone, mesure extérieure 38 mm </t>
  </si>
  <si>
    <t xml:space="preserve">Phénotype: Béta-lactamines, Béta-lactamase à spectre étendu</t>
  </si>
  <si>
    <t xml:space="preserve">MI 1135 2221</t>
  </si>
  <si>
    <t xml:space="preserve">KLEPNE</t>
  </si>
  <si>
    <t xml:space="preserve">VIM + BLSE</t>
  </si>
  <si>
    <t xml:space="preserve">WT + 283S + 240K</t>
  </si>
  <si>
    <t xml:space="preserve">&lt; 16</t>
  </si>
  <si>
    <t xml:space="preserve">&gt;256</t>
  </si>
  <si>
    <t xml:space="preserve">Micro-colonies, mesure sans 25 mm</t>
  </si>
  <si>
    <t xml:space="preserve">Phénotype: béta-lactamines, céphalosporinase acquise (saur ACc-1), BLSE + imperméabilité (céphamycines)</t>
  </si>
  <si>
    <t xml:space="preserve"> Micro-colonies, mesure sans 25 mm</t>
  </si>
  <si>
    <t xml:space="preserve">MI 1136 0591</t>
  </si>
  <si>
    <t xml:space="preserve">AmpC + MBL</t>
  </si>
  <si>
    <t xml:space="preserve">Micro-colonies, mesure sans 28 mm</t>
  </si>
  <si>
    <t xml:space="preserve">Micro-colonies MR + CL, mesure sans 29 mm</t>
  </si>
  <si>
    <t xml:space="preserve">Phénotype: Béta-lactamines, Béta-lactamase à spectre étendu, céphalosporinase HN (AmpC)</t>
  </si>
  <si>
    <t xml:space="preserve">BLSE. Absence de carbapénémase, probale surexpression porines.</t>
  </si>
  <si>
    <t xml:space="preserve">MI 1137 3864</t>
  </si>
  <si>
    <t xml:space="preserve">&lt;0.064</t>
  </si>
  <si>
    <t xml:space="preserve">zone fantome</t>
  </si>
  <si>
    <t xml:space="preserve">Absence de carbapénèmase. Résistance isolée à l'Ertapenem liée à une diminution de perméabilité.</t>
  </si>
  <si>
    <t xml:space="preserve">MI 1138 2664</t>
  </si>
  <si>
    <t xml:space="preserve">1, type-1 like*</t>
  </si>
  <si>
    <t xml:space="preserve">&lt; 4 </t>
  </si>
  <si>
    <t xml:space="preserve">0,023</t>
  </si>
  <si>
    <t xml:space="preserve">Zone pas arrondie</t>
  </si>
  <si>
    <t xml:space="preserve">Phénotype: Béta-lactamase, ESBL (CTX-M LIKE)</t>
  </si>
  <si>
    <t xml:space="preserve">MI 1138 3146</t>
  </si>
  <si>
    <t xml:space="preserve">Micro-colonies, mesure sans 29 mm</t>
  </si>
  <si>
    <t xml:space="preserve">Micro-colonies, sans 27mm , plus double zone, zone extérieure 29 mm</t>
  </si>
  <si>
    <t xml:space="preserve">MI 1138 2362</t>
  </si>
  <si>
    <t xml:space="preserve">Micro-colonies, mesure sans 31 mm</t>
  </si>
  <si>
    <t xml:space="preserve">Double zone, mesure extérieure 31 mm</t>
  </si>
  <si>
    <t xml:space="preserve">Micro-colonies, sans 31 mm</t>
  </si>
  <si>
    <t xml:space="preserve">MI 1139 2693</t>
  </si>
  <si>
    <t xml:space="preserve">MI 1139 3351</t>
  </si>
  <si>
    <t xml:space="preserve">Phénotype: Béta-lactamines, BLSE + carbapénémase (métallo- ou KPC), résistant aux carbapénèmes (imperméabilité), BLSE + imperméabilité (céphamycines)</t>
  </si>
  <si>
    <t xml:space="preserve">MI 1135 3262 (11410260)</t>
  </si>
  <si>
    <t xml:space="preserve">&gt;16</t>
  </si>
  <si>
    <t xml:space="preserve">&gt;4</t>
  </si>
  <si>
    <t xml:space="preserve">Micro-colonies, mesure sans 13 mm</t>
  </si>
  <si>
    <t xml:space="preserve">Micro-colonies, mesure sans 17 mm</t>
  </si>
  <si>
    <t xml:space="preserve">MI 1145 1670</t>
  </si>
  <si>
    <t xml:space="preserve">hodge +  ip/ipi -</t>
  </si>
  <si>
    <t xml:space="preserve">MI 1148 1881</t>
  </si>
  <si>
    <t xml:space="preserve">hodge +/-</t>
  </si>
  <si>
    <t xml:space="preserve">MI 1152 0625</t>
  </si>
  <si>
    <t xml:space="preserve">NDM + BLSE</t>
  </si>
  <si>
    <t xml:space="preserve">&lt;1</t>
  </si>
  <si>
    <t xml:space="preserve">&gt;8</t>
  </si>
  <si>
    <t xml:space="preserve">MI 1204 1684.2</t>
  </si>
  <si>
    <t xml:space="preserve">Micro-colonies, mesure sans 14 mm</t>
  </si>
  <si>
    <t xml:space="preserve">Micro-colonies, mesure sans 14 mm </t>
  </si>
  <si>
    <t xml:space="preserve">MI1215 2719.1</t>
  </si>
  <si>
    <t xml:space="preserve">KPC + BLSE</t>
  </si>
  <si>
    <t xml:space="preserve">OK</t>
  </si>
  <si>
    <t xml:space="preserve">BLSE + carba</t>
  </si>
  <si>
    <t xml:space="preserve">MI 1215 2735.1</t>
  </si>
  <si>
    <t xml:space="preserve">AERSPP</t>
  </si>
  <si>
    <t xml:space="preserve">MI1215 2719.2</t>
  </si>
  <si>
    <t xml:space="preserve">BLSE + carba (pas de BLSE !!!!!)</t>
  </si>
  <si>
    <t xml:space="preserve">12 0423 0895</t>
  </si>
  <si>
    <t xml:space="preserve">&gt;64</t>
  </si>
  <si>
    <t xml:space="preserve">&gt;32/&gt;32</t>
  </si>
  <si>
    <t xml:space="preserve">MBL  Hodge + ip/ipi+</t>
  </si>
  <si>
    <t xml:space="preserve">12 0504 1397.3</t>
  </si>
  <si>
    <t xml:space="preserve">blse NON IDENTIFIE EN ROUTINE</t>
  </si>
  <si>
    <t xml:space="preserve">carba</t>
  </si>
  <si>
    <t xml:space="preserve">12 0508 1612.1</t>
  </si>
  <si>
    <t xml:space="preserve">OXA-48 + AmpC</t>
  </si>
  <si>
    <t xml:space="preserve">DHA + ACT/MIR</t>
  </si>
  <si>
    <t xml:space="preserve">AmpC, BLSE </t>
  </si>
  <si>
    <t xml:space="preserve">12 0510 2451 </t>
  </si>
  <si>
    <t xml:space="preserve">12 0608 2834.1</t>
  </si>
  <si>
    <t xml:space="preserve">AERVER</t>
  </si>
  <si>
    <t xml:space="preserve">12 0424 0771</t>
  </si>
  <si>
    <t xml:space="preserve">PORSTU</t>
  </si>
  <si>
    <t xml:space="preserve">BLSE+  carba ? Hodge + ip/ipi+</t>
  </si>
  <si>
    <t xml:space="preserve">12 0424 0764.1</t>
  </si>
  <si>
    <t xml:space="preserve">12 0606 1632</t>
  </si>
  <si>
    <t xml:space="preserve">12 0615 1449.1</t>
  </si>
  <si>
    <t xml:space="preserve">AmpC, carbapenemase</t>
  </si>
  <si>
    <t xml:space="preserve">MI 1213 1770.2</t>
  </si>
  <si>
    <t xml:space="preserve">MI 1214 0523.2</t>
  </si>
  <si>
    <t xml:space="preserve">PROVUL</t>
  </si>
  <si>
    <t xml:space="preserve">&lt;0.25</t>
  </si>
  <si>
    <t xml:space="preserve">0.5/0.5</t>
  </si>
  <si>
    <t xml:space="preserve">inintepretable</t>
  </si>
  <si>
    <t xml:space="preserve">Kp-</t>
  </si>
  <si>
    <t xml:space="preserve">Kp+</t>
  </si>
  <si>
    <t xml:space="preserve">MALDI TOF results</t>
  </si>
  <si>
    <t xml:space="preserve">Check-MDR CARBA</t>
  </si>
  <si>
    <t xml:space="preserve">Check-MDR 103 microarray results</t>
  </si>
  <si>
    <t xml:space="preserve">MS-MS results</t>
  </si>
  <si>
    <t xml:space="preserve">Carbapenemase producers</t>
  </si>
  <si>
    <t xml:space="preserve">Clinical isolates type</t>
  </si>
  <si>
    <t xml:space="preserve">N° of clinical isolates</t>
  </si>
  <si>
    <t xml:space="preserve"> MIC (ug/ml) for :</t>
  </si>
  <si>
    <t xml:space="preserve">IP/IPI</t>
  </si>
  <si>
    <t xml:space="preserve">Peak A (m/z)</t>
  </si>
  <si>
    <t xml:space="preserve">Peak B (m/z)</t>
  </si>
  <si>
    <t xml:space="preserve">Carbapenemase</t>
  </si>
  <si>
    <t xml:space="preserve">Resistance mechanism(s) determined by PCR</t>
  </si>
  <si>
    <t xml:space="preserve">Ertapenem conc.</t>
  </si>
  <si>
    <t xml:space="preserve">Tests</t>
  </si>
  <si>
    <t xml:space="preserve">Results</t>
  </si>
  <si>
    <t xml:space="preserve">IMP</t>
  </si>
  <si>
    <t xml:space="preserve">strains</t>
  </si>
  <si>
    <r>
      <rPr>
        <b val="true"/>
        <sz val="12"/>
        <color rgb="FF000000"/>
        <rFont val="Calibri"/>
        <family val="2"/>
        <charset val="1"/>
      </rPr>
      <t xml:space="preserve">(</t>
    </r>
    <r>
      <rPr>
        <b val="true"/>
        <sz val="10"/>
        <color rgb="FF000000"/>
        <rFont val="Lucida Grande"/>
        <family val="0"/>
        <charset val="1"/>
      </rPr>
      <t xml:space="preserve">μ</t>
    </r>
    <r>
      <rPr>
        <b val="true"/>
        <sz val="12"/>
        <color rgb="FF000000"/>
        <rFont val="Calibri"/>
        <family val="2"/>
        <charset val="1"/>
      </rPr>
      <t xml:space="preserve">g/ml)</t>
    </r>
  </si>
  <si>
    <t xml:space="preserve">Klebsiella pneumoniae</t>
  </si>
  <si>
    <t xml:space="preserve">Negative control</t>
  </si>
  <si>
    <t xml:space="preserve">9,8 ± 0,55</t>
  </si>
  <si>
    <t xml:space="preserve">0/5</t>
  </si>
  <si>
    <t xml:space="preserve">Positive control</t>
  </si>
  <si>
    <t xml:space="preserve"> -</t>
  </si>
  <si>
    <t xml:space="preserve">5/5.</t>
  </si>
  <si>
    <t xml:space="preserve">9,7 ± 1,22</t>
  </si>
  <si>
    <t xml:space="preserve">6,5 ± 1,21</t>
  </si>
  <si>
    <t xml:space="preserve">8,4 ± 0,35</t>
  </si>
  <si>
    <t xml:space="preserve">Escherichia coli</t>
  </si>
  <si>
    <t xml:space="preserve">9,5 ± 0,41</t>
  </si>
  <si>
    <t xml:space="preserve">9,2 ± 0,25</t>
  </si>
  <si>
    <t xml:space="preserve">9,5 ± 1,35</t>
  </si>
  <si>
    <t xml:space="preserve">9 ,3± 0,43</t>
  </si>
  <si>
    <t xml:space="preserve">8,7 ± 0,13</t>
  </si>
  <si>
    <t xml:space="preserve">8,1 ± 0,55</t>
  </si>
  <si>
    <t xml:space="preserve">8,9 ±0,50</t>
  </si>
  <si>
    <t xml:space="preserve"> +/-</t>
  </si>
  <si>
    <t xml:space="preserve">2,4 ± 0,45</t>
  </si>
  <si>
    <t xml:space="preserve">8,2 ± 0,20</t>
  </si>
  <si>
    <t xml:space="preserve">Klebsiella oxytoca</t>
  </si>
  <si>
    <t xml:space="preserve">9,8 ± 1,00</t>
  </si>
  <si>
    <t xml:space="preserve">Enterobacter claocae</t>
  </si>
  <si>
    <t xml:space="preserve">7,5 ± 0,64</t>
  </si>
  <si>
    <t xml:space="preserve">9 ± 0,6</t>
  </si>
  <si>
    <t xml:space="preserve">9,40 ± 0,15</t>
  </si>
  <si>
    <t xml:space="preserve">9,6 ± 1,18</t>
  </si>
  <si>
    <t xml:space="preserve">10,10 ± 0,35</t>
  </si>
  <si>
    <t xml:space="preserve">1/5.</t>
  </si>
  <si>
    <t xml:space="preserve">1,9 ± 1,68</t>
  </si>
  <si>
    <t xml:space="preserve">Enterobacter aerogenes</t>
  </si>
  <si>
    <t xml:space="preserve">8,8 ± 1,01</t>
  </si>
  <si>
    <t xml:space="preserve">9,5 ± 1,10</t>
  </si>
  <si>
    <t xml:space="preserve">9,2 ± 0,40</t>
  </si>
  <si>
    <t xml:space="preserve">Serratia marcescens</t>
  </si>
  <si>
    <t xml:space="preserve">1,7 ± 0,15</t>
  </si>
  <si>
    <t xml:space="preserve">Hafnia alvei </t>
  </si>
  <si>
    <t xml:space="preserve">7,9  ± 1,65</t>
  </si>
  <si>
    <t xml:space="preserve">Proteus vulgaris</t>
  </si>
  <si>
    <t xml:space="preserve">9 ± 0,78</t>
  </si>
  <si>
    <t xml:space="preserve">Morganella morganii</t>
  </si>
  <si>
    <t xml:space="preserve">4/5.</t>
  </si>
  <si>
    <t xml:space="preserve">Providencia stuartii</t>
  </si>
  <si>
    <t xml:space="preserve">0,10  ± 0,10</t>
  </si>
  <si>
    <t xml:space="preserve">0 ± 0,03 </t>
  </si>
  <si>
    <t xml:space="preserve">Pseudomonas aeruginosa</t>
  </si>
  <si>
    <t xml:space="preserve">10 ± 0,47</t>
  </si>
  <si>
    <t xml:space="preserve">Aeromonas sp</t>
  </si>
  <si>
    <t xml:space="preserve">3/5.</t>
  </si>
  <si>
    <t xml:space="preserve">Aeromonas veronii</t>
  </si>
  <si>
    <t xml:space="preserve">0,04 ± 0,02 </t>
  </si>
  <si>
    <t xml:space="preserve">Acinetobacter baumanii</t>
  </si>
  <si>
    <t xml:space="preserve">6,9 ± 0,45</t>
  </si>
  <si>
    <t xml:space="preserve">8,3 ± 0,36</t>
  </si>
  <si>
    <t xml:space="preserve">9 ± 0,55</t>
  </si>
  <si>
    <t xml:space="preserve">2/5.</t>
  </si>
  <si>
    <t xml:space="preserve">10 ± 0,43</t>
  </si>
  <si>
    <t xml:space="preserve">Faux negatif</t>
  </si>
  <si>
    <t xml:space="preserve">Faux positif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</si>
</sst>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0.0"/>
    <numFmt numFmtId="168" formatCode="General"/>
    <numFmt numFmtId="169" formatCode="# ?/8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2060"/>
      <name val="Calibri"/>
      <family val="2"/>
      <charset val="1"/>
    </font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Lucida Grande"/>
      <family val="0"/>
      <charset val="1"/>
    </font>
    <font>
      <b val="true"/>
      <sz val="11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4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4F81BD"/>
        <bgColor rgb="FF4BACC6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DAE4BF"/>
      </patternFill>
    </fill>
    <fill>
      <patternFill patternType="solid">
        <fgColor rgb="FFCCC1DA"/>
        <bgColor rgb="FFB4C7DC"/>
      </patternFill>
    </fill>
    <fill>
      <patternFill patternType="solid">
        <fgColor rgb="FFFDEADA"/>
        <bgColor rgb="FFEEECE1"/>
      </patternFill>
    </fill>
    <fill>
      <patternFill patternType="solid">
        <fgColor rgb="FF00B0F0"/>
        <bgColor rgb="FF00B4F0"/>
      </patternFill>
    </fill>
    <fill>
      <patternFill patternType="solid">
        <fgColor rgb="FF00B4F0"/>
        <bgColor rgb="FF00B0F0"/>
      </patternFill>
    </fill>
    <fill>
      <patternFill patternType="solid">
        <fgColor rgb="FF00BADC"/>
        <bgColor rgb="FF00B4F0"/>
      </patternFill>
    </fill>
    <fill>
      <patternFill patternType="solid">
        <fgColor rgb="FFFFFFFF"/>
        <bgColor rgb="FFEBF1DE"/>
      </patternFill>
    </fill>
    <fill>
      <patternFill patternType="solid">
        <fgColor rgb="FFB9CDE5"/>
        <bgColor rgb="FFB4C7DC"/>
      </patternFill>
    </fill>
    <fill>
      <patternFill patternType="solid">
        <fgColor rgb="FFDAE4BF"/>
        <bgColor rgb="FFD7E4BD"/>
      </patternFill>
    </fill>
    <fill>
      <patternFill patternType="solid">
        <fgColor rgb="FFFFFF00"/>
        <bgColor rgb="FFFFD347"/>
      </patternFill>
    </fill>
    <fill>
      <patternFill patternType="solid">
        <fgColor rgb="FFDCE6F2"/>
        <bgColor rgb="FFDBEEF4"/>
      </patternFill>
    </fill>
    <fill>
      <patternFill patternType="solid">
        <fgColor rgb="FFFFD347"/>
        <bgColor rgb="FFFFC000"/>
      </patternFill>
    </fill>
    <fill>
      <patternFill patternType="solid">
        <fgColor rgb="FF4BACC6"/>
        <bgColor rgb="FF4F81BD"/>
      </patternFill>
    </fill>
    <fill>
      <patternFill patternType="solid">
        <fgColor rgb="FFFFC000"/>
        <bgColor rgb="FFFFD347"/>
      </patternFill>
    </fill>
    <fill>
      <patternFill patternType="solid">
        <fgColor rgb="FFDBEEF4"/>
        <bgColor rgb="FFDCE6F2"/>
      </patternFill>
    </fill>
    <fill>
      <patternFill patternType="solid">
        <fgColor rgb="FFEEECE1"/>
        <bgColor rgb="FFEBF1DE"/>
      </patternFill>
    </fill>
    <fill>
      <patternFill patternType="solid">
        <fgColor rgb="FFFF0000"/>
        <bgColor rgb="FF993300"/>
      </patternFill>
    </fill>
    <fill>
      <patternFill patternType="solid">
        <fgColor rgb="FF7030A0"/>
        <bgColor rgb="FF993366"/>
      </patternFill>
    </fill>
    <fill>
      <patternFill patternType="solid">
        <fgColor rgb="FF00B050"/>
        <bgColor rgb="FF008000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DEADA"/>
      </patternFill>
    </fill>
    <fill>
      <patternFill patternType="solid">
        <fgColor rgb="FFC6D9F1"/>
        <bgColor rgb="FFB9CDE5"/>
      </patternFill>
    </fill>
    <fill>
      <patternFill patternType="solid">
        <fgColor rgb="FFB4C7DC"/>
        <bgColor rgb="FFB9CDE5"/>
      </patternFill>
    </fill>
    <fill>
      <patternFill patternType="solid">
        <fgColor rgb="FFF79646"/>
        <bgColor rgb="FFFFC000"/>
      </patternFill>
    </fill>
    <fill>
      <patternFill patternType="solid">
        <fgColor rgb="FFEBF1DE"/>
        <bgColor rgb="FFEEECE1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>
        <color rgb="FFFFFFFF"/>
      </right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2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2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2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8" fillId="2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2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8" fillId="2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8" fillId="2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8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4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5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6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1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1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1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1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1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4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1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1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3" borderId="2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3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1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6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5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8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7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3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3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0" borderId="3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3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ont>
        <b val="1"/>
        <i val="0"/>
      </font>
      <fill>
        <patternFill>
          <bgColor rgb="FFFF0000"/>
        </patternFill>
      </fill>
    </dxf>
    <dxf>
      <fill>
        <patternFill>
          <bgColor rgb="FFD9D9D9"/>
        </patternFill>
      </fill>
    </dxf>
    <dxf>
      <font>
        <b val="1"/>
        <i val="0"/>
      </font>
      <fill>
        <patternFill>
          <bgColor rgb="FFFF0000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F0"/>
      <rgbColor rgb="FFCCC1DA"/>
      <rgbColor rgb="FF808080"/>
      <rgbColor rgb="FFD9D9D9"/>
      <rgbColor rgb="FF7030A0"/>
      <rgbColor rgb="FFEBF1DE"/>
      <rgbColor rgb="FFDBEEF4"/>
      <rgbColor rgb="FF660066"/>
      <rgbColor rgb="FFFCD5B5"/>
      <rgbColor rgb="FF0066CC"/>
      <rgbColor rgb="FFC6D9F1"/>
      <rgbColor rgb="FF000080"/>
      <rgbColor rgb="FFFF00FF"/>
      <rgbColor rgb="FFFFD347"/>
      <rgbColor rgb="FF00FFFF"/>
      <rgbColor rgb="FF800080"/>
      <rgbColor rgb="FF800000"/>
      <rgbColor rgb="FF00B4F0"/>
      <rgbColor rgb="FF0000FF"/>
      <rgbColor rgb="FF00BADC"/>
      <rgbColor rgb="FFDCE6F2"/>
      <rgbColor rgb="FFD7E4BD"/>
      <rgbColor rgb="FFFDEADA"/>
      <rgbColor rgb="FFB4C7DC"/>
      <rgbColor rgb="FFE6B9B8"/>
      <rgbColor rgb="FFB9CDE5"/>
      <rgbColor rgb="FFFAC090"/>
      <rgbColor rgb="FF3366FF"/>
      <rgbColor rgb="FF4BACC6"/>
      <rgbColor rgb="FFEEECE1"/>
      <rgbColor rgb="FFFFC000"/>
      <rgbColor rgb="FFF79646"/>
      <rgbColor rgb="FFFF6600"/>
      <rgbColor rgb="FF4F81BD"/>
      <rgbColor rgb="FFDAE4BF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24" displayName="Tableau24" ref="A1:BA50" headerRowCount="1" totalsRowCount="0" totalsRowShown="0">
  <autoFilter ref="A1:BA50"/>
  <tableColumns count="53">
    <tableColumn id="1" name="MOLIS"/>
    <tableColumn id="2" name="GRP"/>
    <tableColumn id="3" name="PATHO"/>
    <tableColumn id="4" name="N°"/>
    <tableColumn id="5" name="MALDI TOF"/>
    <tableColumn id="6" name="MS-MS decosterd"/>
    <tableColumn id="7" name="Ecart type"/>
    <tableColumn id="8" name="Check MDR-CARBA  pos si ct&lt;32"/>
    <tableColumn id="9" name="Check MDR BLSE pos si ct&lt;32"/>
    <tableColumn id="10" name="Carba/BLSE/AmpC MICROARRAY"/>
    <tableColumn id="11" name="CARBA"/>
    <tableColumn id="12" name="AMPC-GENE"/>
    <tableColumn id="13" name="CTX-M GR"/>
    <tableColumn id="14" name="SHV SNP"/>
    <tableColumn id="15" name="TEM SNP"/>
    <tableColumn id="16" name="Set 1"/>
    <tableColumn id="17" name="CAC"/>
    <tableColumn id="18" name="CRC"/>
    <tableColumn id="19" name="PM"/>
    <tableColumn id="20" name="PML"/>
    <tableColumn id="21" name="PM/PML"/>
    <tableColumn id="22" name="PMR"/>
    <tableColumn id="23" name="ATM&#10;"/>
    <tableColumn id="24" name="IP"/>
    <tableColumn id="25" name="IPI"/>
    <tableColumn id="26" name="IP / IPI"/>
    <tableColumn id="27" name="IPR "/>
    <tableColumn id="28" name="Hodge"/>
    <tableColumn id="29" name="ETP&#10;CMI"/>
    <tableColumn id="30" name="ETP"/>
    <tableColumn id="31" name="IPM&#10;CMI"/>
    <tableColumn id="32" name="IPM"/>
    <tableColumn id="33" name="MEM&#10;CMI"/>
    <tableColumn id="34" name="MEM"/>
    <tableColumn id="35" name="PhenotypeCarba"/>
    <tableColumn id="36" name="CN/CNI"/>
    <tableColumn id="37" name="Interprétation routine"/>
    <tableColumn id="38" name="MRP10 "/>
    <tableColumn id="39" name="MR + BO"/>
    <tableColumn id="40" name="MR + CL"/>
    <tableColumn id="41" name="MR + DP"/>
    <tableColumn id="42" name="MRP10 - (MR + BO)"/>
    <tableColumn id="43" name="MRP10 - (MR + CL)"/>
    <tableColumn id="44" name="MRP10 - (MR + DP)"/>
    <tableColumn id="45" name="Interprétation du kit"/>
    <tableColumn id="46" name="Remarques MRP10"/>
    <tableColumn id="47" name="Remarques MR + BO"/>
    <tableColumn id="48" name="Remarque MR + CL"/>
    <tableColumn id="49" name="Remarques MR + DP"/>
    <tableColumn id="50" name="Commentaire Vitek 2"/>
    <tableColumn id="51" name="Evaluation finale micro array"/>
    <tableColumn id="52" name="Réponse sur la base des aspects phénotypiques (MOLIS)"/>
    <tableColumn id="53" name="Exclus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80"/>
  <sheetViews>
    <sheetView showFormulas="false" showGridLines="true" showRowColHeaders="true" showZeros="true" rightToLeft="false" tabSelected="false" showOutlineSymbols="true" defaultGridColor="true" view="normal" topLeftCell="D43" colorId="64" zoomScale="75" zoomScaleNormal="75" zoomScalePageLayoutView="100" workbookViewId="0">
      <selection pane="topLeft" activeCell="D35" activeCellId="0" sqref="D35"/>
    </sheetView>
  </sheetViews>
  <sheetFormatPr defaultColWidth="10.8671875" defaultRowHeight="12.7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9.42"/>
    <col collapsed="false" customWidth="true" hidden="false" outlineLevel="0" max="3" min="3" style="1" width="12.14"/>
    <col collapsed="false" customWidth="true" hidden="false" outlineLevel="0" max="4" min="4" style="2" width="9"/>
    <col collapsed="false" customWidth="true" hidden="false" outlineLevel="0" max="5" min="5" style="1" width="11.71"/>
    <col collapsed="false" customWidth="true" hidden="false" outlineLevel="0" max="6" min="6" style="1" width="27"/>
    <col collapsed="false" customWidth="true" hidden="false" outlineLevel="0" max="7" min="7" style="1" width="15.86"/>
    <col collapsed="false" customWidth="true" hidden="false" outlineLevel="0" max="8" min="8" style="1" width="17.58"/>
    <col collapsed="false" customWidth="true" hidden="false" outlineLevel="0" max="9" min="9" style="1" width="20.71"/>
    <col collapsed="false" customWidth="true" hidden="false" outlineLevel="0" max="11" min="10" style="1" width="15.42"/>
    <col collapsed="false" customWidth="true" hidden="false" outlineLevel="0" max="12" min="12" style="1" width="25.71"/>
    <col collapsed="false" customWidth="true" hidden="false" outlineLevel="0" max="13" min="13" style="1" width="24.15"/>
    <col collapsed="false" customWidth="true" hidden="false" outlineLevel="0" max="14" min="14" style="1" width="22.14"/>
    <col collapsed="false" customWidth="true" hidden="false" outlineLevel="0" max="15" min="15" style="1" width="31.43"/>
    <col collapsed="false" customWidth="true" hidden="false" outlineLevel="0" max="16" min="16" style="1" width="29.29"/>
    <col collapsed="false" customWidth="true" hidden="false" outlineLevel="0" max="17" min="17" style="1" width="26.42"/>
    <col collapsed="false" customWidth="true" hidden="false" outlineLevel="0" max="18" min="18" style="1" width="26.85"/>
    <col collapsed="false" customWidth="true" hidden="false" outlineLevel="0" max="19" min="19" style="1" width="19.85"/>
    <col collapsed="false" customWidth="true" hidden="false" outlineLevel="0" max="20" min="20" style="1" width="19.99"/>
    <col collapsed="false" customWidth="true" hidden="false" outlineLevel="0" max="21" min="21" style="1" width="18.42"/>
    <col collapsed="false" customWidth="true" hidden="false" outlineLevel="0" max="22" min="22" style="1" width="10.42"/>
    <col collapsed="false" customWidth="true" hidden="false" outlineLevel="0" max="23" min="23" style="1" width="10.71"/>
    <col collapsed="false" customWidth="true" hidden="false" outlineLevel="0" max="24" min="24" style="1" width="12.42"/>
    <col collapsed="false" customWidth="true" hidden="false" outlineLevel="0" max="25" min="25" style="1" width="15.86"/>
    <col collapsed="false" customWidth="true" hidden="false" outlineLevel="0" max="26" min="26" style="1" width="11.99"/>
    <col collapsed="false" customWidth="true" hidden="false" outlineLevel="0" max="27" min="27" style="1" width="6.86"/>
    <col collapsed="false" customWidth="true" hidden="true" outlineLevel="0" max="28" min="28" style="1" width="9.85"/>
    <col collapsed="false" customWidth="true" hidden="true" outlineLevel="0" max="29" min="29" style="1" width="11.42"/>
    <col collapsed="false" customWidth="true" hidden="true" outlineLevel="0" max="30" min="30" style="1" width="8.14"/>
    <col collapsed="false" customWidth="true" hidden="true" outlineLevel="0" max="31" min="31" style="1" width="13.43"/>
    <col collapsed="false" customWidth="true" hidden="true" outlineLevel="0" max="32" min="32" style="1" width="9.42"/>
    <col collapsed="false" customWidth="true" hidden="true" outlineLevel="0" max="33" min="33" style="1" width="10.42"/>
    <col collapsed="false" customWidth="true" hidden="true" outlineLevel="0" max="34" min="34" style="1" width="11.99"/>
    <col collapsed="false" customWidth="true" hidden="true" outlineLevel="0" max="35" min="35" style="1" width="10.42"/>
    <col collapsed="false" customWidth="true" hidden="true" outlineLevel="0" max="36" min="36" style="1" width="8.14"/>
    <col collapsed="false" customWidth="true" hidden="false" outlineLevel="0" max="37" min="37" style="1" width="18.85"/>
    <col collapsed="false" customWidth="true" hidden="false" outlineLevel="0" max="38" min="38" style="1" width="11.29"/>
    <col collapsed="false" customWidth="true" hidden="false" outlineLevel="0" max="39" min="39" style="1" width="18.14"/>
    <col collapsed="false" customWidth="true" hidden="false" outlineLevel="0" max="40" min="40" style="1" width="7.42"/>
    <col collapsed="false" customWidth="true" hidden="false" outlineLevel="0" max="41" min="41" style="1" width="6.86"/>
    <col collapsed="false" customWidth="true" hidden="false" outlineLevel="0" max="42" min="42" style="1" width="7.42"/>
    <col collapsed="false" customWidth="true" hidden="false" outlineLevel="0" max="43" min="43" style="1" width="5.7"/>
    <col collapsed="false" customWidth="true" hidden="false" outlineLevel="0" max="44" min="44" style="1" width="34.29"/>
    <col collapsed="false" customWidth="true" hidden="false" outlineLevel="0" max="47" min="45" style="1" width="74.71"/>
    <col collapsed="false" customWidth="true" hidden="false" outlineLevel="0" max="48" min="48" style="2" width="74.71"/>
    <col collapsed="false" customWidth="true" hidden="false" outlineLevel="0" max="51" min="49" style="1" width="74.71"/>
    <col collapsed="false" customWidth="true" hidden="false" outlineLevel="0" max="52" min="52" style="1" width="65.28"/>
    <col collapsed="false" customWidth="true" hidden="false" outlineLevel="0" max="53" min="53" style="1" width="39.01"/>
    <col collapsed="false" customWidth="true" hidden="false" outlineLevel="0" max="54" min="54" style="1" width="92.86"/>
    <col collapsed="false" customWidth="true" hidden="false" outlineLevel="0" max="55" min="55" style="1" width="152.42"/>
    <col collapsed="false" customWidth="false" hidden="false" outlineLevel="0" max="1024" min="56" style="1" width="10.85"/>
  </cols>
  <sheetData>
    <row r="1" customFormat="false" ht="25.5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1" t="s">
        <v>6</v>
      </c>
      <c r="H1" s="6" t="s">
        <v>7</v>
      </c>
      <c r="I1" s="7" t="s">
        <v>8</v>
      </c>
      <c r="J1" s="5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3" t="s">
        <v>17</v>
      </c>
      <c r="S1" s="11" t="s">
        <v>18</v>
      </c>
      <c r="T1" s="12" t="s">
        <v>19</v>
      </c>
      <c r="U1" s="12" t="s">
        <v>20</v>
      </c>
      <c r="V1" s="13" t="s">
        <v>21</v>
      </c>
      <c r="W1" s="14" t="s">
        <v>22</v>
      </c>
      <c r="X1" s="15" t="s">
        <v>23</v>
      </c>
      <c r="Y1" s="16" t="s">
        <v>24</v>
      </c>
      <c r="Z1" s="17" t="s">
        <v>25</v>
      </c>
      <c r="AA1" s="18" t="s">
        <v>26</v>
      </c>
      <c r="AB1" s="14" t="s">
        <v>27</v>
      </c>
      <c r="AC1" s="19" t="s">
        <v>28</v>
      </c>
      <c r="AD1" s="18" t="s">
        <v>29</v>
      </c>
      <c r="AE1" s="19" t="s">
        <v>30</v>
      </c>
      <c r="AF1" s="18" t="s">
        <v>31</v>
      </c>
      <c r="AG1" s="19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1" t="s">
        <v>37</v>
      </c>
      <c r="AM1" s="22" t="s">
        <v>38</v>
      </c>
      <c r="AN1" s="23" t="s">
        <v>39</v>
      </c>
      <c r="AO1" s="24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1" t="s">
        <v>45</v>
      </c>
      <c r="AU1" s="22" t="s">
        <v>46</v>
      </c>
      <c r="AV1" s="23" t="s">
        <v>47</v>
      </c>
      <c r="AW1" s="24" t="s">
        <v>48</v>
      </c>
      <c r="AX1" s="26" t="s">
        <v>49</v>
      </c>
      <c r="AY1" s="27" t="s">
        <v>50</v>
      </c>
      <c r="AZ1" s="28" t="s">
        <v>51</v>
      </c>
      <c r="BA1" s="1" t="s">
        <v>52</v>
      </c>
    </row>
    <row r="2" customFormat="false" ht="12.75" hidden="false" customHeight="false" outlineLevel="0" collapsed="false">
      <c r="A2" s="29" t="s">
        <v>53</v>
      </c>
      <c r="B2" s="30" t="s">
        <v>54</v>
      </c>
      <c r="C2" s="30" t="s">
        <v>55</v>
      </c>
      <c r="D2" s="30" t="n">
        <v>5965</v>
      </c>
      <c r="E2" s="31" t="s">
        <v>56</v>
      </c>
      <c r="F2" s="32" t="n">
        <v>1.7</v>
      </c>
      <c r="G2" s="33" t="n">
        <v>0.15</v>
      </c>
      <c r="H2" s="31" t="n">
        <v>20</v>
      </c>
      <c r="I2" s="34" t="s">
        <v>57</v>
      </c>
      <c r="J2" s="31" t="s">
        <v>10</v>
      </c>
      <c r="K2" s="35" t="s">
        <v>58</v>
      </c>
      <c r="L2" s="36"/>
      <c r="M2" s="36"/>
      <c r="N2" s="37"/>
      <c r="O2" s="37"/>
      <c r="P2" s="38"/>
      <c r="Q2" s="38"/>
      <c r="R2" s="38"/>
      <c r="S2" s="37"/>
      <c r="T2" s="37"/>
      <c r="U2" s="37"/>
      <c r="V2" s="37"/>
      <c r="W2" s="37"/>
      <c r="X2" s="37"/>
      <c r="Y2" s="38"/>
      <c r="Z2" s="37"/>
      <c r="AA2" s="39"/>
      <c r="AB2" s="38"/>
      <c r="AC2" s="38" t="s">
        <v>59</v>
      </c>
      <c r="AD2" s="37" t="s">
        <v>60</v>
      </c>
      <c r="AE2" s="38" t="n">
        <v>24</v>
      </c>
      <c r="AF2" s="37" t="s">
        <v>60</v>
      </c>
      <c r="AG2" s="38" t="s">
        <v>59</v>
      </c>
      <c r="AH2" s="37" t="s">
        <v>60</v>
      </c>
      <c r="AI2" s="37" t="s">
        <v>60</v>
      </c>
      <c r="AJ2" s="37"/>
      <c r="AK2" s="37"/>
      <c r="AL2" s="37"/>
      <c r="AM2" s="38"/>
      <c r="AN2" s="40"/>
      <c r="AO2" s="41"/>
      <c r="AP2" s="37"/>
      <c r="AQ2" s="30"/>
      <c r="AR2" s="37"/>
      <c r="AS2" s="30"/>
      <c r="AT2" s="37"/>
      <c r="AU2" s="37"/>
      <c r="AV2" s="37"/>
      <c r="AW2" s="37"/>
      <c r="AX2" s="37"/>
      <c r="AY2" s="37"/>
      <c r="AZ2" s="37"/>
      <c r="BA2" s="37"/>
    </row>
    <row r="3" customFormat="false" ht="12.75" hidden="false" customHeight="false" outlineLevel="0" collapsed="false">
      <c r="A3" s="42" t="s">
        <v>61</v>
      </c>
      <c r="B3" s="30" t="s">
        <v>54</v>
      </c>
      <c r="C3" s="43" t="s">
        <v>62</v>
      </c>
      <c r="D3" s="43" t="n">
        <v>6354</v>
      </c>
      <c r="E3" s="34" t="s">
        <v>57</v>
      </c>
      <c r="F3" s="44" t="n">
        <v>7.5</v>
      </c>
      <c r="G3" s="45" t="n">
        <v>0.64</v>
      </c>
      <c r="H3" s="46" t="n">
        <v>36</v>
      </c>
      <c r="I3" s="34" t="s">
        <v>57</v>
      </c>
      <c r="J3" s="47" t="s">
        <v>63</v>
      </c>
      <c r="K3" s="48" t="s">
        <v>57</v>
      </c>
      <c r="L3" s="49" t="s">
        <v>64</v>
      </c>
      <c r="M3" s="50"/>
      <c r="N3" s="50"/>
      <c r="O3" s="50"/>
      <c r="P3" s="38" t="s">
        <v>65</v>
      </c>
      <c r="Q3" s="38" t="s">
        <v>66</v>
      </c>
      <c r="R3" s="38" t="s">
        <v>66</v>
      </c>
      <c r="S3" s="51" t="s">
        <v>67</v>
      </c>
      <c r="T3" s="51" t="s">
        <v>68</v>
      </c>
      <c r="U3" s="52" t="n">
        <f aca="false">1.5/4</f>
        <v>0.375</v>
      </c>
      <c r="V3" s="50" t="s">
        <v>66</v>
      </c>
      <c r="W3" s="51" t="n">
        <v>12</v>
      </c>
      <c r="X3" s="38" t="n">
        <v>4</v>
      </c>
      <c r="Y3" s="38" t="n">
        <v>3</v>
      </c>
      <c r="Z3" s="52" t="n">
        <f aca="false">4/3</f>
        <v>1.33333333333333</v>
      </c>
      <c r="AA3" s="50" t="s">
        <v>66</v>
      </c>
      <c r="AB3" s="51" t="s">
        <v>66</v>
      </c>
      <c r="AC3" s="38" t="s">
        <v>69</v>
      </c>
      <c r="AD3" s="50" t="s">
        <v>60</v>
      </c>
      <c r="AE3" s="38" t="n">
        <v>8</v>
      </c>
      <c r="AF3" s="50" t="s">
        <v>70</v>
      </c>
      <c r="AG3" s="38" t="n">
        <v>8</v>
      </c>
      <c r="AH3" s="50" t="s">
        <v>70</v>
      </c>
      <c r="AI3" s="50" t="s">
        <v>60</v>
      </c>
      <c r="AJ3" s="50" t="s">
        <v>66</v>
      </c>
      <c r="AK3" s="50"/>
      <c r="AL3" s="53" t="n">
        <v>22</v>
      </c>
      <c r="AM3" s="38" t="n">
        <v>22</v>
      </c>
      <c r="AN3" s="40" t="n">
        <v>26</v>
      </c>
      <c r="AO3" s="41" t="n">
        <v>24</v>
      </c>
      <c r="AP3" s="54" t="n">
        <f aca="false">AL3-AM3</f>
        <v>0</v>
      </c>
      <c r="AQ3" s="54" t="n">
        <f aca="false">AL3-AN3</f>
        <v>-4</v>
      </c>
      <c r="AR3" s="54" t="n">
        <f aca="false">AL3-AO3</f>
        <v>-2</v>
      </c>
      <c r="AS3" s="54" t="s">
        <v>71</v>
      </c>
      <c r="AT3" s="53" t="s">
        <v>72</v>
      </c>
      <c r="AU3" s="38" t="s">
        <v>73</v>
      </c>
      <c r="AV3" s="40" t="s">
        <v>74</v>
      </c>
      <c r="AW3" s="41" t="s">
        <v>75</v>
      </c>
      <c r="AX3" s="30" t="s">
        <v>76</v>
      </c>
      <c r="AY3" s="37" t="s">
        <v>77</v>
      </c>
      <c r="AZ3" s="50"/>
      <c r="BA3" s="37" t="n">
        <v>1</v>
      </c>
    </row>
    <row r="4" customFormat="false" ht="12.75" hidden="false" customHeight="false" outlineLevel="0" collapsed="false">
      <c r="A4" s="42" t="s">
        <v>78</v>
      </c>
      <c r="B4" s="30" t="s">
        <v>79</v>
      </c>
      <c r="C4" s="43" t="s">
        <v>80</v>
      </c>
      <c r="D4" s="43" t="n">
        <v>6487</v>
      </c>
      <c r="E4" s="31" t="s">
        <v>56</v>
      </c>
      <c r="F4" s="32" t="n">
        <v>0</v>
      </c>
      <c r="G4" s="55" t="n">
        <v>0</v>
      </c>
      <c r="H4" s="31" t="n">
        <v>21</v>
      </c>
      <c r="I4" s="34" t="s">
        <v>57</v>
      </c>
      <c r="J4" s="31" t="s">
        <v>10</v>
      </c>
      <c r="K4" s="35" t="s">
        <v>81</v>
      </c>
      <c r="L4" s="39"/>
      <c r="M4" s="39"/>
      <c r="N4" s="39"/>
      <c r="O4" s="39"/>
      <c r="P4" s="56"/>
      <c r="Q4" s="56"/>
      <c r="R4" s="56"/>
      <c r="S4" s="57" t="s">
        <v>82</v>
      </c>
      <c r="T4" s="57" t="s">
        <v>68</v>
      </c>
      <c r="U4" s="58" t="n">
        <f aca="false">16/4</f>
        <v>4</v>
      </c>
      <c r="V4" s="57" t="s">
        <v>83</v>
      </c>
      <c r="W4" s="38" t="n">
        <v>3</v>
      </c>
      <c r="X4" s="38" t="s">
        <v>84</v>
      </c>
      <c r="Y4" s="38" t="s">
        <v>85</v>
      </c>
      <c r="Z4" s="39" t="n">
        <f aca="false">4/1</f>
        <v>4</v>
      </c>
      <c r="AA4" s="39" t="s">
        <v>83</v>
      </c>
      <c r="AB4" s="51" t="s">
        <v>66</v>
      </c>
      <c r="AC4" s="38" t="s">
        <v>69</v>
      </c>
      <c r="AD4" s="39" t="s">
        <v>60</v>
      </c>
      <c r="AE4" s="38" t="s">
        <v>69</v>
      </c>
      <c r="AF4" s="39" t="s">
        <v>60</v>
      </c>
      <c r="AG4" s="38" t="n">
        <v>32</v>
      </c>
      <c r="AH4" s="39" t="s">
        <v>60</v>
      </c>
      <c r="AI4" s="39" t="s">
        <v>60</v>
      </c>
      <c r="AJ4" s="39"/>
      <c r="AK4" s="39"/>
      <c r="AL4" s="53" t="n">
        <v>14</v>
      </c>
      <c r="AM4" s="38" t="n">
        <v>15</v>
      </c>
      <c r="AN4" s="40" t="n">
        <v>14</v>
      </c>
      <c r="AO4" s="41" t="n">
        <v>25</v>
      </c>
      <c r="AP4" s="54" t="n">
        <f aca="false">AL4-AM4</f>
        <v>-1</v>
      </c>
      <c r="AQ4" s="54" t="n">
        <f aca="false">AL4-AN4</f>
        <v>0</v>
      </c>
      <c r="AR4" s="59" t="n">
        <f aca="false">AL4-AO4</f>
        <v>-11</v>
      </c>
      <c r="AS4" s="60" t="s">
        <v>86</v>
      </c>
      <c r="AT4" s="53" t="s">
        <v>87</v>
      </c>
      <c r="AU4" s="38" t="s">
        <v>88</v>
      </c>
      <c r="AV4" s="40" t="s">
        <v>89</v>
      </c>
      <c r="AW4" s="41" t="s">
        <v>90</v>
      </c>
      <c r="AX4" s="30" t="s">
        <v>91</v>
      </c>
      <c r="AY4" s="61" t="s">
        <v>81</v>
      </c>
      <c r="AZ4" s="39" t="s">
        <v>92</v>
      </c>
      <c r="BA4" s="37" t="n">
        <v>1</v>
      </c>
    </row>
    <row r="5" customFormat="false" ht="12.75" hidden="false" customHeight="false" outlineLevel="0" collapsed="false">
      <c r="A5" s="42" t="s">
        <v>93</v>
      </c>
      <c r="B5" s="30" t="s">
        <v>54</v>
      </c>
      <c r="C5" s="43" t="s">
        <v>94</v>
      </c>
      <c r="D5" s="43" t="n">
        <v>6587</v>
      </c>
      <c r="E5" s="34" t="s">
        <v>57</v>
      </c>
      <c r="F5" s="45" t="n">
        <v>8.8</v>
      </c>
      <c r="G5" s="45" t="n">
        <v>1.01</v>
      </c>
      <c r="H5" s="34" t="s">
        <v>57</v>
      </c>
      <c r="I5" s="34" t="s">
        <v>57</v>
      </c>
      <c r="J5" s="34" t="s">
        <v>57</v>
      </c>
      <c r="K5" s="62" t="s">
        <v>57</v>
      </c>
      <c r="L5" s="50"/>
      <c r="M5" s="50"/>
      <c r="N5" s="50"/>
      <c r="O5" s="50"/>
      <c r="P5" s="63" t="s">
        <v>65</v>
      </c>
      <c r="Q5" s="51" t="s">
        <v>66</v>
      </c>
      <c r="R5" s="51" t="s">
        <v>66</v>
      </c>
      <c r="S5" s="51" t="n">
        <v>1</v>
      </c>
      <c r="T5" s="51" t="s">
        <v>95</v>
      </c>
      <c r="U5" s="64" t="n">
        <f aca="false">1/0.25</f>
        <v>4</v>
      </c>
      <c r="V5" s="50" t="s">
        <v>66</v>
      </c>
      <c r="W5" s="51" t="n">
        <v>32</v>
      </c>
      <c r="X5" s="38" t="s">
        <v>84</v>
      </c>
      <c r="Y5" s="38" t="n">
        <v>1</v>
      </c>
      <c r="Z5" s="50" t="n">
        <f aca="false">4/1</f>
        <v>4</v>
      </c>
      <c r="AA5" s="50" t="s">
        <v>66</v>
      </c>
      <c r="AB5" s="51" t="s">
        <v>66</v>
      </c>
      <c r="AC5" s="38" t="s">
        <v>69</v>
      </c>
      <c r="AD5" s="50" t="s">
        <v>60</v>
      </c>
      <c r="AE5" s="38" t="n">
        <v>32</v>
      </c>
      <c r="AF5" s="50" t="s">
        <v>60</v>
      </c>
      <c r="AG5" s="38" t="n">
        <v>3</v>
      </c>
      <c r="AH5" s="50" t="s">
        <v>70</v>
      </c>
      <c r="AI5" s="50" t="s">
        <v>60</v>
      </c>
      <c r="AJ5" s="50"/>
      <c r="AK5" s="50"/>
      <c r="AL5" s="53" t="n">
        <v>21</v>
      </c>
      <c r="AM5" s="38" t="n">
        <v>25</v>
      </c>
      <c r="AN5" s="40" t="n">
        <v>22</v>
      </c>
      <c r="AO5" s="41" t="n">
        <v>23</v>
      </c>
      <c r="AP5" s="54" t="n">
        <f aca="false">AL5-AM5</f>
        <v>-4</v>
      </c>
      <c r="AQ5" s="54" t="n">
        <f aca="false">AL5-AN5</f>
        <v>-1</v>
      </c>
      <c r="AR5" s="54" t="n">
        <f aca="false">AL5-AO5</f>
        <v>-2</v>
      </c>
      <c r="AS5" s="65" t="s">
        <v>71</v>
      </c>
      <c r="AT5" s="53" t="s">
        <v>96</v>
      </c>
      <c r="AU5" s="38" t="s">
        <v>97</v>
      </c>
      <c r="AV5" s="40" t="s">
        <v>98</v>
      </c>
      <c r="AW5" s="41" t="s">
        <v>97</v>
      </c>
      <c r="AX5" s="30" t="s">
        <v>99</v>
      </c>
      <c r="AY5" s="37" t="s">
        <v>100</v>
      </c>
      <c r="AZ5" s="66" t="s">
        <v>101</v>
      </c>
      <c r="BA5" s="37" t="n">
        <v>1</v>
      </c>
    </row>
    <row r="6" customFormat="false" ht="14.1" hidden="false" customHeight="true" outlineLevel="0" collapsed="false">
      <c r="A6" s="42" t="s">
        <v>102</v>
      </c>
      <c r="B6" s="30" t="s">
        <v>54</v>
      </c>
      <c r="C6" s="43" t="s">
        <v>103</v>
      </c>
      <c r="D6" s="43" t="n">
        <v>6884</v>
      </c>
      <c r="E6" s="34" t="s">
        <v>57</v>
      </c>
      <c r="F6" s="44" t="n">
        <v>7.9</v>
      </c>
      <c r="G6" s="45" t="n">
        <v>1.65</v>
      </c>
      <c r="H6" s="46" t="n">
        <v>38</v>
      </c>
      <c r="I6" s="34" t="s">
        <v>57</v>
      </c>
      <c r="J6" s="47" t="s">
        <v>63</v>
      </c>
      <c r="K6" s="62" t="s">
        <v>57</v>
      </c>
      <c r="L6" s="49" t="s">
        <v>104</v>
      </c>
      <c r="M6" s="39"/>
      <c r="N6" s="39"/>
      <c r="O6" s="39"/>
      <c r="P6" s="38" t="s">
        <v>65</v>
      </c>
      <c r="Q6" s="38" t="s">
        <v>66</v>
      </c>
      <c r="R6" s="38" t="s">
        <v>66</v>
      </c>
      <c r="S6" s="38" t="n">
        <v>1</v>
      </c>
      <c r="T6" s="38" t="s">
        <v>67</v>
      </c>
      <c r="U6" s="67" t="n">
        <f aca="false">1/1.5</f>
        <v>0.666666666666667</v>
      </c>
      <c r="V6" s="39" t="s">
        <v>66</v>
      </c>
      <c r="W6" s="51" t="n">
        <v>6</v>
      </c>
      <c r="X6" s="51" t="s">
        <v>84</v>
      </c>
      <c r="Y6" s="51" t="s">
        <v>85</v>
      </c>
      <c r="Z6" s="39" t="n">
        <f aca="false">4/1</f>
        <v>4</v>
      </c>
      <c r="AA6" s="39" t="s">
        <v>83</v>
      </c>
      <c r="AB6" s="51" t="s">
        <v>66</v>
      </c>
      <c r="AC6" s="51" t="s">
        <v>105</v>
      </c>
      <c r="AD6" s="39" t="s">
        <v>106</v>
      </c>
      <c r="AE6" s="51" t="s">
        <v>95</v>
      </c>
      <c r="AF6" s="39" t="s">
        <v>106</v>
      </c>
      <c r="AG6" s="51" t="s">
        <v>107</v>
      </c>
      <c r="AH6" s="39" t="s">
        <v>106</v>
      </c>
      <c r="AI6" s="39" t="s">
        <v>106</v>
      </c>
      <c r="AJ6" s="39" t="s">
        <v>66</v>
      </c>
      <c r="AK6" s="39"/>
      <c r="AL6" s="53" t="n">
        <v>34</v>
      </c>
      <c r="AM6" s="38" t="n">
        <v>30</v>
      </c>
      <c r="AN6" s="40" t="n">
        <v>33</v>
      </c>
      <c r="AO6" s="41" t="n">
        <v>33</v>
      </c>
      <c r="AP6" s="54" t="n">
        <f aca="false">AL6-AM6</f>
        <v>4</v>
      </c>
      <c r="AQ6" s="54" t="n">
        <f aca="false">AL6-AN6</f>
        <v>1</v>
      </c>
      <c r="AR6" s="54" t="n">
        <f aca="false">AL6-AO6</f>
        <v>1</v>
      </c>
      <c r="AS6" s="54" t="s">
        <v>71</v>
      </c>
      <c r="AT6" s="53"/>
      <c r="AU6" s="38" t="s">
        <v>108</v>
      </c>
      <c r="AV6" s="40"/>
      <c r="AW6" s="41"/>
      <c r="AX6" s="30"/>
      <c r="AY6" s="37" t="s">
        <v>109</v>
      </c>
      <c r="AZ6" s="39" t="s">
        <v>110</v>
      </c>
      <c r="BA6" s="37" t="n">
        <v>1</v>
      </c>
    </row>
    <row r="7" customFormat="false" ht="14.1" hidden="false" customHeight="true" outlineLevel="0" collapsed="false">
      <c r="A7" s="42" t="s">
        <v>111</v>
      </c>
      <c r="B7" s="30" t="s">
        <v>54</v>
      </c>
      <c r="C7" s="43" t="s">
        <v>112</v>
      </c>
      <c r="D7" s="43" t="n">
        <v>7064</v>
      </c>
      <c r="E7" s="34" t="s">
        <v>57</v>
      </c>
      <c r="F7" s="44" t="n">
        <v>9.8</v>
      </c>
      <c r="G7" s="45" t="n">
        <v>1</v>
      </c>
      <c r="H7" s="34" t="s">
        <v>57</v>
      </c>
      <c r="I7" s="34" t="s">
        <v>57</v>
      </c>
      <c r="J7" s="34" t="s">
        <v>57</v>
      </c>
      <c r="K7" s="62" t="s">
        <v>57</v>
      </c>
      <c r="L7" s="50"/>
      <c r="M7" s="50"/>
      <c r="N7" s="50"/>
      <c r="O7" s="50"/>
      <c r="P7" s="38" t="s">
        <v>65</v>
      </c>
      <c r="Q7" s="38" t="s">
        <v>66</v>
      </c>
      <c r="R7" s="38" t="s">
        <v>113</v>
      </c>
      <c r="S7" s="38" t="s">
        <v>114</v>
      </c>
      <c r="T7" s="38" t="s">
        <v>115</v>
      </c>
      <c r="U7" s="52" t="n">
        <f aca="false">0.25/0.064</f>
        <v>3.90625</v>
      </c>
      <c r="V7" s="50" t="s">
        <v>66</v>
      </c>
      <c r="W7" s="51" t="n">
        <v>8</v>
      </c>
      <c r="X7" s="51" t="s">
        <v>84</v>
      </c>
      <c r="Y7" s="51" t="s">
        <v>85</v>
      </c>
      <c r="Z7" s="50" t="n">
        <f aca="false">4/1</f>
        <v>4</v>
      </c>
      <c r="AA7" s="50" t="s">
        <v>83</v>
      </c>
      <c r="AB7" s="51" t="s">
        <v>66</v>
      </c>
      <c r="AC7" s="51" t="s">
        <v>115</v>
      </c>
      <c r="AD7" s="50" t="s">
        <v>106</v>
      </c>
      <c r="AE7" s="51" t="s">
        <v>95</v>
      </c>
      <c r="AF7" s="50" t="s">
        <v>106</v>
      </c>
      <c r="AG7" s="51" t="s">
        <v>107</v>
      </c>
      <c r="AH7" s="50" t="s">
        <v>106</v>
      </c>
      <c r="AI7" s="50" t="s">
        <v>106</v>
      </c>
      <c r="AJ7" s="50"/>
      <c r="AK7" s="50"/>
      <c r="AL7" s="53" t="n">
        <v>30</v>
      </c>
      <c r="AM7" s="38" t="n">
        <v>31</v>
      </c>
      <c r="AN7" s="40" t="n">
        <v>30</v>
      </c>
      <c r="AO7" s="41" t="n">
        <v>31</v>
      </c>
      <c r="AP7" s="68" t="n">
        <f aca="false">AL7-AM7</f>
        <v>-1</v>
      </c>
      <c r="AQ7" s="68" t="n">
        <f aca="false">AL7-AN7</f>
        <v>0</v>
      </c>
      <c r="AR7" s="68" t="n">
        <f aca="false">AL7-AO7</f>
        <v>-1</v>
      </c>
      <c r="AS7" s="54" t="s">
        <v>116</v>
      </c>
      <c r="AT7" s="53"/>
      <c r="AU7" s="38"/>
      <c r="AV7" s="40"/>
      <c r="AW7" s="41"/>
      <c r="AX7" s="30"/>
      <c r="AY7" s="69" t="s">
        <v>117</v>
      </c>
      <c r="AZ7" s="50"/>
      <c r="BA7" s="37" t="n">
        <v>1</v>
      </c>
    </row>
    <row r="8" customFormat="false" ht="12.75" hidden="false" customHeight="false" outlineLevel="0" collapsed="false">
      <c r="A8" s="42" t="s">
        <v>118</v>
      </c>
      <c r="B8" s="30" t="s">
        <v>79</v>
      </c>
      <c r="C8" s="43" t="s">
        <v>80</v>
      </c>
      <c r="D8" s="43" t="n">
        <v>7072</v>
      </c>
      <c r="E8" s="31" t="s">
        <v>56</v>
      </c>
      <c r="F8" s="32" t="n">
        <v>0</v>
      </c>
      <c r="G8" s="55" t="n">
        <v>0</v>
      </c>
      <c r="H8" s="31" t="n">
        <v>21</v>
      </c>
      <c r="I8" s="34" t="s">
        <v>57</v>
      </c>
      <c r="J8" s="31" t="s">
        <v>10</v>
      </c>
      <c r="K8" s="35" t="s">
        <v>81</v>
      </c>
      <c r="L8" s="39"/>
      <c r="M8" s="39"/>
      <c r="N8" s="39"/>
      <c r="O8" s="39"/>
      <c r="P8" s="56"/>
      <c r="Q8" s="56"/>
      <c r="R8" s="56"/>
      <c r="S8" s="57" t="s">
        <v>82</v>
      </c>
      <c r="T8" s="57" t="s">
        <v>68</v>
      </c>
      <c r="U8" s="58" t="n">
        <f aca="false">16/4</f>
        <v>4</v>
      </c>
      <c r="V8" s="57" t="s">
        <v>83</v>
      </c>
      <c r="W8" s="51" t="n">
        <v>8</v>
      </c>
      <c r="X8" s="38" t="n">
        <v>48</v>
      </c>
      <c r="Y8" s="38" t="n">
        <v>1</v>
      </c>
      <c r="Z8" s="39" t="n">
        <f aca="false">48/1</f>
        <v>48</v>
      </c>
      <c r="AA8" s="39" t="s">
        <v>119</v>
      </c>
      <c r="AB8" s="38" t="s">
        <v>113</v>
      </c>
      <c r="AC8" s="51" t="s">
        <v>69</v>
      </c>
      <c r="AD8" s="39" t="s">
        <v>60</v>
      </c>
      <c r="AE8" s="51" t="s">
        <v>69</v>
      </c>
      <c r="AF8" s="39" t="s">
        <v>60</v>
      </c>
      <c r="AG8" s="51" t="s">
        <v>69</v>
      </c>
      <c r="AH8" s="39" t="s">
        <v>60</v>
      </c>
      <c r="AI8" s="39" t="s">
        <v>60</v>
      </c>
      <c r="AJ8" s="39"/>
      <c r="AK8" s="39" t="s">
        <v>81</v>
      </c>
      <c r="AL8" s="53" t="n">
        <v>9</v>
      </c>
      <c r="AM8" s="38" t="n">
        <v>12</v>
      </c>
      <c r="AN8" s="40" t="n">
        <v>9</v>
      </c>
      <c r="AO8" s="41" t="n">
        <v>17</v>
      </c>
      <c r="AP8" s="54" t="n">
        <f aca="false">AL8-AM8</f>
        <v>-3</v>
      </c>
      <c r="AQ8" s="54" t="n">
        <f aca="false">AL8-AN8</f>
        <v>0</v>
      </c>
      <c r="AR8" s="59" t="n">
        <f aca="false">AL8-AO8</f>
        <v>-8</v>
      </c>
      <c r="AS8" s="60" t="s">
        <v>86</v>
      </c>
      <c r="AT8" s="53"/>
      <c r="AU8" s="38" t="s">
        <v>120</v>
      </c>
      <c r="AV8" s="40"/>
      <c r="AW8" s="41" t="s">
        <v>121</v>
      </c>
      <c r="AX8" s="30" t="s">
        <v>122</v>
      </c>
      <c r="AY8" s="37" t="s">
        <v>81</v>
      </c>
      <c r="AZ8" s="39" t="s">
        <v>92</v>
      </c>
      <c r="BA8" s="37" t="n">
        <v>1</v>
      </c>
    </row>
    <row r="9" customFormat="false" ht="12.75" hidden="false" customHeight="false" outlineLevel="0" collapsed="false">
      <c r="A9" s="42" t="s">
        <v>123</v>
      </c>
      <c r="B9" s="30" t="s">
        <v>54</v>
      </c>
      <c r="C9" s="43" t="s">
        <v>62</v>
      </c>
      <c r="D9" s="43" t="n">
        <v>7456</v>
      </c>
      <c r="E9" s="34" t="s">
        <v>57</v>
      </c>
      <c r="F9" s="44" t="n">
        <v>9</v>
      </c>
      <c r="G9" s="45" t="n">
        <v>0.6</v>
      </c>
      <c r="H9" s="46" t="n">
        <v>37</v>
      </c>
      <c r="I9" s="70" t="n">
        <v>18.127068</v>
      </c>
      <c r="J9" s="47" t="s">
        <v>63</v>
      </c>
      <c r="K9" s="62" t="s">
        <v>57</v>
      </c>
      <c r="L9" s="49" t="s">
        <v>64</v>
      </c>
      <c r="M9" s="50"/>
      <c r="N9" s="50"/>
      <c r="O9" s="50"/>
      <c r="P9" s="38" t="s">
        <v>65</v>
      </c>
      <c r="Q9" s="38" t="s">
        <v>66</v>
      </c>
      <c r="R9" s="38" t="s">
        <v>66</v>
      </c>
      <c r="S9" s="38" t="n">
        <v>4</v>
      </c>
      <c r="T9" s="38" t="s">
        <v>68</v>
      </c>
      <c r="U9" s="64" t="n">
        <f aca="false">4/4</f>
        <v>1</v>
      </c>
      <c r="V9" s="50" t="s">
        <v>66</v>
      </c>
      <c r="W9" s="51" t="s">
        <v>124</v>
      </c>
      <c r="X9" s="38" t="s">
        <v>84</v>
      </c>
      <c r="Y9" s="38" t="s">
        <v>67</v>
      </c>
      <c r="Z9" s="52" t="n">
        <f aca="false">4/1.5</f>
        <v>2.66666666666667</v>
      </c>
      <c r="AA9" s="50" t="s">
        <v>66</v>
      </c>
      <c r="AB9" s="38" t="s">
        <v>66</v>
      </c>
      <c r="AC9" s="38" t="s">
        <v>69</v>
      </c>
      <c r="AD9" s="50" t="s">
        <v>60</v>
      </c>
      <c r="AE9" s="38" t="n">
        <v>1</v>
      </c>
      <c r="AF9" s="50" t="s">
        <v>106</v>
      </c>
      <c r="AG9" s="38" t="n">
        <v>1</v>
      </c>
      <c r="AH9" s="50" t="s">
        <v>106</v>
      </c>
      <c r="AI9" s="50" t="s">
        <v>60</v>
      </c>
      <c r="AJ9" s="50" t="s">
        <v>66</v>
      </c>
      <c r="AK9" s="50"/>
      <c r="AL9" s="53" t="n">
        <v>23</v>
      </c>
      <c r="AM9" s="38" t="n">
        <v>25</v>
      </c>
      <c r="AN9" s="40" t="n">
        <v>28</v>
      </c>
      <c r="AO9" s="41" t="n">
        <v>26</v>
      </c>
      <c r="AP9" s="54" t="n">
        <f aca="false">AL9-AM9</f>
        <v>-2</v>
      </c>
      <c r="AQ9" s="59" t="n">
        <f aca="false">AL9-AN9</f>
        <v>-5</v>
      </c>
      <c r="AR9" s="54" t="n">
        <f aca="false">AL9-AO9</f>
        <v>-3</v>
      </c>
      <c r="AS9" s="54" t="s">
        <v>63</v>
      </c>
      <c r="AT9" s="53" t="s">
        <v>125</v>
      </c>
      <c r="AU9" s="38"/>
      <c r="AV9" s="40"/>
      <c r="AW9" s="41"/>
      <c r="AX9" s="30" t="s">
        <v>126</v>
      </c>
      <c r="AY9" s="37" t="s">
        <v>77</v>
      </c>
      <c r="AZ9" s="50" t="s">
        <v>127</v>
      </c>
      <c r="BA9" s="37" t="n">
        <v>1</v>
      </c>
    </row>
    <row r="10" customFormat="false" ht="12.75" hidden="false" customHeight="false" outlineLevel="0" collapsed="false">
      <c r="A10" s="42" t="s">
        <v>128</v>
      </c>
      <c r="B10" s="30" t="s">
        <v>54</v>
      </c>
      <c r="C10" s="43" t="s">
        <v>129</v>
      </c>
      <c r="D10" s="43" t="n">
        <v>7469</v>
      </c>
      <c r="E10" s="31" t="s">
        <v>56</v>
      </c>
      <c r="F10" s="32" t="n">
        <v>2.4</v>
      </c>
      <c r="G10" s="55" t="n">
        <v>0.45</v>
      </c>
      <c r="H10" s="31" t="n">
        <v>21</v>
      </c>
      <c r="I10" s="70" t="n">
        <v>18.967428</v>
      </c>
      <c r="J10" s="71" t="s">
        <v>130</v>
      </c>
      <c r="K10" s="35" t="s">
        <v>131</v>
      </c>
      <c r="L10" s="39"/>
      <c r="M10" s="39"/>
      <c r="N10" s="39"/>
      <c r="O10" s="49" t="s">
        <v>132</v>
      </c>
      <c r="P10" s="38" t="s">
        <v>65</v>
      </c>
      <c r="Q10" s="38" t="s">
        <v>66</v>
      </c>
      <c r="R10" s="38" t="s">
        <v>66</v>
      </c>
      <c r="S10" s="38" t="s">
        <v>114</v>
      </c>
      <c r="T10" s="38" t="s">
        <v>133</v>
      </c>
      <c r="U10" s="67" t="n">
        <f aca="false">0.25/0.064</f>
        <v>3.90625</v>
      </c>
      <c r="V10" s="39" t="s">
        <v>83</v>
      </c>
      <c r="W10" s="51" t="s">
        <v>115</v>
      </c>
      <c r="X10" s="38" t="s">
        <v>84</v>
      </c>
      <c r="Y10" s="38" t="s">
        <v>85</v>
      </c>
      <c r="Z10" s="39" t="n">
        <f aca="false">4/1</f>
        <v>4</v>
      </c>
      <c r="AA10" s="39" t="s">
        <v>83</v>
      </c>
      <c r="AB10" s="38" t="s">
        <v>113</v>
      </c>
      <c r="AC10" s="38" t="n">
        <v>2</v>
      </c>
      <c r="AD10" s="39" t="s">
        <v>60</v>
      </c>
      <c r="AE10" s="38" t="s">
        <v>95</v>
      </c>
      <c r="AF10" s="39" t="s">
        <v>106</v>
      </c>
      <c r="AG10" s="38" t="s">
        <v>134</v>
      </c>
      <c r="AH10" s="39" t="s">
        <v>106</v>
      </c>
      <c r="AI10" s="39" t="s">
        <v>60</v>
      </c>
      <c r="AJ10" s="39"/>
      <c r="AK10" s="39" t="s">
        <v>135</v>
      </c>
      <c r="AL10" s="53" t="n">
        <v>26</v>
      </c>
      <c r="AM10" s="38" t="n">
        <v>24</v>
      </c>
      <c r="AN10" s="40" t="n">
        <v>24</v>
      </c>
      <c r="AO10" s="41" t="n">
        <v>25</v>
      </c>
      <c r="AP10" s="68" t="n">
        <f aca="false">AL10-AM10</f>
        <v>2</v>
      </c>
      <c r="AQ10" s="68" t="n">
        <f aca="false">AL10-AN10</f>
        <v>2</v>
      </c>
      <c r="AR10" s="68" t="n">
        <f aca="false">AL10-AO10</f>
        <v>1</v>
      </c>
      <c r="AS10" s="54" t="s">
        <v>116</v>
      </c>
      <c r="AT10" s="53"/>
      <c r="AU10" s="38" t="s">
        <v>136</v>
      </c>
      <c r="AV10" s="40"/>
      <c r="AW10" s="41"/>
      <c r="AX10" s="30"/>
      <c r="AY10" s="37" t="s">
        <v>137</v>
      </c>
      <c r="AZ10" s="39" t="s">
        <v>138</v>
      </c>
      <c r="BA10" s="37" t="n">
        <v>1</v>
      </c>
    </row>
    <row r="11" customFormat="false" ht="15.95" hidden="false" customHeight="true" outlineLevel="0" collapsed="false">
      <c r="A11" s="42" t="s">
        <v>139</v>
      </c>
      <c r="B11" s="30" t="s">
        <v>79</v>
      </c>
      <c r="C11" s="43" t="s">
        <v>140</v>
      </c>
      <c r="D11" s="43" t="n">
        <v>7476</v>
      </c>
      <c r="E11" s="34" t="s">
        <v>57</v>
      </c>
      <c r="F11" s="44" t="n">
        <v>10</v>
      </c>
      <c r="G11" s="45" t="n">
        <v>0.43</v>
      </c>
      <c r="H11" s="72" t="s">
        <v>57</v>
      </c>
      <c r="I11" s="70" t="n">
        <v>18</v>
      </c>
      <c r="J11" s="34" t="s">
        <v>57</v>
      </c>
      <c r="K11" s="62" t="s">
        <v>57</v>
      </c>
      <c r="L11" s="50"/>
      <c r="M11" s="50"/>
      <c r="N11" s="50"/>
      <c r="O11" s="50"/>
      <c r="P11" s="56"/>
      <c r="Q11" s="56"/>
      <c r="R11" s="56"/>
      <c r="S11" s="57" t="s">
        <v>67</v>
      </c>
      <c r="T11" s="57" t="s">
        <v>134</v>
      </c>
      <c r="U11" s="58" t="n">
        <f aca="false">1.5/0.125</f>
        <v>12</v>
      </c>
      <c r="V11" s="57" t="s">
        <v>141</v>
      </c>
      <c r="W11" s="51" t="n">
        <v>12</v>
      </c>
      <c r="X11" s="38" t="s">
        <v>84</v>
      </c>
      <c r="Y11" s="38" t="s">
        <v>85</v>
      </c>
      <c r="Z11" s="50" t="n">
        <f aca="false">4/1</f>
        <v>4</v>
      </c>
      <c r="AA11" s="50" t="s">
        <v>83</v>
      </c>
      <c r="AB11" s="38" t="s">
        <v>66</v>
      </c>
      <c r="AC11" s="38" t="s">
        <v>69</v>
      </c>
      <c r="AD11" s="50" t="s">
        <v>60</v>
      </c>
      <c r="AE11" s="38" t="s">
        <v>142</v>
      </c>
      <c r="AF11" s="50" t="s">
        <v>106</v>
      </c>
      <c r="AG11" s="38" t="s">
        <v>143</v>
      </c>
      <c r="AH11" s="50" t="s">
        <v>106</v>
      </c>
      <c r="AI11" s="50" t="s">
        <v>60</v>
      </c>
      <c r="AJ11" s="50"/>
      <c r="AK11" s="50"/>
      <c r="AL11" s="53" t="n">
        <v>28</v>
      </c>
      <c r="AM11" s="38" t="n">
        <v>29</v>
      </c>
      <c r="AN11" s="40" t="n">
        <v>25</v>
      </c>
      <c r="AO11" s="41" t="n">
        <v>26</v>
      </c>
      <c r="AP11" s="54" t="n">
        <f aca="false">AL11-AM11</f>
        <v>-1</v>
      </c>
      <c r="AQ11" s="54" t="n">
        <f aca="false">AL11-AN11</f>
        <v>3</v>
      </c>
      <c r="AR11" s="54" t="n">
        <f aca="false">AL11-AO11</f>
        <v>2</v>
      </c>
      <c r="AS11" s="54" t="s">
        <v>71</v>
      </c>
      <c r="AT11" s="53"/>
      <c r="AU11" s="38"/>
      <c r="AV11" s="40" t="s">
        <v>74</v>
      </c>
      <c r="AW11" s="41" t="s">
        <v>96</v>
      </c>
      <c r="AX11" s="30"/>
      <c r="AY11" s="37" t="s">
        <v>144</v>
      </c>
      <c r="AZ11" s="50" t="s">
        <v>145</v>
      </c>
      <c r="BA11" s="37" t="n">
        <v>1</v>
      </c>
    </row>
    <row r="12" customFormat="false" ht="12.75" hidden="false" customHeight="false" outlineLevel="0" collapsed="false">
      <c r="A12" s="42" t="s">
        <v>146</v>
      </c>
      <c r="B12" s="30" t="s">
        <v>54</v>
      </c>
      <c r="C12" s="43" t="s">
        <v>94</v>
      </c>
      <c r="D12" s="43" t="n">
        <v>7548</v>
      </c>
      <c r="E12" s="34" t="s">
        <v>57</v>
      </c>
      <c r="F12" s="44" t="n">
        <v>9.5</v>
      </c>
      <c r="G12" s="45" t="n">
        <v>1.1</v>
      </c>
      <c r="H12" s="46" t="n">
        <v>38</v>
      </c>
      <c r="I12" s="34" t="s">
        <v>57</v>
      </c>
      <c r="J12" s="34" t="s">
        <v>57</v>
      </c>
      <c r="K12" s="62" t="s">
        <v>57</v>
      </c>
      <c r="L12" s="39"/>
      <c r="M12" s="39"/>
      <c r="N12" s="39"/>
      <c r="O12" s="39"/>
      <c r="P12" s="38" t="s">
        <v>65</v>
      </c>
      <c r="Q12" s="38" t="s">
        <v>66</v>
      </c>
      <c r="R12" s="38" t="s">
        <v>66</v>
      </c>
      <c r="S12" s="38" t="s">
        <v>67</v>
      </c>
      <c r="T12" s="38" t="n">
        <v>1</v>
      </c>
      <c r="U12" s="67" t="n">
        <f aca="false">1.5/1</f>
        <v>1.5</v>
      </c>
      <c r="V12" s="39" t="s">
        <v>66</v>
      </c>
      <c r="W12" s="51" t="n">
        <v>48</v>
      </c>
      <c r="X12" s="38" t="s">
        <v>84</v>
      </c>
      <c r="Y12" s="38" t="n">
        <v>3</v>
      </c>
      <c r="Z12" s="67" t="n">
        <f aca="false">4/3</f>
        <v>1.33333333333333</v>
      </c>
      <c r="AA12" s="39" t="s">
        <v>66</v>
      </c>
      <c r="AB12" s="38" t="s">
        <v>113</v>
      </c>
      <c r="AC12" s="38" t="n">
        <v>32</v>
      </c>
      <c r="AD12" s="39" t="s">
        <v>60</v>
      </c>
      <c r="AE12" s="38" t="s">
        <v>67</v>
      </c>
      <c r="AF12" s="39" t="s">
        <v>106</v>
      </c>
      <c r="AG12" s="38" t="s">
        <v>147</v>
      </c>
      <c r="AH12" s="39" t="s">
        <v>106</v>
      </c>
      <c r="AI12" s="39" t="s">
        <v>60</v>
      </c>
      <c r="AJ12" s="39"/>
      <c r="AK12" s="39" t="s">
        <v>135</v>
      </c>
      <c r="AL12" s="53" t="n">
        <v>21</v>
      </c>
      <c r="AM12" s="38" t="n">
        <v>29</v>
      </c>
      <c r="AN12" s="40" t="n">
        <v>28</v>
      </c>
      <c r="AO12" s="41" t="n">
        <v>21</v>
      </c>
      <c r="AP12" s="59" t="n">
        <f aca="false">AL12-AM12</f>
        <v>-8</v>
      </c>
      <c r="AQ12" s="59" t="n">
        <f aca="false">AL12-AN12</f>
        <v>-7</v>
      </c>
      <c r="AR12" s="54" t="n">
        <f aca="false">AL12-AO12</f>
        <v>0</v>
      </c>
      <c r="AS12" s="54" t="s">
        <v>148</v>
      </c>
      <c r="AT12" s="53" t="s">
        <v>149</v>
      </c>
      <c r="AU12" s="38"/>
      <c r="AV12" s="40" t="s">
        <v>72</v>
      </c>
      <c r="AW12" s="41"/>
      <c r="AX12" s="30" t="s">
        <v>150</v>
      </c>
      <c r="AY12" s="37" t="s">
        <v>100</v>
      </c>
      <c r="AZ12" s="39" t="s">
        <v>100</v>
      </c>
      <c r="BA12" s="37" t="n">
        <v>1</v>
      </c>
    </row>
    <row r="13" customFormat="false" ht="15.95" hidden="false" customHeight="true" outlineLevel="0" collapsed="false">
      <c r="A13" s="73" t="s">
        <v>151</v>
      </c>
      <c r="B13" s="30" t="s">
        <v>54</v>
      </c>
      <c r="C13" s="43" t="s">
        <v>152</v>
      </c>
      <c r="D13" s="43" t="n">
        <v>7572</v>
      </c>
      <c r="E13" s="31" t="s">
        <v>56</v>
      </c>
      <c r="F13" s="74" t="n">
        <v>0</v>
      </c>
      <c r="G13" s="55" t="n">
        <v>0</v>
      </c>
      <c r="H13" s="31" t="n">
        <v>23</v>
      </c>
      <c r="I13" s="34" t="s">
        <v>57</v>
      </c>
      <c r="J13" s="75" t="s">
        <v>153</v>
      </c>
      <c r="K13" s="35" t="s">
        <v>154</v>
      </c>
      <c r="L13" s="49" t="s">
        <v>155</v>
      </c>
      <c r="M13" s="50"/>
      <c r="N13" s="50"/>
      <c r="O13" s="50"/>
      <c r="P13" s="38" t="s">
        <v>65</v>
      </c>
      <c r="Q13" s="38" t="s">
        <v>66</v>
      </c>
      <c r="R13" s="38" t="s">
        <v>66</v>
      </c>
      <c r="S13" s="38" t="s">
        <v>82</v>
      </c>
      <c r="T13" s="38" t="s">
        <v>68</v>
      </c>
      <c r="U13" s="64" t="n">
        <f aca="false">16/4</f>
        <v>4</v>
      </c>
      <c r="V13" s="50" t="s">
        <v>83</v>
      </c>
      <c r="W13" s="51" t="s">
        <v>156</v>
      </c>
      <c r="X13" s="38" t="s">
        <v>84</v>
      </c>
      <c r="Y13" s="38" t="s">
        <v>67</v>
      </c>
      <c r="Z13" s="52" t="n">
        <f aca="false">4/1.5</f>
        <v>2.66666666666667</v>
      </c>
      <c r="AA13" s="50" t="s">
        <v>66</v>
      </c>
      <c r="AB13" s="38" t="s">
        <v>66</v>
      </c>
      <c r="AC13" s="38" t="s">
        <v>157</v>
      </c>
      <c r="AD13" s="50" t="s">
        <v>60</v>
      </c>
      <c r="AE13" s="38" t="s">
        <v>69</v>
      </c>
      <c r="AF13" s="50" t="s">
        <v>60</v>
      </c>
      <c r="AG13" s="38" t="n">
        <v>3</v>
      </c>
      <c r="AH13" s="50" t="s">
        <v>70</v>
      </c>
      <c r="AI13" s="50" t="s">
        <v>60</v>
      </c>
      <c r="AJ13" s="50" t="s">
        <v>66</v>
      </c>
      <c r="AK13" s="50"/>
      <c r="AL13" s="53" t="n">
        <v>19</v>
      </c>
      <c r="AM13" s="38" t="n">
        <v>21</v>
      </c>
      <c r="AN13" s="40" t="n">
        <v>20</v>
      </c>
      <c r="AO13" s="41" t="n">
        <v>27</v>
      </c>
      <c r="AP13" s="54" t="n">
        <f aca="false">AL13-AM13</f>
        <v>-2</v>
      </c>
      <c r="AQ13" s="54" t="n">
        <f aca="false">AL13-AN13</f>
        <v>-1</v>
      </c>
      <c r="AR13" s="59" t="n">
        <f aca="false">AL13-AO13</f>
        <v>-8</v>
      </c>
      <c r="AS13" s="60" t="s">
        <v>86</v>
      </c>
      <c r="AT13" s="53" t="s">
        <v>121</v>
      </c>
      <c r="AU13" s="38" t="s">
        <v>158</v>
      </c>
      <c r="AV13" s="40" t="s">
        <v>159</v>
      </c>
      <c r="AW13" s="41" t="s">
        <v>96</v>
      </c>
      <c r="AX13" s="30"/>
      <c r="AY13" s="69" t="s">
        <v>160</v>
      </c>
      <c r="AZ13" s="66" t="s">
        <v>161</v>
      </c>
      <c r="BA13" s="37" t="n">
        <v>1</v>
      </c>
    </row>
    <row r="14" customFormat="false" ht="12.75" hidden="false" customHeight="false" outlineLevel="0" collapsed="false">
      <c r="A14" s="42" t="s">
        <v>162</v>
      </c>
      <c r="B14" s="30" t="s">
        <v>79</v>
      </c>
      <c r="C14" s="43" t="s">
        <v>80</v>
      </c>
      <c r="D14" s="43" t="n">
        <v>7622</v>
      </c>
      <c r="E14" s="31" t="s">
        <v>56</v>
      </c>
      <c r="F14" s="32" t="n">
        <v>0</v>
      </c>
      <c r="G14" s="55" t="n">
        <v>0</v>
      </c>
      <c r="H14" s="31" t="n">
        <v>19</v>
      </c>
      <c r="I14" s="34" t="s">
        <v>57</v>
      </c>
      <c r="J14" s="31" t="s">
        <v>10</v>
      </c>
      <c r="K14" s="35" t="s">
        <v>81</v>
      </c>
      <c r="L14" s="39"/>
      <c r="M14" s="39"/>
      <c r="N14" s="39"/>
      <c r="O14" s="39"/>
      <c r="P14" s="56"/>
      <c r="Q14" s="56"/>
      <c r="R14" s="56"/>
      <c r="S14" s="56"/>
      <c r="T14" s="56"/>
      <c r="U14" s="76"/>
      <c r="V14" s="56"/>
      <c r="W14" s="38" t="n">
        <v>12</v>
      </c>
      <c r="X14" s="38" t="s">
        <v>124</v>
      </c>
      <c r="Y14" s="38" t="n">
        <v>3</v>
      </c>
      <c r="Z14" s="77" t="n">
        <f aca="false">256/3</f>
        <v>85.3333333333333</v>
      </c>
      <c r="AA14" s="39" t="s">
        <v>119</v>
      </c>
      <c r="AB14" s="51" t="s">
        <v>113</v>
      </c>
      <c r="AC14" s="51" t="s">
        <v>69</v>
      </c>
      <c r="AD14" s="39" t="s">
        <v>60</v>
      </c>
      <c r="AE14" s="51" t="s">
        <v>69</v>
      </c>
      <c r="AF14" s="39" t="s">
        <v>60</v>
      </c>
      <c r="AG14" s="51" t="s">
        <v>69</v>
      </c>
      <c r="AH14" s="39" t="s">
        <v>60</v>
      </c>
      <c r="AI14" s="39" t="s">
        <v>60</v>
      </c>
      <c r="AJ14" s="39" t="s">
        <v>66</v>
      </c>
      <c r="AK14" s="39" t="s">
        <v>81</v>
      </c>
      <c r="AL14" s="53" t="n">
        <v>9</v>
      </c>
      <c r="AM14" s="38" t="n">
        <v>9</v>
      </c>
      <c r="AN14" s="40" t="n">
        <v>9</v>
      </c>
      <c r="AO14" s="41" t="n">
        <v>15</v>
      </c>
      <c r="AP14" s="54" t="n">
        <f aca="false">AL14-AM14</f>
        <v>0</v>
      </c>
      <c r="AQ14" s="54" t="n">
        <f aca="false">AL14-AN14</f>
        <v>0</v>
      </c>
      <c r="AR14" s="59" t="n">
        <f aca="false">AL14-AO14</f>
        <v>-6</v>
      </c>
      <c r="AS14" s="60" t="s">
        <v>86</v>
      </c>
      <c r="AT14" s="53"/>
      <c r="AU14" s="38"/>
      <c r="AV14" s="40"/>
      <c r="AW14" s="41" t="s">
        <v>163</v>
      </c>
      <c r="AX14" s="30" t="s">
        <v>164</v>
      </c>
      <c r="AY14" s="61" t="s">
        <v>81</v>
      </c>
      <c r="AZ14" s="39" t="s">
        <v>92</v>
      </c>
      <c r="BA14" s="37" t="n">
        <v>1</v>
      </c>
    </row>
    <row r="15" customFormat="false" ht="12.75" hidden="false" customHeight="false" outlineLevel="0" collapsed="false">
      <c r="A15" s="42" t="s">
        <v>165</v>
      </c>
      <c r="B15" s="30" t="s">
        <v>54</v>
      </c>
      <c r="C15" s="43" t="s">
        <v>129</v>
      </c>
      <c r="D15" s="43" t="n">
        <v>7633</v>
      </c>
      <c r="E15" s="34" t="s">
        <v>57</v>
      </c>
      <c r="F15" s="44" t="n">
        <v>9.5</v>
      </c>
      <c r="G15" s="45" t="n">
        <v>0.41</v>
      </c>
      <c r="H15" s="46" t="n">
        <v>38</v>
      </c>
      <c r="I15" s="70" t="n">
        <v>17</v>
      </c>
      <c r="J15" s="78" t="s">
        <v>141</v>
      </c>
      <c r="K15" s="62" t="s">
        <v>57</v>
      </c>
      <c r="L15" s="50"/>
      <c r="M15" s="49" t="s">
        <v>166</v>
      </c>
      <c r="N15" s="50"/>
      <c r="O15" s="50"/>
      <c r="P15" s="38" t="s">
        <v>65</v>
      </c>
      <c r="Q15" s="38" t="s">
        <v>66</v>
      </c>
      <c r="R15" s="38" t="s">
        <v>66</v>
      </c>
      <c r="S15" s="51" t="s">
        <v>167</v>
      </c>
      <c r="T15" s="51" t="s">
        <v>168</v>
      </c>
      <c r="U15" s="52" t="s">
        <v>83</v>
      </c>
      <c r="V15" s="50" t="s">
        <v>83</v>
      </c>
      <c r="W15" s="51" t="s">
        <v>107</v>
      </c>
      <c r="X15" s="51" t="s">
        <v>84</v>
      </c>
      <c r="Y15" s="51" t="s">
        <v>85</v>
      </c>
      <c r="Z15" s="50" t="n">
        <f aca="false">4/1</f>
        <v>4</v>
      </c>
      <c r="AA15" s="50" t="s">
        <v>83</v>
      </c>
      <c r="AB15" s="51" t="s">
        <v>66</v>
      </c>
      <c r="AC15" s="51" t="s">
        <v>169</v>
      </c>
      <c r="AD15" s="50" t="s">
        <v>106</v>
      </c>
      <c r="AE15" s="51" t="s">
        <v>134</v>
      </c>
      <c r="AF15" s="50" t="s">
        <v>106</v>
      </c>
      <c r="AG15" s="51" t="s">
        <v>170</v>
      </c>
      <c r="AH15" s="50" t="s">
        <v>106</v>
      </c>
      <c r="AI15" s="50" t="s">
        <v>106</v>
      </c>
      <c r="AJ15" s="50"/>
      <c r="AK15" s="50"/>
      <c r="AL15" s="53" t="n">
        <v>31</v>
      </c>
      <c r="AM15" s="38" t="n">
        <v>30</v>
      </c>
      <c r="AN15" s="40" t="n">
        <v>31</v>
      </c>
      <c r="AO15" s="41" t="n">
        <v>31</v>
      </c>
      <c r="AP15" s="68" t="n">
        <f aca="false">AL15-AM15</f>
        <v>1</v>
      </c>
      <c r="AQ15" s="68" t="n">
        <f aca="false">AL15-AN15</f>
        <v>0</v>
      </c>
      <c r="AR15" s="68" t="n">
        <f aca="false">AL15-AO15</f>
        <v>0</v>
      </c>
      <c r="AS15" s="54" t="s">
        <v>116</v>
      </c>
      <c r="AT15" s="53" t="s">
        <v>171</v>
      </c>
      <c r="AU15" s="38" t="s">
        <v>172</v>
      </c>
      <c r="AV15" s="40" t="s">
        <v>172</v>
      </c>
      <c r="AW15" s="41" t="s">
        <v>172</v>
      </c>
      <c r="AX15" s="30"/>
      <c r="AY15" s="37" t="s">
        <v>141</v>
      </c>
      <c r="AZ15" s="50" t="s">
        <v>141</v>
      </c>
      <c r="BA15" s="37" t="n">
        <v>1</v>
      </c>
    </row>
    <row r="16" customFormat="false" ht="12.75" hidden="false" customHeight="false" outlineLevel="0" collapsed="false">
      <c r="A16" s="42" t="s">
        <v>173</v>
      </c>
      <c r="B16" s="30" t="s">
        <v>54</v>
      </c>
      <c r="C16" s="43" t="s">
        <v>129</v>
      </c>
      <c r="D16" s="43" t="n">
        <v>7645</v>
      </c>
      <c r="E16" s="34" t="s">
        <v>57</v>
      </c>
      <c r="F16" s="44" t="n">
        <v>9.2</v>
      </c>
      <c r="G16" s="45" t="n">
        <v>0.25</v>
      </c>
      <c r="H16" s="72" t="s">
        <v>57</v>
      </c>
      <c r="I16" s="70" t="n">
        <v>17.680573</v>
      </c>
      <c r="J16" s="78" t="s">
        <v>141</v>
      </c>
      <c r="K16" s="62" t="s">
        <v>57</v>
      </c>
      <c r="L16" s="50"/>
      <c r="M16" s="49" t="s">
        <v>166</v>
      </c>
      <c r="N16" s="50"/>
      <c r="O16" s="50"/>
      <c r="P16" s="38" t="s">
        <v>65</v>
      </c>
      <c r="Q16" s="38" t="s">
        <v>113</v>
      </c>
      <c r="R16" s="38" t="s">
        <v>113</v>
      </c>
      <c r="S16" s="56"/>
      <c r="T16" s="56"/>
      <c r="U16" s="76"/>
      <c r="V16" s="56"/>
      <c r="W16" s="51" t="n">
        <v>32</v>
      </c>
      <c r="X16" s="51" t="s">
        <v>84</v>
      </c>
      <c r="Y16" s="51" t="s">
        <v>85</v>
      </c>
      <c r="Z16" s="50" t="n">
        <f aca="false">4/1</f>
        <v>4</v>
      </c>
      <c r="AA16" s="50" t="s">
        <v>83</v>
      </c>
      <c r="AB16" s="51" t="s">
        <v>66</v>
      </c>
      <c r="AC16" s="51" t="s">
        <v>115</v>
      </c>
      <c r="AD16" s="50" t="s">
        <v>106</v>
      </c>
      <c r="AE16" s="51" t="s">
        <v>105</v>
      </c>
      <c r="AF16" s="50" t="s">
        <v>106</v>
      </c>
      <c r="AG16" s="51" t="s">
        <v>174</v>
      </c>
      <c r="AH16" s="50" t="s">
        <v>106</v>
      </c>
      <c r="AI16" s="50" t="s">
        <v>106</v>
      </c>
      <c r="AJ16" s="50"/>
      <c r="AK16" s="50"/>
      <c r="AL16" s="53" t="n">
        <v>32</v>
      </c>
      <c r="AM16" s="38" t="n">
        <v>32</v>
      </c>
      <c r="AN16" s="40" t="n">
        <v>31</v>
      </c>
      <c r="AO16" s="41" t="n">
        <v>33</v>
      </c>
      <c r="AP16" s="68" t="n">
        <f aca="false">AL16-AM16</f>
        <v>0</v>
      </c>
      <c r="AQ16" s="68" t="n">
        <f aca="false">AL16-AN16</f>
        <v>1</v>
      </c>
      <c r="AR16" s="68" t="n">
        <f aca="false">AL16-AO16</f>
        <v>-1</v>
      </c>
      <c r="AS16" s="54" t="s">
        <v>116</v>
      </c>
      <c r="AT16" s="53" t="s">
        <v>175</v>
      </c>
      <c r="AU16" s="38" t="s">
        <v>175</v>
      </c>
      <c r="AV16" s="40"/>
      <c r="AW16" s="41"/>
      <c r="AX16" s="30"/>
      <c r="AY16" s="37" t="s">
        <v>141</v>
      </c>
      <c r="AZ16" s="50" t="s">
        <v>141</v>
      </c>
      <c r="BA16" s="37" t="n">
        <v>1</v>
      </c>
    </row>
    <row r="17" customFormat="false" ht="15.75" hidden="false" customHeight="true" outlineLevel="0" collapsed="false">
      <c r="A17" s="42" t="s">
        <v>176</v>
      </c>
      <c r="B17" s="30" t="s">
        <v>54</v>
      </c>
      <c r="C17" s="43" t="s">
        <v>129</v>
      </c>
      <c r="D17" s="43" t="n">
        <v>7662</v>
      </c>
      <c r="E17" s="34" t="s">
        <v>57</v>
      </c>
      <c r="F17" s="44" t="n">
        <v>9.5</v>
      </c>
      <c r="G17" s="45" t="n">
        <v>1.35</v>
      </c>
      <c r="H17" s="46" t="n">
        <v>37</v>
      </c>
      <c r="I17" s="70" t="n">
        <v>18.074213</v>
      </c>
      <c r="J17" s="47" t="s">
        <v>63</v>
      </c>
      <c r="K17" s="62" t="s">
        <v>57</v>
      </c>
      <c r="L17" s="79" t="s">
        <v>177</v>
      </c>
      <c r="M17" s="80"/>
      <c r="N17" s="80"/>
      <c r="O17" s="80"/>
      <c r="P17" s="38" t="s">
        <v>65</v>
      </c>
      <c r="Q17" s="38" t="s">
        <v>66</v>
      </c>
      <c r="R17" s="38" t="s">
        <v>66</v>
      </c>
      <c r="S17" s="38" t="s">
        <v>147</v>
      </c>
      <c r="T17" s="38" t="s">
        <v>178</v>
      </c>
      <c r="U17" s="67" t="n">
        <f aca="false">0.75/0.5</f>
        <v>1.5</v>
      </c>
      <c r="V17" s="39" t="s">
        <v>66</v>
      </c>
      <c r="W17" s="38" t="n">
        <v>14</v>
      </c>
      <c r="X17" s="38" t="s">
        <v>84</v>
      </c>
      <c r="Y17" s="38" t="s">
        <v>85</v>
      </c>
      <c r="Z17" s="39" t="n">
        <f aca="false">4/1</f>
        <v>4</v>
      </c>
      <c r="AA17" s="39" t="s">
        <v>83</v>
      </c>
      <c r="AB17" s="38" t="s">
        <v>66</v>
      </c>
      <c r="AC17" s="38" t="s">
        <v>69</v>
      </c>
      <c r="AD17" s="39" t="s">
        <v>60</v>
      </c>
      <c r="AE17" s="38" t="s">
        <v>142</v>
      </c>
      <c r="AF17" s="39" t="s">
        <v>106</v>
      </c>
      <c r="AG17" s="38" t="s">
        <v>105</v>
      </c>
      <c r="AH17" s="39" t="s">
        <v>106</v>
      </c>
      <c r="AI17" s="39" t="s">
        <v>60</v>
      </c>
      <c r="AJ17" s="39" t="s">
        <v>179</v>
      </c>
      <c r="AK17" s="39"/>
      <c r="AL17" s="53" t="n">
        <v>29</v>
      </c>
      <c r="AM17" s="38" t="n">
        <v>30</v>
      </c>
      <c r="AN17" s="40" t="n">
        <v>31</v>
      </c>
      <c r="AO17" s="41" t="n">
        <v>29</v>
      </c>
      <c r="AP17" s="68" t="n">
        <f aca="false">AL17-AM17</f>
        <v>-1</v>
      </c>
      <c r="AQ17" s="68" t="n">
        <f aca="false">AL17-AN17</f>
        <v>-2</v>
      </c>
      <c r="AR17" s="68" t="n">
        <f aca="false">AL17-AO17</f>
        <v>0</v>
      </c>
      <c r="AS17" s="54" t="s">
        <v>116</v>
      </c>
      <c r="AT17" s="53"/>
      <c r="AU17" s="38" t="n">
        <v>99</v>
      </c>
      <c r="AV17" s="40"/>
      <c r="AW17" s="41"/>
      <c r="AX17" s="30"/>
      <c r="AY17" s="42" t="s">
        <v>77</v>
      </c>
      <c r="AZ17" s="39" t="s">
        <v>180</v>
      </c>
      <c r="BA17" s="37" t="n">
        <v>1</v>
      </c>
    </row>
    <row r="18" customFormat="false" ht="12.75" hidden="false" customHeight="false" outlineLevel="0" collapsed="false">
      <c r="A18" s="29" t="s">
        <v>181</v>
      </c>
      <c r="B18" s="30" t="s">
        <v>54</v>
      </c>
      <c r="C18" s="43" t="s">
        <v>129</v>
      </c>
      <c r="D18" s="43" t="n">
        <v>7669</v>
      </c>
      <c r="E18" s="34" t="s">
        <v>57</v>
      </c>
      <c r="F18" s="44" t="n">
        <v>9.3</v>
      </c>
      <c r="G18" s="45" t="n">
        <v>0.43</v>
      </c>
      <c r="H18" s="46" t="n">
        <v>38</v>
      </c>
      <c r="I18" s="70" t="n">
        <v>29</v>
      </c>
      <c r="J18" s="78" t="s">
        <v>141</v>
      </c>
      <c r="K18" s="62" t="s">
        <v>57</v>
      </c>
      <c r="L18" s="81"/>
      <c r="M18" s="81"/>
      <c r="N18" s="79" t="s">
        <v>182</v>
      </c>
      <c r="O18" s="79" t="s">
        <v>132</v>
      </c>
      <c r="P18" s="38" t="s">
        <v>65</v>
      </c>
      <c r="Q18" s="38" t="s">
        <v>113</v>
      </c>
      <c r="R18" s="38" t="s">
        <v>113</v>
      </c>
      <c r="S18" s="56"/>
      <c r="T18" s="56"/>
      <c r="U18" s="76"/>
      <c r="V18" s="56"/>
      <c r="W18" s="51" t="n">
        <v>24</v>
      </c>
      <c r="X18" s="51" t="s">
        <v>84</v>
      </c>
      <c r="Y18" s="51" t="s">
        <v>85</v>
      </c>
      <c r="Z18" s="50" t="n">
        <f aca="false">4/1</f>
        <v>4</v>
      </c>
      <c r="AA18" s="50" t="s">
        <v>83</v>
      </c>
      <c r="AB18" s="51" t="s">
        <v>66</v>
      </c>
      <c r="AC18" s="51" t="s">
        <v>156</v>
      </c>
      <c r="AD18" s="50" t="s">
        <v>106</v>
      </c>
      <c r="AE18" s="51" t="s">
        <v>105</v>
      </c>
      <c r="AF18" s="50" t="s">
        <v>106</v>
      </c>
      <c r="AG18" s="51" t="s">
        <v>174</v>
      </c>
      <c r="AH18" s="50" t="s">
        <v>106</v>
      </c>
      <c r="AI18" s="50" t="s">
        <v>106</v>
      </c>
      <c r="AJ18" s="50"/>
      <c r="AK18" s="50"/>
      <c r="AL18" s="53" t="n">
        <v>30</v>
      </c>
      <c r="AM18" s="38" t="n">
        <v>34</v>
      </c>
      <c r="AN18" s="40" t="n">
        <v>33</v>
      </c>
      <c r="AO18" s="41" t="n">
        <v>32</v>
      </c>
      <c r="AP18" s="54" t="n">
        <f aca="false">AL18-AM18</f>
        <v>-4</v>
      </c>
      <c r="AQ18" s="54" t="n">
        <f aca="false">AL18-AN18</f>
        <v>-3</v>
      </c>
      <c r="AR18" s="54" t="n">
        <f aca="false">AL18-AO18</f>
        <v>-2</v>
      </c>
      <c r="AS18" s="54" t="s">
        <v>71</v>
      </c>
      <c r="AT18" s="53" t="s">
        <v>183</v>
      </c>
      <c r="AU18" s="38" t="s">
        <v>172</v>
      </c>
      <c r="AV18" s="40" t="s">
        <v>172</v>
      </c>
      <c r="AW18" s="41" t="s">
        <v>184</v>
      </c>
      <c r="AX18" s="30" t="s">
        <v>185</v>
      </c>
      <c r="AY18" s="37" t="s">
        <v>141</v>
      </c>
      <c r="AZ18" s="50"/>
      <c r="BA18" s="37" t="n">
        <v>1</v>
      </c>
    </row>
    <row r="19" customFormat="false" ht="12.75" hidden="false" customHeight="false" outlineLevel="0" collapsed="false">
      <c r="A19" s="42" t="s">
        <v>186</v>
      </c>
      <c r="B19" s="30" t="s">
        <v>54</v>
      </c>
      <c r="C19" s="43" t="s">
        <v>187</v>
      </c>
      <c r="D19" s="43" t="n">
        <v>7677</v>
      </c>
      <c r="E19" s="31" t="s">
        <v>56</v>
      </c>
      <c r="F19" s="32" t="n">
        <v>0</v>
      </c>
      <c r="G19" s="55" t="n">
        <v>0</v>
      </c>
      <c r="H19" s="31" t="n">
        <v>21</v>
      </c>
      <c r="I19" s="70" t="n">
        <v>24.838373</v>
      </c>
      <c r="J19" s="71" t="s">
        <v>130</v>
      </c>
      <c r="K19" s="35" t="s">
        <v>188</v>
      </c>
      <c r="L19" s="36"/>
      <c r="M19" s="50"/>
      <c r="N19" s="49" t="s">
        <v>189</v>
      </c>
      <c r="O19" s="50"/>
      <c r="P19" s="38" t="s">
        <v>65</v>
      </c>
      <c r="Q19" s="38" t="s">
        <v>66</v>
      </c>
      <c r="R19" s="38" t="s">
        <v>66</v>
      </c>
      <c r="S19" s="38" t="s">
        <v>84</v>
      </c>
      <c r="T19" s="38" t="s">
        <v>190</v>
      </c>
      <c r="U19" s="67" t="n">
        <f aca="false">4/16</f>
        <v>0.25</v>
      </c>
      <c r="V19" s="39" t="s">
        <v>83</v>
      </c>
      <c r="W19" s="51" t="s">
        <v>191</v>
      </c>
      <c r="X19" s="38" t="s">
        <v>84</v>
      </c>
      <c r="Y19" s="38" t="s">
        <v>85</v>
      </c>
      <c r="Z19" s="39" t="n">
        <f aca="false">4/1</f>
        <v>4</v>
      </c>
      <c r="AA19" s="39" t="s">
        <v>83</v>
      </c>
      <c r="AB19" s="38" t="s">
        <v>113</v>
      </c>
      <c r="AC19" s="38" t="s">
        <v>69</v>
      </c>
      <c r="AD19" s="39" t="s">
        <v>60</v>
      </c>
      <c r="AE19" s="38" t="s">
        <v>147</v>
      </c>
      <c r="AF19" s="39" t="s">
        <v>106</v>
      </c>
      <c r="AG19" s="38" t="s">
        <v>178</v>
      </c>
      <c r="AH19" s="39" t="s">
        <v>106</v>
      </c>
      <c r="AI19" s="39" t="s">
        <v>60</v>
      </c>
      <c r="AJ19" s="39"/>
      <c r="AK19" s="39" t="s">
        <v>135</v>
      </c>
      <c r="AL19" s="53" t="n">
        <v>22</v>
      </c>
      <c r="AM19" s="38" t="n">
        <v>20</v>
      </c>
      <c r="AN19" s="40" t="n">
        <v>23</v>
      </c>
      <c r="AO19" s="41" t="n">
        <v>28</v>
      </c>
      <c r="AP19" s="54" t="n">
        <f aca="false">AL19-AM19</f>
        <v>2</v>
      </c>
      <c r="AQ19" s="54" t="n">
        <f aca="false">AL19-AN19</f>
        <v>-1</v>
      </c>
      <c r="AR19" s="59" t="n">
        <f aca="false">AL19-AO19</f>
        <v>-6</v>
      </c>
      <c r="AS19" s="60" t="s">
        <v>86</v>
      </c>
      <c r="AT19" s="53" t="s">
        <v>159</v>
      </c>
      <c r="AU19" s="38" t="s">
        <v>121</v>
      </c>
      <c r="AV19" s="40" t="s">
        <v>192</v>
      </c>
      <c r="AW19" s="82"/>
      <c r="AX19" s="30" t="s">
        <v>193</v>
      </c>
      <c r="AY19" s="42" t="s">
        <v>141</v>
      </c>
      <c r="AZ19" s="39"/>
      <c r="BA19" s="37" t="n">
        <v>1</v>
      </c>
    </row>
    <row r="20" customFormat="false" ht="12.75" hidden="false" customHeight="false" outlineLevel="0" collapsed="false">
      <c r="A20" s="42" t="s">
        <v>186</v>
      </c>
      <c r="B20" s="30" t="s">
        <v>54</v>
      </c>
      <c r="C20" s="43" t="s">
        <v>187</v>
      </c>
      <c r="D20" s="43" t="n">
        <v>7678</v>
      </c>
      <c r="E20" s="31" t="s">
        <v>56</v>
      </c>
      <c r="F20" s="32" t="n">
        <v>0</v>
      </c>
      <c r="G20" s="55" t="n">
        <v>0</v>
      </c>
      <c r="H20" s="31" t="n">
        <v>20</v>
      </c>
      <c r="I20" s="70" t="n">
        <v>24.617147</v>
      </c>
      <c r="J20" s="71" t="s">
        <v>130</v>
      </c>
      <c r="K20" s="35" t="s">
        <v>188</v>
      </c>
      <c r="L20" s="39"/>
      <c r="M20" s="39"/>
      <c r="N20" s="49" t="s">
        <v>189</v>
      </c>
      <c r="O20" s="39"/>
      <c r="P20" s="38" t="s">
        <v>65</v>
      </c>
      <c r="Q20" s="38" t="s">
        <v>66</v>
      </c>
      <c r="R20" s="38" t="s">
        <v>66</v>
      </c>
      <c r="S20" s="38" t="s">
        <v>84</v>
      </c>
      <c r="T20" s="38" t="s">
        <v>190</v>
      </c>
      <c r="U20" s="67" t="n">
        <f aca="false">4/16</f>
        <v>0.25</v>
      </c>
      <c r="V20" s="39" t="s">
        <v>83</v>
      </c>
      <c r="W20" s="51" t="s">
        <v>191</v>
      </c>
      <c r="X20" s="38" t="s">
        <v>84</v>
      </c>
      <c r="Y20" s="38" t="s">
        <v>85</v>
      </c>
      <c r="Z20" s="39" t="n">
        <f aca="false">4/1</f>
        <v>4</v>
      </c>
      <c r="AA20" s="39" t="s">
        <v>83</v>
      </c>
      <c r="AB20" s="38" t="s">
        <v>113</v>
      </c>
      <c r="AC20" s="38" t="s">
        <v>69</v>
      </c>
      <c r="AD20" s="39" t="s">
        <v>60</v>
      </c>
      <c r="AE20" s="38" t="s">
        <v>147</v>
      </c>
      <c r="AF20" s="39" t="s">
        <v>106</v>
      </c>
      <c r="AG20" s="38" t="s">
        <v>178</v>
      </c>
      <c r="AH20" s="39" t="s">
        <v>106</v>
      </c>
      <c r="AI20" s="39" t="s">
        <v>60</v>
      </c>
      <c r="AJ20" s="39"/>
      <c r="AK20" s="39" t="s">
        <v>135</v>
      </c>
      <c r="AL20" s="53" t="n">
        <v>23</v>
      </c>
      <c r="AM20" s="38" t="n">
        <v>21</v>
      </c>
      <c r="AN20" s="40" t="n">
        <v>22</v>
      </c>
      <c r="AO20" s="41" t="n">
        <v>28</v>
      </c>
      <c r="AP20" s="54" t="n">
        <f aca="false">AL20-AM20</f>
        <v>2</v>
      </c>
      <c r="AQ20" s="54" t="n">
        <f aca="false">AL20-AN20</f>
        <v>1</v>
      </c>
      <c r="AR20" s="59" t="n">
        <f aca="false">AL20-AO20</f>
        <v>-5</v>
      </c>
      <c r="AS20" s="60" t="s">
        <v>86</v>
      </c>
      <c r="AT20" s="53" t="s">
        <v>194</v>
      </c>
      <c r="AU20" s="38" t="s">
        <v>159</v>
      </c>
      <c r="AV20" s="40" t="s">
        <v>192</v>
      </c>
      <c r="AW20" s="41"/>
      <c r="AX20" s="30" t="s">
        <v>193</v>
      </c>
      <c r="AY20" s="42" t="s">
        <v>141</v>
      </c>
      <c r="AZ20" s="50"/>
      <c r="BA20" s="37" t="n">
        <v>1</v>
      </c>
    </row>
    <row r="21" customFormat="false" ht="12.75" hidden="false" customHeight="false" outlineLevel="0" collapsed="false">
      <c r="A21" s="42" t="s">
        <v>195</v>
      </c>
      <c r="B21" s="30" t="s">
        <v>54</v>
      </c>
      <c r="C21" s="43" t="s">
        <v>129</v>
      </c>
      <c r="D21" s="43" t="n">
        <v>7680</v>
      </c>
      <c r="E21" s="34" t="s">
        <v>57</v>
      </c>
      <c r="F21" s="44" t="n">
        <v>8.7</v>
      </c>
      <c r="G21" s="44" t="n">
        <v>0.15</v>
      </c>
      <c r="H21" s="34" t="s">
        <v>57</v>
      </c>
      <c r="I21" s="34" t="s">
        <v>57</v>
      </c>
      <c r="J21" s="47" t="s">
        <v>63</v>
      </c>
      <c r="K21" s="62" t="s">
        <v>57</v>
      </c>
      <c r="L21" s="79" t="s">
        <v>177</v>
      </c>
      <c r="M21" s="80"/>
      <c r="N21" s="80"/>
      <c r="O21" s="80"/>
      <c r="P21" s="38" t="s">
        <v>65</v>
      </c>
      <c r="Q21" s="38" t="s">
        <v>66</v>
      </c>
      <c r="R21" s="38" t="s">
        <v>66</v>
      </c>
      <c r="S21" s="38" t="n">
        <v>3</v>
      </c>
      <c r="T21" s="38" t="s">
        <v>147</v>
      </c>
      <c r="U21" s="77" t="n">
        <f aca="false">3/0.75</f>
        <v>4</v>
      </c>
      <c r="V21" s="39" t="s">
        <v>66</v>
      </c>
      <c r="W21" s="38" t="n">
        <v>11</v>
      </c>
      <c r="X21" s="38" t="s">
        <v>84</v>
      </c>
      <c r="Y21" s="38" t="s">
        <v>85</v>
      </c>
      <c r="Z21" s="39" t="n">
        <f aca="false">4/1</f>
        <v>4</v>
      </c>
      <c r="AA21" s="39" t="s">
        <v>83</v>
      </c>
      <c r="AB21" s="38" t="s">
        <v>66</v>
      </c>
      <c r="AC21" s="38" t="s">
        <v>69</v>
      </c>
      <c r="AD21" s="39" t="s">
        <v>60</v>
      </c>
      <c r="AE21" s="38" t="s">
        <v>178</v>
      </c>
      <c r="AF21" s="39" t="s">
        <v>106</v>
      </c>
      <c r="AG21" s="38" t="s">
        <v>105</v>
      </c>
      <c r="AH21" s="39" t="s">
        <v>106</v>
      </c>
      <c r="AI21" s="39" t="s">
        <v>60</v>
      </c>
      <c r="AJ21" s="39" t="s">
        <v>66</v>
      </c>
      <c r="AK21" s="39"/>
      <c r="AL21" s="53" t="n">
        <v>25</v>
      </c>
      <c r="AM21" s="38" t="n">
        <v>28</v>
      </c>
      <c r="AN21" s="40" t="n">
        <v>31</v>
      </c>
      <c r="AO21" s="41" t="n">
        <v>30</v>
      </c>
      <c r="AP21" s="54" t="n">
        <f aca="false">AL21-AM21</f>
        <v>-3</v>
      </c>
      <c r="AQ21" s="59" t="n">
        <f aca="false">AL21-AN21</f>
        <v>-6</v>
      </c>
      <c r="AR21" s="59" t="n">
        <f aca="false">AL21-AO21</f>
        <v>-5</v>
      </c>
      <c r="AS21" s="60" t="s">
        <v>196</v>
      </c>
      <c r="AT21" s="53" t="s">
        <v>197</v>
      </c>
      <c r="AU21" s="38" t="s">
        <v>198</v>
      </c>
      <c r="AV21" s="40"/>
      <c r="AW21" s="41"/>
      <c r="AX21" s="30" t="s">
        <v>199</v>
      </c>
      <c r="AY21" s="42" t="s">
        <v>200</v>
      </c>
      <c r="AZ21" s="39"/>
      <c r="BA21" s="37" t="n">
        <v>1</v>
      </c>
    </row>
    <row r="22" customFormat="false" ht="12.75" hidden="false" customHeight="false" outlineLevel="0" collapsed="false">
      <c r="A22" s="29" t="s">
        <v>201</v>
      </c>
      <c r="B22" s="30" t="s">
        <v>54</v>
      </c>
      <c r="C22" s="43" t="s">
        <v>187</v>
      </c>
      <c r="D22" s="43" t="n">
        <v>7708</v>
      </c>
      <c r="E22" s="34" t="s">
        <v>57</v>
      </c>
      <c r="F22" s="44" t="n">
        <v>9.7</v>
      </c>
      <c r="G22" s="44" t="n">
        <v>1.22</v>
      </c>
      <c r="H22" s="34" t="s">
        <v>57</v>
      </c>
      <c r="I22" s="70" t="n">
        <v>22.234543</v>
      </c>
      <c r="J22" s="78" t="s">
        <v>141</v>
      </c>
      <c r="K22" s="62" t="s">
        <v>57</v>
      </c>
      <c r="L22" s="81"/>
      <c r="M22" s="49" t="s">
        <v>166</v>
      </c>
      <c r="N22" s="81"/>
      <c r="O22" s="79" t="s">
        <v>132</v>
      </c>
      <c r="P22" s="38" t="s">
        <v>65</v>
      </c>
      <c r="Q22" s="38" t="s">
        <v>113</v>
      </c>
      <c r="R22" s="38" t="s">
        <v>113</v>
      </c>
      <c r="S22" s="56" t="n">
        <v>2</v>
      </c>
      <c r="T22" s="56" t="s">
        <v>202</v>
      </c>
      <c r="U22" s="76" t="s">
        <v>113</v>
      </c>
      <c r="V22" s="56" t="s">
        <v>203</v>
      </c>
      <c r="W22" s="51" t="n">
        <v>16</v>
      </c>
      <c r="X22" s="51" t="s">
        <v>84</v>
      </c>
      <c r="Y22" s="51" t="s">
        <v>85</v>
      </c>
      <c r="Z22" s="50" t="n">
        <f aca="false">4/1</f>
        <v>4</v>
      </c>
      <c r="AA22" s="50" t="s">
        <v>83</v>
      </c>
      <c r="AB22" s="51" t="s">
        <v>66</v>
      </c>
      <c r="AC22" s="51" t="s">
        <v>174</v>
      </c>
      <c r="AD22" s="50" t="s">
        <v>106</v>
      </c>
      <c r="AE22" s="51" t="s">
        <v>142</v>
      </c>
      <c r="AF22" s="50" t="s">
        <v>106</v>
      </c>
      <c r="AG22" s="51" t="s">
        <v>134</v>
      </c>
      <c r="AH22" s="50" t="s">
        <v>106</v>
      </c>
      <c r="AI22" s="50" t="s">
        <v>106</v>
      </c>
      <c r="AJ22" s="50"/>
      <c r="AK22" s="50"/>
      <c r="AL22" s="53" t="n">
        <v>29</v>
      </c>
      <c r="AM22" s="38" t="n">
        <v>28</v>
      </c>
      <c r="AN22" s="40" t="n">
        <v>29</v>
      </c>
      <c r="AO22" s="41" t="n">
        <v>30</v>
      </c>
      <c r="AP22" s="68" t="n">
        <f aca="false">AL22-AM22</f>
        <v>1</v>
      </c>
      <c r="AQ22" s="68" t="n">
        <f aca="false">AL22-AN22</f>
        <v>0</v>
      </c>
      <c r="AR22" s="68" t="n">
        <f aca="false">AL22-AO22</f>
        <v>-1</v>
      </c>
      <c r="AS22" s="54" t="s">
        <v>116</v>
      </c>
      <c r="AT22" s="53"/>
      <c r="AU22" s="38"/>
      <c r="AV22" s="40"/>
      <c r="AW22" s="41"/>
      <c r="AX22" s="30"/>
      <c r="AY22" s="37" t="s">
        <v>141</v>
      </c>
      <c r="AZ22" s="50" t="s">
        <v>204</v>
      </c>
      <c r="BA22" s="37" t="n">
        <v>1</v>
      </c>
    </row>
    <row r="23" customFormat="false" ht="12.75" hidden="false" customHeight="false" outlineLevel="0" collapsed="false">
      <c r="A23" s="29" t="s">
        <v>205</v>
      </c>
      <c r="B23" s="30" t="s">
        <v>54</v>
      </c>
      <c r="C23" s="43" t="s">
        <v>129</v>
      </c>
      <c r="D23" s="43" t="n">
        <v>7715</v>
      </c>
      <c r="E23" s="34" t="s">
        <v>57</v>
      </c>
      <c r="F23" s="44" t="n">
        <v>8.1</v>
      </c>
      <c r="G23" s="44" t="n">
        <v>0.55</v>
      </c>
      <c r="H23" s="46" t="n">
        <v>39</v>
      </c>
      <c r="I23" s="70" t="n">
        <v>22.685242</v>
      </c>
      <c r="J23" s="78" t="s">
        <v>141</v>
      </c>
      <c r="K23" s="62" t="s">
        <v>57</v>
      </c>
      <c r="L23" s="80"/>
      <c r="M23" s="49" t="s">
        <v>206</v>
      </c>
      <c r="N23" s="80"/>
      <c r="O23" s="80"/>
      <c r="P23" s="38" t="s">
        <v>65</v>
      </c>
      <c r="Q23" s="38" t="s">
        <v>113</v>
      </c>
      <c r="R23" s="38" t="s">
        <v>113</v>
      </c>
      <c r="S23" s="56" t="n">
        <v>2</v>
      </c>
      <c r="T23" s="56" t="s">
        <v>202</v>
      </c>
      <c r="U23" s="56" t="s">
        <v>113</v>
      </c>
      <c r="V23" s="56" t="s">
        <v>203</v>
      </c>
      <c r="W23" s="51" t="n">
        <v>4</v>
      </c>
      <c r="X23" s="51" t="s">
        <v>207</v>
      </c>
      <c r="Y23" s="51" t="s">
        <v>85</v>
      </c>
      <c r="Z23" s="39" t="n">
        <f aca="false">4/1</f>
        <v>4</v>
      </c>
      <c r="AA23" s="39" t="s">
        <v>83</v>
      </c>
      <c r="AB23" s="51" t="s">
        <v>66</v>
      </c>
      <c r="AC23" s="51" t="s">
        <v>208</v>
      </c>
      <c r="AD23" s="39" t="s">
        <v>106</v>
      </c>
      <c r="AE23" s="51" t="s">
        <v>105</v>
      </c>
      <c r="AF23" s="39" t="s">
        <v>106</v>
      </c>
      <c r="AG23" s="51" t="s">
        <v>170</v>
      </c>
      <c r="AH23" s="39" t="s">
        <v>106</v>
      </c>
      <c r="AI23" s="39" t="s">
        <v>106</v>
      </c>
      <c r="AJ23" s="39"/>
      <c r="AK23" s="39"/>
      <c r="AL23" s="53" t="n">
        <v>34</v>
      </c>
      <c r="AM23" s="38" t="n">
        <v>33</v>
      </c>
      <c r="AN23" s="40" t="n">
        <v>34</v>
      </c>
      <c r="AO23" s="41" t="n">
        <v>34</v>
      </c>
      <c r="AP23" s="68" t="n">
        <f aca="false">AL23-AM23</f>
        <v>1</v>
      </c>
      <c r="AQ23" s="68" t="n">
        <f aca="false">AL23-AN23</f>
        <v>0</v>
      </c>
      <c r="AR23" s="68" t="n">
        <f aca="false">AL23-AO23</f>
        <v>0</v>
      </c>
      <c r="AS23" s="54" t="s">
        <v>116</v>
      </c>
      <c r="AT23" s="53"/>
      <c r="AU23" s="38"/>
      <c r="AV23" s="40" t="s">
        <v>209</v>
      </c>
      <c r="AW23" s="41"/>
      <c r="AX23" s="30" t="s">
        <v>210</v>
      </c>
      <c r="AY23" s="37" t="s">
        <v>141</v>
      </c>
      <c r="AZ23" s="39"/>
      <c r="BA23" s="37" t="n">
        <v>1</v>
      </c>
    </row>
    <row r="24" customFormat="false" ht="12.75" hidden="false" customHeight="false" outlineLevel="0" collapsed="false">
      <c r="A24" s="29" t="s">
        <v>211</v>
      </c>
      <c r="B24" s="30" t="s">
        <v>54</v>
      </c>
      <c r="C24" s="43" t="s">
        <v>62</v>
      </c>
      <c r="D24" s="43" t="n">
        <v>7722</v>
      </c>
      <c r="E24" s="34" t="s">
        <v>57</v>
      </c>
      <c r="F24" s="44" t="n">
        <v>9.4</v>
      </c>
      <c r="G24" s="44" t="n">
        <v>0.15</v>
      </c>
      <c r="H24" s="72" t="s">
        <v>57</v>
      </c>
      <c r="I24" s="34" t="s">
        <v>57</v>
      </c>
      <c r="J24" s="47" t="s">
        <v>63</v>
      </c>
      <c r="K24" s="62" t="s">
        <v>57</v>
      </c>
      <c r="L24" s="49" t="s">
        <v>64</v>
      </c>
      <c r="M24" s="81"/>
      <c r="N24" s="81"/>
      <c r="O24" s="81"/>
      <c r="P24" s="38" t="s">
        <v>65</v>
      </c>
      <c r="Q24" s="38" t="s">
        <v>66</v>
      </c>
      <c r="R24" s="38" t="s">
        <v>66</v>
      </c>
      <c r="S24" s="38" t="n">
        <v>2</v>
      </c>
      <c r="T24" s="38" t="n">
        <v>4</v>
      </c>
      <c r="U24" s="50" t="n">
        <f aca="false">2/4</f>
        <v>0.5</v>
      </c>
      <c r="V24" s="50" t="s">
        <v>66</v>
      </c>
      <c r="W24" s="51" t="n">
        <v>64</v>
      </c>
      <c r="X24" s="38" t="s">
        <v>84</v>
      </c>
      <c r="Y24" s="38" t="s">
        <v>85</v>
      </c>
      <c r="Z24" s="50" t="n">
        <f aca="false">4/1</f>
        <v>4</v>
      </c>
      <c r="AA24" s="50" t="s">
        <v>83</v>
      </c>
      <c r="AB24" s="38" t="s">
        <v>66</v>
      </c>
      <c r="AC24" s="38" t="n">
        <v>8</v>
      </c>
      <c r="AD24" s="50" t="s">
        <v>60</v>
      </c>
      <c r="AE24" s="38" t="s">
        <v>142</v>
      </c>
      <c r="AF24" s="50" t="s">
        <v>106</v>
      </c>
      <c r="AG24" s="38" t="s">
        <v>95</v>
      </c>
      <c r="AH24" s="50" t="s">
        <v>106</v>
      </c>
      <c r="AI24" s="50" t="s">
        <v>60</v>
      </c>
      <c r="AJ24" s="50" t="s">
        <v>66</v>
      </c>
      <c r="AK24" s="50"/>
      <c r="AL24" s="53" t="n">
        <v>26</v>
      </c>
      <c r="AM24" s="38" t="n">
        <v>26</v>
      </c>
      <c r="AN24" s="40" t="n">
        <v>29</v>
      </c>
      <c r="AO24" s="41" t="n">
        <v>22</v>
      </c>
      <c r="AP24" s="54" t="n">
        <f aca="false">AL24-AM24</f>
        <v>0</v>
      </c>
      <c r="AQ24" s="54" t="n">
        <f aca="false">AL24-AN24</f>
        <v>-3</v>
      </c>
      <c r="AR24" s="54" t="n">
        <f aca="false">AL24-AO24</f>
        <v>4</v>
      </c>
      <c r="AS24" s="54" t="s">
        <v>71</v>
      </c>
      <c r="AT24" s="53" t="s">
        <v>212</v>
      </c>
      <c r="AU24" s="38" t="s">
        <v>197</v>
      </c>
      <c r="AV24" s="40"/>
      <c r="AW24" s="41" t="s">
        <v>213</v>
      </c>
      <c r="AX24" s="30"/>
      <c r="AY24" s="37" t="s">
        <v>77</v>
      </c>
      <c r="AZ24" s="50"/>
      <c r="BA24" s="37" t="n">
        <v>1</v>
      </c>
    </row>
    <row r="25" customFormat="false" ht="12.75" hidden="false" customHeight="false" outlineLevel="0" collapsed="false">
      <c r="A25" s="29" t="s">
        <v>214</v>
      </c>
      <c r="B25" s="30" t="s">
        <v>54</v>
      </c>
      <c r="C25" s="43" t="s">
        <v>62</v>
      </c>
      <c r="D25" s="43" t="n">
        <v>7723</v>
      </c>
      <c r="E25" s="34" t="s">
        <v>57</v>
      </c>
      <c r="F25" s="44" t="n">
        <v>9.6</v>
      </c>
      <c r="G25" s="44" t="n">
        <v>1.18</v>
      </c>
      <c r="H25" s="72" t="s">
        <v>57</v>
      </c>
      <c r="I25" s="34" t="s">
        <v>57</v>
      </c>
      <c r="J25" s="47" t="s">
        <v>63</v>
      </c>
      <c r="K25" s="62" t="s">
        <v>57</v>
      </c>
      <c r="L25" s="49" t="s">
        <v>64</v>
      </c>
      <c r="M25" s="80"/>
      <c r="N25" s="80"/>
      <c r="O25" s="80"/>
      <c r="P25" s="38" t="s">
        <v>65</v>
      </c>
      <c r="Q25" s="38" t="s">
        <v>66</v>
      </c>
      <c r="R25" s="38" t="s">
        <v>66</v>
      </c>
      <c r="S25" s="38" t="s">
        <v>67</v>
      </c>
      <c r="T25" s="38" t="n">
        <v>4</v>
      </c>
      <c r="U25" s="67" t="n">
        <f aca="false">1.5/4</f>
        <v>0.375</v>
      </c>
      <c r="V25" s="39" t="s">
        <v>66</v>
      </c>
      <c r="W25" s="51" t="n">
        <v>24</v>
      </c>
      <c r="X25" s="38" t="s">
        <v>84</v>
      </c>
      <c r="Y25" s="38" t="s">
        <v>85</v>
      </c>
      <c r="Z25" s="39" t="n">
        <f aca="false">4/1</f>
        <v>4</v>
      </c>
      <c r="AA25" s="39" t="s">
        <v>83</v>
      </c>
      <c r="AB25" s="38" t="s">
        <v>66</v>
      </c>
      <c r="AC25" s="38" t="s">
        <v>67</v>
      </c>
      <c r="AD25" s="39" t="s">
        <v>60</v>
      </c>
      <c r="AE25" s="38" t="s">
        <v>95</v>
      </c>
      <c r="AF25" s="39" t="s">
        <v>106</v>
      </c>
      <c r="AG25" s="38" t="s">
        <v>105</v>
      </c>
      <c r="AH25" s="39" t="s">
        <v>106</v>
      </c>
      <c r="AI25" s="39" t="s">
        <v>60</v>
      </c>
      <c r="AJ25" s="39" t="s">
        <v>66</v>
      </c>
      <c r="AK25" s="39"/>
      <c r="AL25" s="53" t="n">
        <v>29</v>
      </c>
      <c r="AM25" s="38" t="n">
        <v>31</v>
      </c>
      <c r="AN25" s="40" t="n">
        <v>31</v>
      </c>
      <c r="AO25" s="41" t="n">
        <v>30</v>
      </c>
      <c r="AP25" s="68" t="n">
        <f aca="false">AL25-AM25</f>
        <v>-2</v>
      </c>
      <c r="AQ25" s="68" t="n">
        <f aca="false">AL25-AN25</f>
        <v>-2</v>
      </c>
      <c r="AR25" s="68" t="n">
        <f aca="false">AL25-AO25</f>
        <v>-1</v>
      </c>
      <c r="AS25" s="54" t="s">
        <v>116</v>
      </c>
      <c r="AT25" s="53" t="s">
        <v>215</v>
      </c>
      <c r="AU25" s="38"/>
      <c r="AV25" s="40" t="s">
        <v>216</v>
      </c>
      <c r="AW25" s="41" t="s">
        <v>217</v>
      </c>
      <c r="AX25" s="30"/>
      <c r="AY25" s="37" t="s">
        <v>77</v>
      </c>
      <c r="AZ25" s="39"/>
      <c r="BA25" s="37" t="n">
        <v>1</v>
      </c>
    </row>
    <row r="26" customFormat="false" ht="12.75" hidden="false" customHeight="false" outlineLevel="0" collapsed="false">
      <c r="A26" s="29" t="s">
        <v>218</v>
      </c>
      <c r="B26" s="30" t="s">
        <v>54</v>
      </c>
      <c r="C26" s="43" t="s">
        <v>129</v>
      </c>
      <c r="D26" s="43" t="n">
        <v>7731</v>
      </c>
      <c r="E26" s="34" t="s">
        <v>57</v>
      </c>
      <c r="F26" s="44" t="n">
        <v>8.9</v>
      </c>
      <c r="G26" s="44" t="n">
        <v>0.5</v>
      </c>
      <c r="H26" s="46" t="n">
        <v>36</v>
      </c>
      <c r="I26" s="70" t="n">
        <v>24.489117</v>
      </c>
      <c r="J26" s="78" t="s">
        <v>141</v>
      </c>
      <c r="K26" s="62" t="s">
        <v>57</v>
      </c>
      <c r="L26" s="81"/>
      <c r="M26" s="49" t="s">
        <v>166</v>
      </c>
      <c r="N26" s="81"/>
      <c r="O26" s="81"/>
      <c r="P26" s="38" t="s">
        <v>65</v>
      </c>
      <c r="Q26" s="38" t="s">
        <v>113</v>
      </c>
      <c r="R26" s="38" t="s">
        <v>113</v>
      </c>
      <c r="S26" s="56"/>
      <c r="T26" s="56"/>
      <c r="U26" s="56"/>
      <c r="V26" s="56"/>
      <c r="W26" s="51" t="n">
        <v>48</v>
      </c>
      <c r="X26" s="51" t="s">
        <v>84</v>
      </c>
      <c r="Y26" s="51" t="s">
        <v>85</v>
      </c>
      <c r="Z26" s="50" t="n">
        <f aca="false">4/1</f>
        <v>4</v>
      </c>
      <c r="AA26" s="50" t="s">
        <v>83</v>
      </c>
      <c r="AB26" s="51" t="s">
        <v>66</v>
      </c>
      <c r="AC26" s="51" t="s">
        <v>174</v>
      </c>
      <c r="AD26" s="50" t="s">
        <v>106</v>
      </c>
      <c r="AE26" s="51" t="s">
        <v>105</v>
      </c>
      <c r="AF26" s="50" t="s">
        <v>106</v>
      </c>
      <c r="AG26" s="51" t="s">
        <v>107</v>
      </c>
      <c r="AH26" s="50" t="s">
        <v>106</v>
      </c>
      <c r="AI26" s="50" t="s">
        <v>106</v>
      </c>
      <c r="AJ26" s="50"/>
      <c r="AK26" s="50"/>
      <c r="AL26" s="53" t="n">
        <v>31</v>
      </c>
      <c r="AM26" s="38" t="n">
        <v>30</v>
      </c>
      <c r="AN26" s="40" t="n">
        <v>33</v>
      </c>
      <c r="AO26" s="41" t="n">
        <v>32</v>
      </c>
      <c r="AP26" s="68" t="n">
        <f aca="false">AL26-AM26</f>
        <v>1</v>
      </c>
      <c r="AQ26" s="68" t="n">
        <f aca="false">AL26-AN26</f>
        <v>-2</v>
      </c>
      <c r="AR26" s="68" t="n">
        <f aca="false">AL26-AO26</f>
        <v>-1</v>
      </c>
      <c r="AS26" s="54" t="s">
        <v>116</v>
      </c>
      <c r="AT26" s="53"/>
      <c r="AU26" s="38"/>
      <c r="AV26" s="40" t="s">
        <v>175</v>
      </c>
      <c r="AW26" s="41" t="s">
        <v>175</v>
      </c>
      <c r="AX26" s="30" t="s">
        <v>185</v>
      </c>
      <c r="AY26" s="42" t="s">
        <v>141</v>
      </c>
      <c r="AZ26" s="50"/>
      <c r="BA26" s="37" t="n">
        <v>1</v>
      </c>
    </row>
    <row r="27" customFormat="false" ht="12.75" hidden="false" customHeight="false" outlineLevel="0" collapsed="false">
      <c r="A27" s="29" t="s">
        <v>219</v>
      </c>
      <c r="B27" s="30" t="s">
        <v>54</v>
      </c>
      <c r="C27" s="43" t="s">
        <v>187</v>
      </c>
      <c r="D27" s="43" t="n">
        <v>7732</v>
      </c>
      <c r="E27" s="34" t="s">
        <v>57</v>
      </c>
      <c r="F27" s="44" t="n">
        <v>6.5</v>
      </c>
      <c r="G27" s="44" t="n">
        <v>1.21</v>
      </c>
      <c r="H27" s="34" t="s">
        <v>57</v>
      </c>
      <c r="I27" s="70" t="n">
        <v>23.113705</v>
      </c>
      <c r="J27" s="78" t="s">
        <v>141</v>
      </c>
      <c r="K27" s="62" t="s">
        <v>57</v>
      </c>
      <c r="L27" s="80"/>
      <c r="M27" s="49" t="s">
        <v>166</v>
      </c>
      <c r="N27" s="80"/>
      <c r="O27" s="79" t="s">
        <v>132</v>
      </c>
      <c r="P27" s="51" t="s">
        <v>65</v>
      </c>
      <c r="Q27" s="51" t="s">
        <v>113</v>
      </c>
      <c r="R27" s="51" t="s">
        <v>113</v>
      </c>
      <c r="S27" s="56"/>
      <c r="T27" s="56"/>
      <c r="U27" s="56"/>
      <c r="V27" s="56"/>
      <c r="W27" s="51" t="n">
        <v>256</v>
      </c>
      <c r="X27" s="38" t="s">
        <v>84</v>
      </c>
      <c r="Y27" s="38" t="s">
        <v>85</v>
      </c>
      <c r="Z27" s="39" t="n">
        <f aca="false">4/1</f>
        <v>4</v>
      </c>
      <c r="AA27" s="39" t="s">
        <v>83</v>
      </c>
      <c r="AB27" s="38" t="s">
        <v>66</v>
      </c>
      <c r="AC27" s="38" t="s">
        <v>69</v>
      </c>
      <c r="AD27" s="39" t="s">
        <v>60</v>
      </c>
      <c r="AE27" s="38" t="s">
        <v>178</v>
      </c>
      <c r="AF27" s="39" t="s">
        <v>106</v>
      </c>
      <c r="AG27" s="38" t="n">
        <v>2</v>
      </c>
      <c r="AH27" s="39" t="s">
        <v>106</v>
      </c>
      <c r="AI27" s="39" t="s">
        <v>60</v>
      </c>
      <c r="AJ27" s="39"/>
      <c r="AK27" s="39"/>
      <c r="AL27" s="53" t="n">
        <v>23</v>
      </c>
      <c r="AM27" s="38" t="n">
        <v>23</v>
      </c>
      <c r="AN27" s="40" t="n">
        <v>25</v>
      </c>
      <c r="AO27" s="41" t="n">
        <v>26</v>
      </c>
      <c r="AP27" s="54" t="n">
        <f aca="false">AL27-AM27</f>
        <v>0</v>
      </c>
      <c r="AQ27" s="54" t="n">
        <f aca="false">AL27-AN27</f>
        <v>-2</v>
      </c>
      <c r="AR27" s="54" t="n">
        <f aca="false">AL27-AO27</f>
        <v>-3</v>
      </c>
      <c r="AS27" s="54" t="s">
        <v>71</v>
      </c>
      <c r="AT27" s="53"/>
      <c r="AU27" s="38"/>
      <c r="AV27" s="40"/>
      <c r="AW27" s="41"/>
      <c r="AX27" s="30" t="s">
        <v>220</v>
      </c>
      <c r="AY27" s="42" t="s">
        <v>141</v>
      </c>
      <c r="AZ27" s="39"/>
      <c r="BA27" s="37" t="n">
        <v>1</v>
      </c>
    </row>
    <row r="28" customFormat="false" ht="12.75" hidden="false" customHeight="false" outlineLevel="0" collapsed="false">
      <c r="A28" s="42" t="s">
        <v>221</v>
      </c>
      <c r="B28" s="30" t="s">
        <v>79</v>
      </c>
      <c r="C28" s="43" t="s">
        <v>80</v>
      </c>
      <c r="D28" s="30" t="n">
        <v>7752</v>
      </c>
      <c r="E28" s="34" t="s">
        <v>57</v>
      </c>
      <c r="F28" s="44" t="n">
        <v>10</v>
      </c>
      <c r="G28" s="44" t="n">
        <v>0.47</v>
      </c>
      <c r="H28" s="34" t="s">
        <v>57</v>
      </c>
      <c r="I28" s="46" t="n">
        <v>37.164608</v>
      </c>
      <c r="J28" s="34" t="s">
        <v>57</v>
      </c>
      <c r="K28" s="62" t="s">
        <v>57</v>
      </c>
      <c r="L28" s="81"/>
      <c r="M28" s="81"/>
      <c r="N28" s="81"/>
      <c r="O28" s="81"/>
      <c r="P28" s="56"/>
      <c r="Q28" s="56"/>
      <c r="R28" s="56"/>
      <c r="S28" s="57" t="s">
        <v>222</v>
      </c>
      <c r="T28" s="57" t="s">
        <v>223</v>
      </c>
      <c r="U28" s="83" t="n">
        <v>4</v>
      </c>
      <c r="V28" s="57" t="s">
        <v>83</v>
      </c>
      <c r="W28" s="51" t="n">
        <v>8</v>
      </c>
      <c r="X28" s="51" t="n">
        <v>8</v>
      </c>
      <c r="Y28" s="51" t="n">
        <v>1</v>
      </c>
      <c r="Z28" s="50" t="n">
        <v>8</v>
      </c>
      <c r="AA28" s="50" t="s">
        <v>119</v>
      </c>
      <c r="AB28" s="51" t="s">
        <v>66</v>
      </c>
      <c r="AC28" s="51" t="s">
        <v>59</v>
      </c>
      <c r="AD28" s="50" t="s">
        <v>60</v>
      </c>
      <c r="AE28" s="51" t="s">
        <v>59</v>
      </c>
      <c r="AF28" s="50" t="s">
        <v>60</v>
      </c>
      <c r="AG28" s="51" t="s">
        <v>59</v>
      </c>
      <c r="AH28" s="50" t="s">
        <v>60</v>
      </c>
      <c r="AI28" s="50" t="s">
        <v>60</v>
      </c>
      <c r="AJ28" s="50"/>
      <c r="AK28" s="50" t="s">
        <v>86</v>
      </c>
      <c r="AL28" s="53" t="n">
        <v>12</v>
      </c>
      <c r="AM28" s="38" t="n">
        <v>16</v>
      </c>
      <c r="AN28" s="40" t="n">
        <v>15</v>
      </c>
      <c r="AO28" s="41" t="n">
        <v>17</v>
      </c>
      <c r="AP28" s="54" t="n">
        <f aca="false">AL28-AM28</f>
        <v>-4</v>
      </c>
      <c r="AQ28" s="54" t="n">
        <f aca="false">AL28-AN28</f>
        <v>-3</v>
      </c>
      <c r="AR28" s="59" t="n">
        <f aca="false">AL28-AO28</f>
        <v>-5</v>
      </c>
      <c r="AS28" s="60" t="s">
        <v>86</v>
      </c>
      <c r="AT28" s="53" t="s">
        <v>224</v>
      </c>
      <c r="AU28" s="38" t="s">
        <v>225</v>
      </c>
      <c r="AV28" s="40"/>
      <c r="AW28" s="41"/>
      <c r="AX28" s="30"/>
      <c r="AY28" s="37" t="s">
        <v>144</v>
      </c>
      <c r="AZ28" s="81"/>
      <c r="BA28" s="37" t="n">
        <v>1</v>
      </c>
    </row>
    <row r="29" customFormat="false" ht="12.75" hidden="false" customHeight="false" outlineLevel="0" collapsed="false">
      <c r="A29" s="42" t="s">
        <v>226</v>
      </c>
      <c r="B29" s="30" t="s">
        <v>54</v>
      </c>
      <c r="C29" s="43" t="s">
        <v>94</v>
      </c>
      <c r="D29" s="30" t="n">
        <v>7801</v>
      </c>
      <c r="E29" s="34" t="s">
        <v>57</v>
      </c>
      <c r="F29" s="44" t="n">
        <v>9.2</v>
      </c>
      <c r="G29" s="44" t="n">
        <v>0.4</v>
      </c>
      <c r="H29" s="34" t="s">
        <v>57</v>
      </c>
      <c r="I29" s="72" t="s">
        <v>57</v>
      </c>
      <c r="J29" s="34" t="s">
        <v>57</v>
      </c>
      <c r="K29" s="62" t="s">
        <v>57</v>
      </c>
      <c r="L29" s="36"/>
      <c r="M29" s="36"/>
      <c r="N29" s="37"/>
      <c r="O29" s="37"/>
      <c r="P29" s="38"/>
      <c r="Q29" s="38"/>
      <c r="R29" s="38"/>
      <c r="S29" s="37"/>
      <c r="T29" s="37"/>
      <c r="U29" s="37"/>
      <c r="V29" s="37"/>
      <c r="W29" s="37"/>
      <c r="X29" s="38" t="s">
        <v>84</v>
      </c>
      <c r="Y29" s="38" t="s">
        <v>85</v>
      </c>
      <c r="Z29" s="39" t="n">
        <f aca="false">4/1</f>
        <v>4</v>
      </c>
      <c r="AA29" s="39" t="s">
        <v>83</v>
      </c>
      <c r="AB29" s="38" t="s">
        <v>113</v>
      </c>
      <c r="AC29" s="38" t="n">
        <v>3</v>
      </c>
      <c r="AD29" s="37" t="s">
        <v>60</v>
      </c>
      <c r="AE29" s="38" t="n">
        <v>0.5</v>
      </c>
      <c r="AF29" s="37" t="s">
        <v>106</v>
      </c>
      <c r="AG29" s="37" t="n">
        <v>0.19</v>
      </c>
      <c r="AH29" s="37" t="s">
        <v>106</v>
      </c>
      <c r="AI29" s="37"/>
      <c r="AJ29" s="37"/>
      <c r="AK29" s="37"/>
      <c r="AL29" s="37"/>
      <c r="AM29" s="38"/>
      <c r="AN29" s="40"/>
      <c r="AO29" s="41"/>
      <c r="AP29" s="37"/>
      <c r="AQ29" s="37"/>
      <c r="AR29" s="37"/>
      <c r="AS29" s="30"/>
      <c r="AT29" s="37"/>
      <c r="AU29" s="37"/>
      <c r="AV29" s="37"/>
      <c r="AW29" s="37"/>
      <c r="AX29" s="37"/>
      <c r="AY29" s="37"/>
      <c r="AZ29" s="36" t="s">
        <v>227</v>
      </c>
      <c r="BA29" s="37"/>
    </row>
    <row r="30" customFormat="false" ht="12.75" hidden="false" customHeight="false" outlineLevel="0" collapsed="false">
      <c r="A30" s="42" t="s">
        <v>228</v>
      </c>
      <c r="B30" s="30" t="s">
        <v>54</v>
      </c>
      <c r="C30" s="43" t="s">
        <v>62</v>
      </c>
      <c r="D30" s="30" t="n">
        <v>7845</v>
      </c>
      <c r="E30" s="34" t="s">
        <v>57</v>
      </c>
      <c r="F30" s="44" t="n">
        <v>10.1</v>
      </c>
      <c r="G30" s="44" t="n">
        <v>0.3</v>
      </c>
      <c r="H30" s="34" t="s">
        <v>57</v>
      </c>
      <c r="I30" s="34" t="s">
        <v>57</v>
      </c>
      <c r="J30" s="47" t="s">
        <v>63</v>
      </c>
      <c r="K30" s="62" t="s">
        <v>57</v>
      </c>
      <c r="L30" s="49" t="s">
        <v>155</v>
      </c>
      <c r="M30" s="36"/>
      <c r="N30" s="37"/>
      <c r="O30" s="37"/>
      <c r="P30" s="38"/>
      <c r="Q30" s="38"/>
      <c r="R30" s="38"/>
      <c r="S30" s="37"/>
      <c r="T30" s="37" t="n">
        <v>0.25</v>
      </c>
      <c r="U30" s="37" t="n">
        <v>1</v>
      </c>
      <c r="V30" s="37"/>
      <c r="W30" s="37"/>
      <c r="X30" s="37"/>
      <c r="Y30" s="38"/>
      <c r="Z30" s="37"/>
      <c r="AA30" s="39"/>
      <c r="AB30" s="38" t="s">
        <v>113</v>
      </c>
      <c r="AC30" s="38" t="s">
        <v>59</v>
      </c>
      <c r="AD30" s="37" t="s">
        <v>60</v>
      </c>
      <c r="AE30" s="38" t="n">
        <v>0.75</v>
      </c>
      <c r="AF30" s="37" t="s">
        <v>106</v>
      </c>
      <c r="AG30" s="37" t="n">
        <v>1</v>
      </c>
      <c r="AH30" s="37" t="s">
        <v>106</v>
      </c>
      <c r="AI30" s="37" t="s">
        <v>60</v>
      </c>
      <c r="AJ30" s="37"/>
      <c r="AK30" s="37"/>
      <c r="AL30" s="37"/>
      <c r="AM30" s="38"/>
      <c r="AN30" s="40"/>
      <c r="AO30" s="41"/>
      <c r="AP30" s="37"/>
      <c r="AQ30" s="37"/>
      <c r="AR30" s="37"/>
      <c r="AS30" s="30"/>
      <c r="AT30" s="37"/>
      <c r="AU30" s="37"/>
      <c r="AV30" s="37"/>
      <c r="AW30" s="37"/>
      <c r="AX30" s="37"/>
      <c r="AY30" s="37"/>
      <c r="AZ30" s="36" t="s">
        <v>229</v>
      </c>
      <c r="BA30" s="37"/>
    </row>
    <row r="31" customFormat="false" ht="12.75" hidden="false" customHeight="false" outlineLevel="0" collapsed="false">
      <c r="A31" s="42" t="s">
        <v>230</v>
      </c>
      <c r="B31" s="30" t="s">
        <v>54</v>
      </c>
      <c r="C31" s="43" t="s">
        <v>187</v>
      </c>
      <c r="D31" s="30" t="n">
        <v>7877</v>
      </c>
      <c r="E31" s="84" t="s">
        <v>56</v>
      </c>
      <c r="F31" s="55" t="n">
        <v>0</v>
      </c>
      <c r="G31" s="55" t="n">
        <v>0</v>
      </c>
      <c r="H31" s="31" t="n">
        <v>23</v>
      </c>
      <c r="I31" s="70" t="n">
        <v>16.406998</v>
      </c>
      <c r="J31" s="71" t="s">
        <v>130</v>
      </c>
      <c r="K31" s="35" t="s">
        <v>231</v>
      </c>
      <c r="L31" s="36"/>
      <c r="M31" s="49" t="s">
        <v>166</v>
      </c>
      <c r="N31" s="79" t="s">
        <v>132</v>
      </c>
      <c r="O31" s="79" t="s">
        <v>132</v>
      </c>
      <c r="P31" s="38" t="s">
        <v>60</v>
      </c>
      <c r="Q31" s="38" t="s">
        <v>60</v>
      </c>
      <c r="R31" s="38" t="s">
        <v>60</v>
      </c>
      <c r="S31" s="38" t="s">
        <v>82</v>
      </c>
      <c r="T31" s="38" t="s">
        <v>68</v>
      </c>
      <c r="U31" s="50" t="n">
        <f aca="false">16/4</f>
        <v>4</v>
      </c>
      <c r="V31" s="50" t="s">
        <v>83</v>
      </c>
      <c r="W31" s="37"/>
      <c r="X31" s="37" t="n">
        <v>8</v>
      </c>
      <c r="Y31" s="38" t="s">
        <v>232</v>
      </c>
      <c r="Z31" s="37" t="s">
        <v>233</v>
      </c>
      <c r="AA31" s="39" t="s">
        <v>119</v>
      </c>
      <c r="AB31" s="38" t="s">
        <v>113</v>
      </c>
      <c r="AC31" s="38" t="s">
        <v>59</v>
      </c>
      <c r="AD31" s="37" t="s">
        <v>60</v>
      </c>
      <c r="AE31" s="38" t="s">
        <v>59</v>
      </c>
      <c r="AF31" s="37" t="s">
        <v>60</v>
      </c>
      <c r="AG31" s="38" t="s">
        <v>59</v>
      </c>
      <c r="AH31" s="37" t="s">
        <v>60</v>
      </c>
      <c r="AI31" s="37" t="s">
        <v>60</v>
      </c>
      <c r="AJ31" s="37"/>
      <c r="AK31" s="37"/>
      <c r="AL31" s="37"/>
      <c r="AM31" s="38"/>
      <c r="AN31" s="40"/>
      <c r="AO31" s="41"/>
      <c r="AP31" s="37"/>
      <c r="AQ31" s="37"/>
      <c r="AR31" s="37"/>
      <c r="AS31" s="30"/>
      <c r="AT31" s="37"/>
      <c r="AU31" s="37"/>
      <c r="AV31" s="37"/>
      <c r="AW31" s="37"/>
      <c r="AX31" s="37"/>
      <c r="AY31" s="37"/>
      <c r="AZ31" s="36" t="s">
        <v>119</v>
      </c>
      <c r="BA31" s="37"/>
    </row>
    <row r="32" customFormat="false" ht="12.75" hidden="false" customHeight="false" outlineLevel="0" collapsed="false">
      <c r="A32" s="42" t="s">
        <v>234</v>
      </c>
      <c r="B32" s="30" t="s">
        <v>54</v>
      </c>
      <c r="C32" s="43" t="s">
        <v>187</v>
      </c>
      <c r="D32" s="30" t="n">
        <v>7932</v>
      </c>
      <c r="E32" s="31" t="s">
        <v>56</v>
      </c>
      <c r="F32" s="55" t="n">
        <v>0</v>
      </c>
      <c r="G32" s="55" t="n">
        <v>0</v>
      </c>
      <c r="H32" s="31" t="n">
        <v>23</v>
      </c>
      <c r="I32" s="70" t="n">
        <v>17.156603</v>
      </c>
      <c r="J32" s="71" t="s">
        <v>130</v>
      </c>
      <c r="K32" s="35" t="s">
        <v>231</v>
      </c>
      <c r="L32" s="36"/>
      <c r="M32" s="49" t="s">
        <v>166</v>
      </c>
      <c r="N32" s="79" t="s">
        <v>132</v>
      </c>
      <c r="O32" s="37"/>
      <c r="P32" s="38" t="s">
        <v>65</v>
      </c>
      <c r="Q32" s="38" t="s">
        <v>66</v>
      </c>
      <c r="R32" s="38" t="s">
        <v>66</v>
      </c>
      <c r="S32" s="38" t="s">
        <v>82</v>
      </c>
      <c r="T32" s="38" t="s">
        <v>68</v>
      </c>
      <c r="U32" s="50" t="n">
        <f aca="false">16/4</f>
        <v>4</v>
      </c>
      <c r="V32" s="50" t="s">
        <v>83</v>
      </c>
      <c r="W32" s="85" t="s">
        <v>124</v>
      </c>
      <c r="X32" s="38" t="n">
        <v>24</v>
      </c>
      <c r="Y32" s="38" t="s">
        <v>85</v>
      </c>
      <c r="Z32" s="50" t="n">
        <f aca="false">24/1</f>
        <v>24</v>
      </c>
      <c r="AA32" s="50" t="s">
        <v>119</v>
      </c>
      <c r="AB32" s="38" t="s">
        <v>113</v>
      </c>
      <c r="AC32" s="38" t="s">
        <v>69</v>
      </c>
      <c r="AD32" s="50" t="s">
        <v>60</v>
      </c>
      <c r="AE32" s="38" t="s">
        <v>69</v>
      </c>
      <c r="AF32" s="50" t="s">
        <v>60</v>
      </c>
      <c r="AG32" s="38" t="n">
        <v>24</v>
      </c>
      <c r="AH32" s="50" t="s">
        <v>60</v>
      </c>
      <c r="AI32" s="50" t="s">
        <v>60</v>
      </c>
      <c r="AJ32" s="50"/>
      <c r="AK32" s="50" t="s">
        <v>81</v>
      </c>
      <c r="AL32" s="53" t="n">
        <v>9</v>
      </c>
      <c r="AM32" s="38" t="n">
        <v>11</v>
      </c>
      <c r="AN32" s="40" t="n">
        <v>12</v>
      </c>
      <c r="AO32" s="41" t="n">
        <v>23</v>
      </c>
      <c r="AP32" s="54" t="n">
        <f aca="false">AL32-AM32</f>
        <v>-2</v>
      </c>
      <c r="AQ32" s="54" t="n">
        <f aca="false">AL32-AN32</f>
        <v>-3</v>
      </c>
      <c r="AR32" s="59" t="n">
        <f aca="false">AL32-AO32</f>
        <v>-14</v>
      </c>
      <c r="AS32" s="49" t="s">
        <v>86</v>
      </c>
      <c r="AT32" s="37" t="s">
        <v>235</v>
      </c>
      <c r="AU32" s="37" t="s">
        <v>224</v>
      </c>
      <c r="AV32" s="37" t="s">
        <v>236</v>
      </c>
      <c r="AW32" s="37"/>
      <c r="AX32" s="37"/>
      <c r="AY32" s="37"/>
      <c r="AZ32" s="37"/>
      <c r="BA32" s="37" t="n">
        <v>1</v>
      </c>
    </row>
    <row r="33" customFormat="false" ht="12.75" hidden="false" customHeight="false" outlineLevel="0" collapsed="false">
      <c r="A33" s="42" t="s">
        <v>237</v>
      </c>
      <c r="B33" s="30" t="s">
        <v>54</v>
      </c>
      <c r="C33" s="43" t="s">
        <v>187</v>
      </c>
      <c r="D33" s="30" t="n">
        <v>8052</v>
      </c>
      <c r="E33" s="31" t="s">
        <v>56</v>
      </c>
      <c r="F33" s="55" t="n">
        <v>0</v>
      </c>
      <c r="G33" s="55" t="n">
        <v>0</v>
      </c>
      <c r="H33" s="31" t="n">
        <v>22</v>
      </c>
      <c r="I33" s="70" t="n">
        <v>18.413858</v>
      </c>
      <c r="J33" s="71" t="s">
        <v>130</v>
      </c>
      <c r="K33" s="35" t="s">
        <v>238</v>
      </c>
      <c r="L33" s="36"/>
      <c r="M33" s="36"/>
      <c r="N33" s="79" t="s">
        <v>132</v>
      </c>
      <c r="O33" s="79" t="s">
        <v>132</v>
      </c>
      <c r="P33" s="38" t="s">
        <v>239</v>
      </c>
      <c r="Q33" s="38" t="s">
        <v>113</v>
      </c>
      <c r="R33" s="38" t="s">
        <v>113</v>
      </c>
      <c r="S33" s="37" t="n">
        <v>16</v>
      </c>
      <c r="T33" s="37" t="n">
        <v>4</v>
      </c>
      <c r="U33" s="37" t="n">
        <v>4</v>
      </c>
      <c r="V33" s="37" t="s">
        <v>66</v>
      </c>
      <c r="W33" s="37"/>
      <c r="X33" s="37" t="n">
        <v>4</v>
      </c>
      <c r="Y33" s="38" t="n">
        <v>3</v>
      </c>
      <c r="Z33" s="37" t="s">
        <v>66</v>
      </c>
      <c r="AA33" s="39" t="s">
        <v>66</v>
      </c>
      <c r="AB33" s="38" t="s">
        <v>113</v>
      </c>
      <c r="AC33" s="38" t="n">
        <v>6</v>
      </c>
      <c r="AD33" s="37" t="s">
        <v>60</v>
      </c>
      <c r="AE33" s="38" t="n">
        <v>4</v>
      </c>
      <c r="AF33" s="37" t="s">
        <v>60</v>
      </c>
      <c r="AG33" s="37" t="n">
        <v>2</v>
      </c>
      <c r="AH33" s="37" t="s">
        <v>106</v>
      </c>
      <c r="AI33" s="37" t="s">
        <v>60</v>
      </c>
      <c r="AJ33" s="37"/>
      <c r="AK33" s="37"/>
      <c r="AL33" s="37"/>
      <c r="AM33" s="38"/>
      <c r="AN33" s="40"/>
      <c r="AO33" s="41"/>
      <c r="AP33" s="37"/>
      <c r="AQ33" s="37"/>
      <c r="AR33" s="37"/>
      <c r="AS33" s="30"/>
      <c r="AT33" s="37"/>
      <c r="AU33" s="37"/>
      <c r="AV33" s="37"/>
      <c r="AW33" s="37"/>
      <c r="AX33" s="37" t="s">
        <v>141</v>
      </c>
      <c r="AY33" s="37"/>
      <c r="AZ33" s="36" t="s">
        <v>240</v>
      </c>
      <c r="BA33" s="37"/>
    </row>
    <row r="34" customFormat="false" ht="12.75" hidden="false" customHeight="false" outlineLevel="0" collapsed="false">
      <c r="A34" s="42" t="s">
        <v>241</v>
      </c>
      <c r="B34" s="30" t="s">
        <v>79</v>
      </c>
      <c r="C34" s="30" t="s">
        <v>242</v>
      </c>
      <c r="D34" s="30" t="n">
        <v>8053</v>
      </c>
      <c r="E34" s="49" t="s">
        <v>56</v>
      </c>
      <c r="F34" s="86" t="n">
        <v>0</v>
      </c>
      <c r="G34" s="86" t="n">
        <v>0</v>
      </c>
      <c r="H34" s="79" t="s">
        <v>57</v>
      </c>
      <c r="I34" s="79" t="s">
        <v>57</v>
      </c>
      <c r="J34" s="79" t="s">
        <v>57</v>
      </c>
      <c r="K34" s="79" t="s">
        <v>57</v>
      </c>
      <c r="L34" s="36"/>
      <c r="M34" s="36"/>
      <c r="N34" s="37"/>
      <c r="O34" s="37"/>
      <c r="P34" s="38" t="s">
        <v>239</v>
      </c>
      <c r="Q34" s="38" t="s">
        <v>66</v>
      </c>
      <c r="R34" s="38" t="s">
        <v>66</v>
      </c>
      <c r="S34" s="37" t="s">
        <v>66</v>
      </c>
      <c r="T34" s="37" t="s">
        <v>66</v>
      </c>
      <c r="U34" s="37" t="s">
        <v>66</v>
      </c>
      <c r="V34" s="37" t="s">
        <v>66</v>
      </c>
      <c r="W34" s="37"/>
      <c r="X34" s="38" t="s">
        <v>84</v>
      </c>
      <c r="Y34" s="38" t="s">
        <v>85</v>
      </c>
      <c r="Z34" s="39" t="n">
        <f aca="false">4/1</f>
        <v>4</v>
      </c>
      <c r="AA34" s="39" t="s">
        <v>83</v>
      </c>
      <c r="AB34" s="38" t="s">
        <v>113</v>
      </c>
      <c r="AC34" s="38" t="n">
        <v>1</v>
      </c>
      <c r="AD34" s="37" t="s">
        <v>70</v>
      </c>
      <c r="AE34" s="38" t="s">
        <v>59</v>
      </c>
      <c r="AF34" s="37" t="s">
        <v>60</v>
      </c>
      <c r="AG34" s="37" t="n">
        <v>0.25</v>
      </c>
      <c r="AH34" s="37" t="s">
        <v>106</v>
      </c>
      <c r="AI34" s="37" t="s">
        <v>60</v>
      </c>
      <c r="AJ34" s="37" t="s">
        <v>66</v>
      </c>
      <c r="AK34" s="37"/>
      <c r="AL34" s="37"/>
      <c r="AM34" s="38"/>
      <c r="AN34" s="40"/>
      <c r="AO34" s="41"/>
      <c r="AP34" s="37"/>
      <c r="AQ34" s="37"/>
      <c r="AR34" s="37"/>
      <c r="AS34" s="30"/>
      <c r="AT34" s="37"/>
      <c r="AU34" s="37"/>
      <c r="AV34" s="37"/>
      <c r="AW34" s="37"/>
      <c r="AX34" s="37"/>
      <c r="AY34" s="37"/>
      <c r="AZ34" s="36" t="s">
        <v>10</v>
      </c>
      <c r="BA34" s="37"/>
    </row>
    <row r="35" customFormat="false" ht="12.75" hidden="false" customHeight="false" outlineLevel="0" collapsed="false">
      <c r="A35" s="42" t="s">
        <v>243</v>
      </c>
      <c r="B35" s="30" t="s">
        <v>54</v>
      </c>
      <c r="C35" s="30" t="s">
        <v>55</v>
      </c>
      <c r="D35" s="30" t="n">
        <v>8057</v>
      </c>
      <c r="E35" s="31" t="s">
        <v>56</v>
      </c>
      <c r="F35" s="55" t="n">
        <v>0</v>
      </c>
      <c r="G35" s="55" t="n">
        <v>0</v>
      </c>
      <c r="H35" s="84" t="n">
        <v>23</v>
      </c>
      <c r="I35" s="34" t="s">
        <v>57</v>
      </c>
      <c r="J35" s="87" t="s">
        <v>10</v>
      </c>
      <c r="K35" s="35" t="s">
        <v>135</v>
      </c>
      <c r="L35" s="36"/>
      <c r="M35" s="36"/>
      <c r="N35" s="37"/>
      <c r="O35" s="79" t="s">
        <v>132</v>
      </c>
      <c r="P35" s="38" t="s">
        <v>239</v>
      </c>
      <c r="Q35" s="38" t="s">
        <v>66</v>
      </c>
      <c r="R35" s="38" t="s">
        <v>66</v>
      </c>
      <c r="S35" s="37" t="n">
        <v>16</v>
      </c>
      <c r="T35" s="37" t="n">
        <v>4</v>
      </c>
      <c r="U35" s="37" t="n">
        <v>4</v>
      </c>
      <c r="V35" s="37" t="s">
        <v>66</v>
      </c>
      <c r="W35" s="37"/>
      <c r="X35" s="37" t="n">
        <v>64</v>
      </c>
      <c r="Y35" s="38" t="n">
        <v>48</v>
      </c>
      <c r="Z35" s="37" t="n">
        <v>1.3</v>
      </c>
      <c r="AA35" s="39" t="s">
        <v>66</v>
      </c>
      <c r="AB35" s="38" t="s">
        <v>113</v>
      </c>
      <c r="AC35" s="38" t="s">
        <v>59</v>
      </c>
      <c r="AD35" s="37" t="s">
        <v>60</v>
      </c>
      <c r="AE35" s="38" t="s">
        <v>59</v>
      </c>
      <c r="AF35" s="37" t="s">
        <v>60</v>
      </c>
      <c r="AG35" s="37" t="n">
        <v>32</v>
      </c>
      <c r="AH35" s="37" t="s">
        <v>60</v>
      </c>
      <c r="AI35" s="37" t="s">
        <v>60</v>
      </c>
      <c r="AJ35" s="37"/>
      <c r="AK35" s="37"/>
      <c r="AL35" s="37"/>
      <c r="AM35" s="38"/>
      <c r="AN35" s="40"/>
      <c r="AO35" s="41"/>
      <c r="AP35" s="37"/>
      <c r="AQ35" s="37"/>
      <c r="AR35" s="37"/>
      <c r="AS35" s="30"/>
      <c r="AT35" s="37"/>
      <c r="AU35" s="37"/>
      <c r="AV35" s="37"/>
      <c r="AW35" s="37"/>
      <c r="AX35" s="37" t="s">
        <v>141</v>
      </c>
      <c r="AY35" s="37"/>
      <c r="AZ35" s="36" t="s">
        <v>244</v>
      </c>
      <c r="BA35" s="37"/>
    </row>
    <row r="36" customFormat="false" ht="12.75" hidden="false" customHeight="false" outlineLevel="0" collapsed="false">
      <c r="A36" s="42" t="s">
        <v>245</v>
      </c>
      <c r="B36" s="30" t="s">
        <v>79</v>
      </c>
      <c r="C36" s="88" t="s">
        <v>140</v>
      </c>
      <c r="D36" s="30" t="n">
        <v>8061</v>
      </c>
      <c r="E36" s="34" t="s">
        <v>57</v>
      </c>
      <c r="F36" s="44" t="n">
        <v>9</v>
      </c>
      <c r="G36" s="44" t="n">
        <v>0.55075</v>
      </c>
      <c r="H36" s="34" t="s">
        <v>57</v>
      </c>
      <c r="I36" s="72" t="s">
        <v>57</v>
      </c>
      <c r="J36" s="34" t="s">
        <v>57</v>
      </c>
      <c r="K36" s="62" t="s">
        <v>57</v>
      </c>
      <c r="L36" s="36"/>
      <c r="M36" s="36"/>
      <c r="N36" s="37"/>
      <c r="O36" s="79" t="s">
        <v>132</v>
      </c>
      <c r="P36" s="56"/>
      <c r="Q36" s="56"/>
      <c r="R36" s="56"/>
      <c r="S36" s="36" t="s">
        <v>222</v>
      </c>
      <c r="T36" s="36" t="s">
        <v>223</v>
      </c>
      <c r="U36" s="89" t="n">
        <v>4</v>
      </c>
      <c r="V36" s="36" t="s">
        <v>83</v>
      </c>
      <c r="W36" s="37" t="s">
        <v>246</v>
      </c>
      <c r="X36" s="37" t="n">
        <v>32</v>
      </c>
      <c r="Y36" s="38" t="n">
        <v>1.5</v>
      </c>
      <c r="Z36" s="37" t="n">
        <v>16</v>
      </c>
      <c r="AA36" s="39" t="s">
        <v>119</v>
      </c>
      <c r="AB36" s="38" t="s">
        <v>113</v>
      </c>
      <c r="AC36" s="38" t="s">
        <v>59</v>
      </c>
      <c r="AD36" s="37" t="s">
        <v>60</v>
      </c>
      <c r="AE36" s="38" t="s">
        <v>59</v>
      </c>
      <c r="AF36" s="37" t="s">
        <v>60</v>
      </c>
      <c r="AG36" s="37" t="s">
        <v>59</v>
      </c>
      <c r="AH36" s="37" t="s">
        <v>60</v>
      </c>
      <c r="AI36" s="37" t="s">
        <v>60</v>
      </c>
      <c r="AJ36" s="37" t="s">
        <v>247</v>
      </c>
      <c r="AK36" s="37" t="s">
        <v>86</v>
      </c>
      <c r="AL36" s="37"/>
      <c r="AM36" s="38"/>
      <c r="AN36" s="40"/>
      <c r="AO36" s="41"/>
      <c r="AP36" s="37"/>
      <c r="AQ36" s="37"/>
      <c r="AR36" s="37"/>
      <c r="AS36" s="30"/>
      <c r="AT36" s="37"/>
      <c r="AU36" s="37"/>
      <c r="AV36" s="37"/>
      <c r="AW36" s="37"/>
      <c r="AX36" s="37"/>
      <c r="AY36" s="37"/>
      <c r="AZ36" s="36" t="s">
        <v>248</v>
      </c>
      <c r="BA36" s="37"/>
    </row>
    <row r="37" customFormat="false" ht="12.75" hidden="false" customHeight="false" outlineLevel="0" collapsed="false">
      <c r="A37" s="42" t="s">
        <v>249</v>
      </c>
      <c r="B37" s="30" t="s">
        <v>54</v>
      </c>
      <c r="C37" s="43" t="s">
        <v>187</v>
      </c>
      <c r="D37" s="30" t="n">
        <v>8083</v>
      </c>
      <c r="E37" s="31" t="s">
        <v>56</v>
      </c>
      <c r="F37" s="55" t="n">
        <v>0</v>
      </c>
      <c r="G37" s="55" t="n">
        <v>0</v>
      </c>
      <c r="H37" s="84" t="n">
        <v>21</v>
      </c>
      <c r="I37" s="70" t="n">
        <v>26.582787</v>
      </c>
      <c r="J37" s="71" t="s">
        <v>130</v>
      </c>
      <c r="K37" s="35" t="s">
        <v>238</v>
      </c>
      <c r="L37" s="36"/>
      <c r="M37" s="36"/>
      <c r="N37" s="79" t="s">
        <v>189</v>
      </c>
      <c r="O37" s="79" t="s">
        <v>132</v>
      </c>
      <c r="P37" s="38"/>
      <c r="Q37" s="38"/>
      <c r="R37" s="38"/>
      <c r="S37" s="37"/>
      <c r="T37" s="37"/>
      <c r="U37" s="37"/>
      <c r="V37" s="37"/>
      <c r="W37" s="37"/>
      <c r="X37" s="37"/>
      <c r="Y37" s="38"/>
      <c r="Z37" s="37"/>
      <c r="AA37" s="39"/>
      <c r="AB37" s="38"/>
      <c r="AC37" s="38"/>
      <c r="AD37" s="37"/>
      <c r="AE37" s="38"/>
      <c r="AF37" s="37"/>
      <c r="AG37" s="37"/>
      <c r="AH37" s="37"/>
      <c r="AI37" s="37"/>
      <c r="AJ37" s="37"/>
      <c r="AK37" s="37"/>
      <c r="AL37" s="37"/>
      <c r="AM37" s="38"/>
      <c r="AN37" s="40"/>
      <c r="AO37" s="41"/>
      <c r="AP37" s="37"/>
      <c r="AQ37" s="37"/>
      <c r="AR37" s="37"/>
      <c r="AS37" s="30"/>
      <c r="AT37" s="37"/>
      <c r="AU37" s="37"/>
      <c r="AV37" s="37"/>
      <c r="AW37" s="37"/>
      <c r="AX37" s="37"/>
      <c r="AY37" s="37" t="s">
        <v>250</v>
      </c>
      <c r="AZ37" s="36" t="s">
        <v>251</v>
      </c>
      <c r="BA37" s="37"/>
    </row>
    <row r="38" customFormat="false" ht="12.75" hidden="false" customHeight="false" outlineLevel="0" collapsed="false">
      <c r="A38" s="42" t="s">
        <v>252</v>
      </c>
      <c r="B38" s="30" t="s">
        <v>54</v>
      </c>
      <c r="C38" s="43" t="s">
        <v>62</v>
      </c>
      <c r="D38" s="30" t="n">
        <v>8088</v>
      </c>
      <c r="E38" s="31" t="s">
        <v>56</v>
      </c>
      <c r="F38" s="55" t="n">
        <v>1.9</v>
      </c>
      <c r="G38" s="55" t="n">
        <v>1.68</v>
      </c>
      <c r="H38" s="31" t="n">
        <v>20</v>
      </c>
      <c r="I38" s="34" t="s">
        <v>57</v>
      </c>
      <c r="J38" s="75" t="s">
        <v>153</v>
      </c>
      <c r="K38" s="35" t="s">
        <v>253</v>
      </c>
      <c r="L38" s="49" t="s">
        <v>254</v>
      </c>
      <c r="M38" s="36"/>
      <c r="N38" s="37"/>
      <c r="O38" s="37"/>
      <c r="P38" s="38" t="s">
        <v>239</v>
      </c>
      <c r="Q38" s="38" t="s">
        <v>66</v>
      </c>
      <c r="R38" s="38" t="s">
        <v>66</v>
      </c>
      <c r="S38" s="37" t="n">
        <v>1</v>
      </c>
      <c r="T38" s="37" t="n">
        <v>1.5</v>
      </c>
      <c r="U38" s="37" t="n">
        <v>0.6</v>
      </c>
      <c r="V38" s="37" t="s">
        <v>66</v>
      </c>
      <c r="W38" s="37"/>
      <c r="X38" s="38" t="s">
        <v>84</v>
      </c>
      <c r="Y38" s="38" t="s">
        <v>85</v>
      </c>
      <c r="Z38" s="37" t="n">
        <v>4</v>
      </c>
      <c r="AA38" s="39" t="s">
        <v>83</v>
      </c>
      <c r="AB38" s="38" t="s">
        <v>113</v>
      </c>
      <c r="AC38" s="38" t="n">
        <v>3</v>
      </c>
      <c r="AD38" s="37" t="s">
        <v>60</v>
      </c>
      <c r="AE38" s="38" t="n">
        <v>0.25</v>
      </c>
      <c r="AF38" s="37" t="s">
        <v>106</v>
      </c>
      <c r="AG38" s="37" t="n">
        <v>0.12</v>
      </c>
      <c r="AH38" s="37" t="s">
        <v>106</v>
      </c>
      <c r="AI38" s="37" t="s">
        <v>60</v>
      </c>
      <c r="AJ38" s="37" t="s">
        <v>66</v>
      </c>
      <c r="AK38" s="37" t="s">
        <v>86</v>
      </c>
      <c r="AL38" s="37"/>
      <c r="AM38" s="38"/>
      <c r="AN38" s="40"/>
      <c r="AO38" s="41"/>
      <c r="AP38" s="37"/>
      <c r="AQ38" s="37"/>
      <c r="AR38" s="37"/>
      <c r="AS38" s="30"/>
      <c r="AT38" s="37"/>
      <c r="AU38" s="37"/>
      <c r="AV38" s="37"/>
      <c r="AW38" s="37"/>
      <c r="AX38" s="37" t="s">
        <v>255</v>
      </c>
      <c r="AY38" s="37"/>
      <c r="AZ38" s="36" t="s">
        <v>251</v>
      </c>
      <c r="BA38" s="37"/>
    </row>
    <row r="39" customFormat="false" ht="12.75" hidden="false" customHeight="false" outlineLevel="0" collapsed="false">
      <c r="A39" s="42" t="s">
        <v>256</v>
      </c>
      <c r="B39" s="30" t="s">
        <v>54</v>
      </c>
      <c r="C39" s="43" t="s">
        <v>187</v>
      </c>
      <c r="D39" s="30" t="n">
        <v>8090</v>
      </c>
      <c r="E39" s="34" t="s">
        <v>57</v>
      </c>
      <c r="F39" s="44" t="n">
        <v>8.4</v>
      </c>
      <c r="G39" s="44" t="n">
        <v>0.57</v>
      </c>
      <c r="H39" s="34" t="s">
        <v>57</v>
      </c>
      <c r="I39" s="70" t="n">
        <v>22.200342</v>
      </c>
      <c r="J39" s="78" t="s">
        <v>141</v>
      </c>
      <c r="K39" s="62" t="s">
        <v>57</v>
      </c>
      <c r="L39" s="36"/>
      <c r="M39" s="49" t="s">
        <v>166</v>
      </c>
      <c r="N39" s="79" t="s">
        <v>132</v>
      </c>
      <c r="O39" s="37"/>
      <c r="P39" s="38" t="s">
        <v>239</v>
      </c>
      <c r="Q39" s="38" t="s">
        <v>66</v>
      </c>
      <c r="R39" s="38" t="s">
        <v>66</v>
      </c>
      <c r="S39" s="38" t="s">
        <v>82</v>
      </c>
      <c r="T39" s="38" t="s">
        <v>68</v>
      </c>
      <c r="U39" s="37" t="n">
        <v>4</v>
      </c>
      <c r="V39" s="37" t="s">
        <v>83</v>
      </c>
      <c r="W39" s="37"/>
      <c r="X39" s="38" t="s">
        <v>84</v>
      </c>
      <c r="Y39" s="38" t="s">
        <v>85</v>
      </c>
      <c r="Z39" s="39" t="n">
        <f aca="false">4/1</f>
        <v>4</v>
      </c>
      <c r="AA39" s="39" t="s">
        <v>83</v>
      </c>
      <c r="AB39" s="38" t="s">
        <v>66</v>
      </c>
      <c r="AC39" s="38" t="s">
        <v>69</v>
      </c>
      <c r="AD39" s="37" t="s">
        <v>60</v>
      </c>
      <c r="AE39" s="38" t="n">
        <v>2</v>
      </c>
      <c r="AF39" s="37" t="s">
        <v>106</v>
      </c>
      <c r="AG39" s="37" t="n">
        <v>8</v>
      </c>
      <c r="AH39" s="37" t="s">
        <v>106</v>
      </c>
      <c r="AI39" s="37" t="s">
        <v>60</v>
      </c>
      <c r="AJ39" s="37" t="s">
        <v>66</v>
      </c>
      <c r="AK39" s="37"/>
      <c r="AL39" s="37"/>
      <c r="AM39" s="38"/>
      <c r="AN39" s="40"/>
      <c r="AO39" s="41"/>
      <c r="AP39" s="37"/>
      <c r="AQ39" s="37"/>
      <c r="AR39" s="37"/>
      <c r="AS39" s="30"/>
      <c r="AT39" s="37"/>
      <c r="AU39" s="37"/>
      <c r="AV39" s="37"/>
      <c r="AW39" s="37"/>
      <c r="AX39" s="37"/>
      <c r="AY39" s="37" t="s">
        <v>250</v>
      </c>
      <c r="AZ39" s="36"/>
      <c r="BA39" s="37"/>
    </row>
    <row r="40" customFormat="false" ht="12.75" hidden="false" customHeight="false" outlineLevel="0" collapsed="false">
      <c r="A40" s="42" t="s">
        <v>257</v>
      </c>
      <c r="B40" s="30" t="s">
        <v>79</v>
      </c>
      <c r="C40" s="30" t="s">
        <v>258</v>
      </c>
      <c r="D40" s="30" t="n">
        <v>8113</v>
      </c>
      <c r="E40" s="49" t="s">
        <v>56</v>
      </c>
      <c r="F40" s="86" t="n">
        <v>0.04</v>
      </c>
      <c r="G40" s="86" t="n">
        <v>0.023</v>
      </c>
      <c r="H40" s="79" t="s">
        <v>57</v>
      </c>
      <c r="I40" s="79" t="s">
        <v>57</v>
      </c>
      <c r="J40" s="79" t="s">
        <v>57</v>
      </c>
      <c r="K40" s="79" t="s">
        <v>57</v>
      </c>
      <c r="L40" s="36"/>
      <c r="M40" s="36"/>
      <c r="N40" s="37"/>
      <c r="O40" s="37"/>
      <c r="P40" s="38" t="s">
        <v>65</v>
      </c>
      <c r="Q40" s="38" t="s">
        <v>66</v>
      </c>
      <c r="R40" s="38" t="s">
        <v>66</v>
      </c>
      <c r="S40" s="85" t="s">
        <v>114</v>
      </c>
      <c r="T40" s="85" t="s">
        <v>133</v>
      </c>
      <c r="U40" s="37" t="n">
        <v>3.9</v>
      </c>
      <c r="V40" s="37" t="s">
        <v>83</v>
      </c>
      <c r="W40" s="37"/>
      <c r="X40" s="38" t="s">
        <v>84</v>
      </c>
      <c r="Y40" s="38" t="s">
        <v>85</v>
      </c>
      <c r="Z40" s="39" t="n">
        <f aca="false">4/1</f>
        <v>4</v>
      </c>
      <c r="AA40" s="39" t="s">
        <v>83</v>
      </c>
      <c r="AB40" s="38" t="s">
        <v>113</v>
      </c>
      <c r="AC40" s="38" t="n">
        <v>0.75</v>
      </c>
      <c r="AD40" s="37" t="s">
        <v>70</v>
      </c>
      <c r="AE40" s="38" t="n">
        <v>0.5</v>
      </c>
      <c r="AF40" s="37" t="s">
        <v>106</v>
      </c>
      <c r="AG40" s="37" t="n">
        <v>0.25</v>
      </c>
      <c r="AH40" s="37" t="s">
        <v>106</v>
      </c>
      <c r="AI40" s="37" t="s">
        <v>60</v>
      </c>
      <c r="AJ40" s="37"/>
      <c r="AK40" s="37"/>
      <c r="AL40" s="37"/>
      <c r="AM40" s="38"/>
      <c r="AN40" s="40"/>
      <c r="AO40" s="41"/>
      <c r="AP40" s="37"/>
      <c r="AQ40" s="37"/>
      <c r="AR40" s="37"/>
      <c r="AS40" s="30"/>
      <c r="AT40" s="37"/>
      <c r="AU40" s="37"/>
      <c r="AV40" s="37"/>
      <c r="AW40" s="37"/>
      <c r="AX40" s="37" t="s">
        <v>63</v>
      </c>
      <c r="AY40" s="37"/>
      <c r="AZ40" s="36" t="s">
        <v>251</v>
      </c>
      <c r="BA40" s="37"/>
    </row>
    <row r="41" customFormat="false" ht="12.75" hidden="false" customHeight="false" outlineLevel="0" collapsed="false">
      <c r="A41" s="42" t="s">
        <v>259</v>
      </c>
      <c r="B41" s="30" t="s">
        <v>54</v>
      </c>
      <c r="C41" s="30" t="s">
        <v>260</v>
      </c>
      <c r="D41" s="30" t="n">
        <v>8117</v>
      </c>
      <c r="E41" s="31" t="s">
        <v>56</v>
      </c>
      <c r="F41" s="32" t="n">
        <v>0.2</v>
      </c>
      <c r="G41" s="55" t="n">
        <v>0.1</v>
      </c>
      <c r="H41" s="31" t="n">
        <v>20</v>
      </c>
      <c r="I41" s="46" t="n">
        <v>38.834618</v>
      </c>
      <c r="J41" s="87" t="s">
        <v>10</v>
      </c>
      <c r="K41" s="35" t="s">
        <v>81</v>
      </c>
      <c r="L41" s="36"/>
      <c r="M41" s="36"/>
      <c r="N41" s="37"/>
      <c r="O41" s="37"/>
      <c r="P41" s="38" t="s">
        <v>239</v>
      </c>
      <c r="Q41" s="38" t="s">
        <v>66</v>
      </c>
      <c r="R41" s="38" t="s">
        <v>113</v>
      </c>
      <c r="S41" s="38" t="s">
        <v>82</v>
      </c>
      <c r="T41" s="37" t="n">
        <v>1</v>
      </c>
      <c r="U41" s="37" t="n">
        <v>16</v>
      </c>
      <c r="V41" s="37" t="s">
        <v>113</v>
      </c>
      <c r="W41" s="37"/>
      <c r="X41" s="37" t="n">
        <v>24</v>
      </c>
      <c r="Y41" s="38" t="n">
        <v>2</v>
      </c>
      <c r="Z41" s="37" t="n">
        <v>12</v>
      </c>
      <c r="AA41" s="39" t="s">
        <v>119</v>
      </c>
      <c r="AB41" s="38" t="s">
        <v>113</v>
      </c>
      <c r="AC41" s="38" t="n">
        <v>0.047</v>
      </c>
      <c r="AD41" s="37" t="s">
        <v>106</v>
      </c>
      <c r="AE41" s="38" t="n">
        <v>0.5</v>
      </c>
      <c r="AF41" s="37" t="s">
        <v>106</v>
      </c>
      <c r="AG41" s="37" t="n">
        <v>0.06</v>
      </c>
      <c r="AH41" s="37" t="s">
        <v>106</v>
      </c>
      <c r="AI41" s="37" t="s">
        <v>106</v>
      </c>
      <c r="AJ41" s="37" t="s">
        <v>66</v>
      </c>
      <c r="AK41" s="37"/>
      <c r="AL41" s="37"/>
      <c r="AM41" s="38"/>
      <c r="AN41" s="40"/>
      <c r="AO41" s="41"/>
      <c r="AP41" s="37"/>
      <c r="AQ41" s="37"/>
      <c r="AR41" s="37"/>
      <c r="AS41" s="30"/>
      <c r="AT41" s="37"/>
      <c r="AU41" s="37"/>
      <c r="AV41" s="37"/>
      <c r="AW41" s="37"/>
      <c r="AX41" s="37" t="s">
        <v>141</v>
      </c>
      <c r="AY41" s="37"/>
      <c r="AZ41" s="36" t="s">
        <v>261</v>
      </c>
      <c r="BA41" s="37"/>
    </row>
    <row r="42" customFormat="false" ht="12.75" hidden="false" customHeight="false" outlineLevel="0" collapsed="false">
      <c r="A42" s="42" t="s">
        <v>262</v>
      </c>
      <c r="B42" s="30" t="s">
        <v>54</v>
      </c>
      <c r="C42" s="30" t="s">
        <v>260</v>
      </c>
      <c r="D42" s="30" t="n">
        <v>8118</v>
      </c>
      <c r="E42" s="31" t="s">
        <v>56</v>
      </c>
      <c r="F42" s="32" t="n">
        <v>0</v>
      </c>
      <c r="G42" s="55" t="n">
        <v>0.034</v>
      </c>
      <c r="H42" s="31" t="n">
        <v>19</v>
      </c>
      <c r="I42" s="34" t="s">
        <v>57</v>
      </c>
      <c r="J42" s="87" t="s">
        <v>10</v>
      </c>
      <c r="K42" s="35" t="s">
        <v>81</v>
      </c>
      <c r="L42" s="36"/>
      <c r="M42" s="36"/>
      <c r="N42" s="37"/>
      <c r="O42" s="37"/>
      <c r="P42" s="38" t="s">
        <v>65</v>
      </c>
      <c r="Q42" s="38" t="s">
        <v>66</v>
      </c>
      <c r="R42" s="38" t="s">
        <v>66</v>
      </c>
      <c r="S42" s="38" t="s">
        <v>82</v>
      </c>
      <c r="T42" s="38" t="s">
        <v>68</v>
      </c>
      <c r="U42" s="37" t="n">
        <v>4</v>
      </c>
      <c r="V42" s="37" t="s">
        <v>83</v>
      </c>
      <c r="W42" s="37"/>
      <c r="X42" s="38" t="s">
        <v>84</v>
      </c>
      <c r="Y42" s="38" t="n">
        <v>1</v>
      </c>
      <c r="Z42" s="37" t="n">
        <v>4</v>
      </c>
      <c r="AA42" s="39"/>
      <c r="AB42" s="38" t="s">
        <v>113</v>
      </c>
      <c r="AC42" s="38"/>
      <c r="AD42" s="37" t="s">
        <v>106</v>
      </c>
      <c r="AE42" s="38"/>
      <c r="AF42" s="37" t="s">
        <v>106</v>
      </c>
      <c r="AG42" s="37"/>
      <c r="AH42" s="37" t="s">
        <v>106</v>
      </c>
      <c r="AI42" s="37"/>
      <c r="AJ42" s="37"/>
      <c r="AK42" s="37"/>
      <c r="AL42" s="37"/>
      <c r="AM42" s="38"/>
      <c r="AN42" s="40"/>
      <c r="AO42" s="41"/>
      <c r="AP42" s="37"/>
      <c r="AQ42" s="37"/>
      <c r="AR42" s="37"/>
      <c r="AS42" s="30"/>
      <c r="AT42" s="37"/>
      <c r="AU42" s="37"/>
      <c r="AV42" s="37"/>
      <c r="AW42" s="37"/>
      <c r="AX42" s="37"/>
      <c r="AY42" s="37"/>
      <c r="AZ42" s="36" t="s">
        <v>141</v>
      </c>
      <c r="BA42" s="37"/>
    </row>
    <row r="43" customFormat="false" ht="12.75" hidden="false" customHeight="false" outlineLevel="0" collapsed="false">
      <c r="A43" s="42" t="s">
        <v>263</v>
      </c>
      <c r="B43" s="30" t="s">
        <v>79</v>
      </c>
      <c r="C43" s="43" t="s">
        <v>140</v>
      </c>
      <c r="D43" s="30" t="n">
        <v>8119</v>
      </c>
      <c r="E43" s="34" t="s">
        <v>57</v>
      </c>
      <c r="F43" s="44" t="n">
        <v>6.9</v>
      </c>
      <c r="G43" s="44" t="n">
        <v>0.45</v>
      </c>
      <c r="H43" s="34" t="s">
        <v>57</v>
      </c>
      <c r="I43" s="34" t="s">
        <v>57</v>
      </c>
      <c r="J43" s="34" t="s">
        <v>57</v>
      </c>
      <c r="K43" s="62" t="s">
        <v>57</v>
      </c>
      <c r="L43" s="36"/>
      <c r="M43" s="36"/>
      <c r="N43" s="37"/>
      <c r="O43" s="37"/>
      <c r="P43" s="56"/>
      <c r="Q43" s="56"/>
      <c r="R43" s="56"/>
      <c r="S43" s="37"/>
      <c r="T43" s="37"/>
      <c r="U43" s="37"/>
      <c r="V43" s="37"/>
      <c r="W43" s="37" t="s">
        <v>246</v>
      </c>
      <c r="X43" s="37" t="n">
        <v>16</v>
      </c>
      <c r="Y43" s="38" t="n">
        <v>2</v>
      </c>
      <c r="Z43" s="37" t="n">
        <v>8</v>
      </c>
      <c r="AA43" s="39" t="s">
        <v>113</v>
      </c>
      <c r="AB43" s="38" t="s">
        <v>66</v>
      </c>
      <c r="AC43" s="38" t="s">
        <v>59</v>
      </c>
      <c r="AD43" s="37" t="s">
        <v>60</v>
      </c>
      <c r="AE43" s="38" t="s">
        <v>59</v>
      </c>
      <c r="AF43" s="37" t="s">
        <v>60</v>
      </c>
      <c r="AG43" s="38" t="s">
        <v>59</v>
      </c>
      <c r="AH43" s="37" t="s">
        <v>60</v>
      </c>
      <c r="AI43" s="37" t="s">
        <v>60</v>
      </c>
      <c r="AJ43" s="37"/>
      <c r="AK43" s="37"/>
      <c r="AL43" s="37"/>
      <c r="AM43" s="38"/>
      <c r="AN43" s="40"/>
      <c r="AO43" s="41"/>
      <c r="AP43" s="37"/>
      <c r="AQ43" s="37"/>
      <c r="AR43" s="37"/>
      <c r="AS43" s="30"/>
      <c r="AT43" s="37"/>
      <c r="AU43" s="37"/>
      <c r="AV43" s="37"/>
      <c r="AW43" s="37"/>
      <c r="AX43" s="37"/>
      <c r="AY43" s="37"/>
      <c r="AZ43" s="36" t="s">
        <v>251</v>
      </c>
      <c r="BA43" s="37"/>
    </row>
    <row r="44" customFormat="false" ht="12.75" hidden="false" customHeight="false" outlineLevel="0" collapsed="false">
      <c r="A44" s="42" t="s">
        <v>264</v>
      </c>
      <c r="B44" s="30" t="s">
        <v>54</v>
      </c>
      <c r="C44" s="43" t="s">
        <v>62</v>
      </c>
      <c r="D44" s="30" t="n">
        <v>8121</v>
      </c>
      <c r="E44" s="31" t="s">
        <v>56</v>
      </c>
      <c r="F44" s="32" t="n">
        <v>0</v>
      </c>
      <c r="G44" s="55" t="n">
        <v>0</v>
      </c>
      <c r="H44" s="31" t="n">
        <v>22</v>
      </c>
      <c r="I44" s="34" t="s">
        <v>57</v>
      </c>
      <c r="J44" s="87" t="s">
        <v>10</v>
      </c>
      <c r="K44" s="35" t="s">
        <v>81</v>
      </c>
      <c r="L44" s="36"/>
      <c r="M44" s="36"/>
      <c r="N44" s="37"/>
      <c r="O44" s="37"/>
      <c r="P44" s="38" t="s">
        <v>65</v>
      </c>
      <c r="Q44" s="38" t="s">
        <v>66</v>
      </c>
      <c r="R44" s="38" t="s">
        <v>66</v>
      </c>
      <c r="S44" s="38" t="s">
        <v>82</v>
      </c>
      <c r="T44" s="38" t="s">
        <v>68</v>
      </c>
      <c r="U44" s="37" t="n">
        <v>4</v>
      </c>
      <c r="V44" s="37" t="s">
        <v>83</v>
      </c>
      <c r="W44" s="37"/>
      <c r="X44" s="38" t="s">
        <v>84</v>
      </c>
      <c r="Y44" s="38" t="s">
        <v>85</v>
      </c>
      <c r="Z44" s="37" t="n">
        <v>4</v>
      </c>
      <c r="AA44" s="39" t="s">
        <v>83</v>
      </c>
      <c r="AB44" s="38" t="s">
        <v>113</v>
      </c>
      <c r="AC44" s="38" t="n">
        <v>12</v>
      </c>
      <c r="AD44" s="37" t="s">
        <v>60</v>
      </c>
      <c r="AE44" s="38" t="n">
        <v>4</v>
      </c>
      <c r="AF44" s="37" t="s">
        <v>60</v>
      </c>
      <c r="AG44" s="37" t="n">
        <v>2</v>
      </c>
      <c r="AH44" s="37"/>
      <c r="AI44" s="37" t="s">
        <v>60</v>
      </c>
      <c r="AJ44" s="37"/>
      <c r="AK44" s="37"/>
      <c r="AL44" s="37"/>
      <c r="AM44" s="38"/>
      <c r="AN44" s="40"/>
      <c r="AO44" s="41"/>
      <c r="AP44" s="37"/>
      <c r="AQ44" s="37"/>
      <c r="AR44" s="37"/>
      <c r="AS44" s="30"/>
      <c r="AT44" s="37"/>
      <c r="AU44" s="37"/>
      <c r="AV44" s="37"/>
      <c r="AW44" s="37"/>
      <c r="AX44" s="37" t="s">
        <v>265</v>
      </c>
      <c r="AY44" s="37"/>
      <c r="AZ44" s="36" t="s">
        <v>251</v>
      </c>
      <c r="BA44" s="37"/>
    </row>
    <row r="45" customFormat="false" ht="12.75" hidden="false" customHeight="false" outlineLevel="0" collapsed="false">
      <c r="A45" s="42" t="s">
        <v>266</v>
      </c>
      <c r="B45" s="30" t="s">
        <v>79</v>
      </c>
      <c r="C45" s="43" t="s">
        <v>140</v>
      </c>
      <c r="D45" s="30" t="n">
        <v>8132</v>
      </c>
      <c r="E45" s="34" t="s">
        <v>57</v>
      </c>
      <c r="F45" s="44" t="n">
        <v>8.3</v>
      </c>
      <c r="G45" s="44" t="n">
        <v>0.36</v>
      </c>
      <c r="H45" s="34" t="s">
        <v>57</v>
      </c>
      <c r="I45" s="34" t="s">
        <v>57</v>
      </c>
      <c r="J45" s="34" t="s">
        <v>57</v>
      </c>
      <c r="K45" s="62" t="s">
        <v>57</v>
      </c>
      <c r="L45" s="90"/>
      <c r="M45" s="36"/>
      <c r="N45" s="37"/>
      <c r="O45" s="37"/>
      <c r="P45" s="56"/>
      <c r="Q45" s="56"/>
      <c r="R45" s="56"/>
      <c r="S45" s="37"/>
      <c r="T45" s="37"/>
      <c r="U45" s="37"/>
      <c r="V45" s="37"/>
      <c r="W45" s="37"/>
      <c r="X45" s="37" t="n">
        <v>24</v>
      </c>
      <c r="Y45" s="38" t="n">
        <v>1</v>
      </c>
      <c r="Z45" s="37" t="n">
        <v>24</v>
      </c>
      <c r="AA45" s="39" t="s">
        <v>113</v>
      </c>
      <c r="AB45" s="38" t="s">
        <v>66</v>
      </c>
      <c r="AC45" s="38" t="s">
        <v>59</v>
      </c>
      <c r="AD45" s="37" t="s">
        <v>60</v>
      </c>
      <c r="AE45" s="38" t="s">
        <v>59</v>
      </c>
      <c r="AF45" s="37" t="s">
        <v>60</v>
      </c>
      <c r="AG45" s="38" t="s">
        <v>59</v>
      </c>
      <c r="AH45" s="37" t="s">
        <v>60</v>
      </c>
      <c r="AI45" s="37" t="s">
        <v>60</v>
      </c>
      <c r="AJ45" s="37"/>
      <c r="AK45" s="37"/>
      <c r="AL45" s="37"/>
      <c r="AM45" s="38"/>
      <c r="AN45" s="40"/>
      <c r="AO45" s="41"/>
      <c r="AP45" s="37"/>
      <c r="AQ45" s="37"/>
      <c r="AR45" s="37"/>
      <c r="AS45" s="30"/>
      <c r="AT45" s="37"/>
      <c r="AU45" s="37"/>
      <c r="AV45" s="37"/>
      <c r="AW45" s="37"/>
      <c r="AX45" s="37"/>
      <c r="AY45" s="37"/>
      <c r="AZ45" s="36" t="s">
        <v>251</v>
      </c>
      <c r="BA45" s="37"/>
    </row>
    <row r="46" customFormat="false" ht="12.75" hidden="false" customHeight="false" outlineLevel="0" collapsed="false">
      <c r="A46" s="42" t="s">
        <v>267</v>
      </c>
      <c r="B46" s="30" t="s">
        <v>54</v>
      </c>
      <c r="C46" s="30" t="s">
        <v>268</v>
      </c>
      <c r="D46" s="30" t="n">
        <v>8133</v>
      </c>
      <c r="E46" s="34" t="s">
        <v>57</v>
      </c>
      <c r="F46" s="44" t="n">
        <v>9</v>
      </c>
      <c r="G46" s="44" t="n">
        <v>0.78</v>
      </c>
      <c r="H46" s="34" t="s">
        <v>57</v>
      </c>
      <c r="I46" s="34" t="s">
        <v>57</v>
      </c>
      <c r="J46" s="34" t="s">
        <v>57</v>
      </c>
      <c r="K46" s="62" t="s">
        <v>57</v>
      </c>
      <c r="L46" s="36"/>
      <c r="M46" s="36"/>
      <c r="N46" s="37"/>
      <c r="O46" s="37"/>
      <c r="P46" s="38" t="s">
        <v>65</v>
      </c>
      <c r="Q46" s="38" t="s">
        <v>66</v>
      </c>
      <c r="R46" s="38" t="s">
        <v>66</v>
      </c>
      <c r="S46" s="37" t="n">
        <v>16</v>
      </c>
      <c r="T46" s="37" t="n">
        <v>0.094</v>
      </c>
      <c r="U46" s="37" t="s">
        <v>113</v>
      </c>
      <c r="V46" s="37" t="s">
        <v>113</v>
      </c>
      <c r="W46" s="37"/>
      <c r="X46" s="37"/>
      <c r="Y46" s="38"/>
      <c r="Z46" s="37"/>
      <c r="AA46" s="39"/>
      <c r="AB46" s="38"/>
      <c r="AC46" s="38"/>
      <c r="AD46" s="37" t="s">
        <v>106</v>
      </c>
      <c r="AE46" s="38"/>
      <c r="AF46" s="37" t="s">
        <v>106</v>
      </c>
      <c r="AG46" s="37" t="n">
        <v>0.5</v>
      </c>
      <c r="AH46" s="37" t="s">
        <v>106</v>
      </c>
      <c r="AI46" s="37" t="s">
        <v>106</v>
      </c>
      <c r="AJ46" s="37"/>
      <c r="AK46" s="37"/>
      <c r="AL46" s="37"/>
      <c r="AM46" s="38"/>
      <c r="AN46" s="40"/>
      <c r="AO46" s="41"/>
      <c r="AP46" s="37"/>
      <c r="AQ46" s="37"/>
      <c r="AR46" s="37"/>
      <c r="AS46" s="30"/>
      <c r="AT46" s="37"/>
      <c r="AU46" s="37"/>
      <c r="AV46" s="37"/>
      <c r="AW46" s="37"/>
      <c r="AX46" s="37"/>
      <c r="AY46" s="37"/>
      <c r="AZ46" s="36" t="s">
        <v>141</v>
      </c>
      <c r="BA46" s="37"/>
    </row>
    <row r="47" customFormat="false" ht="12.75" hidden="false" customHeight="false" outlineLevel="0" collapsed="false">
      <c r="A47" s="30" t="s">
        <v>66</v>
      </c>
      <c r="B47" s="30" t="s">
        <v>54</v>
      </c>
      <c r="C47" s="43" t="s">
        <v>129</v>
      </c>
      <c r="D47" s="30" t="n">
        <v>8160</v>
      </c>
      <c r="E47" s="34" t="s">
        <v>57</v>
      </c>
      <c r="F47" s="44" t="n">
        <v>8.2</v>
      </c>
      <c r="G47" s="44" t="n">
        <v>0.2</v>
      </c>
      <c r="H47" s="46" t="n">
        <v>39</v>
      </c>
      <c r="I47" s="46" t="n">
        <v>32</v>
      </c>
      <c r="J47" s="34" t="s">
        <v>57</v>
      </c>
      <c r="K47" s="62" t="s">
        <v>57</v>
      </c>
      <c r="L47" s="37"/>
      <c r="M47" s="37"/>
      <c r="N47" s="37"/>
      <c r="O47" s="37"/>
      <c r="P47" s="38" t="s">
        <v>65</v>
      </c>
      <c r="Q47" s="38" t="s">
        <v>66</v>
      </c>
      <c r="R47" s="38" t="s">
        <v>66</v>
      </c>
      <c r="S47" s="37" t="s">
        <v>269</v>
      </c>
      <c r="T47" s="37" t="s">
        <v>202</v>
      </c>
      <c r="U47" s="37"/>
      <c r="V47" s="37" t="s">
        <v>83</v>
      </c>
      <c r="W47" s="37"/>
      <c r="X47" s="37"/>
      <c r="Y47" s="38"/>
      <c r="Z47" s="37"/>
      <c r="AA47" s="39"/>
      <c r="AB47" s="38"/>
      <c r="AC47" s="38"/>
      <c r="AD47" s="37"/>
      <c r="AE47" s="38"/>
      <c r="AF47" s="37"/>
      <c r="AG47" s="37"/>
      <c r="AH47" s="37"/>
      <c r="AI47" s="37" t="s">
        <v>106</v>
      </c>
      <c r="AJ47" s="37" t="s">
        <v>270</v>
      </c>
      <c r="AK47" s="37"/>
      <c r="AL47" s="37"/>
      <c r="AM47" s="38"/>
      <c r="AN47" s="40"/>
      <c r="AO47" s="41"/>
      <c r="AP47" s="37"/>
      <c r="AQ47" s="37"/>
      <c r="AR47" s="37"/>
      <c r="AS47" s="30"/>
      <c r="AT47" s="37"/>
      <c r="AU47" s="37"/>
      <c r="AV47" s="37"/>
      <c r="AW47" s="37"/>
      <c r="AX47" s="37"/>
      <c r="AY47" s="37"/>
      <c r="AZ47" s="37"/>
      <c r="BA47" s="37"/>
    </row>
    <row r="48" customFormat="false" ht="12.75" hidden="false" customHeight="false" outlineLevel="0" collapsed="false">
      <c r="A48" s="30" t="s">
        <v>66</v>
      </c>
      <c r="B48" s="30" t="s">
        <v>54</v>
      </c>
      <c r="C48" s="43" t="s">
        <v>187</v>
      </c>
      <c r="D48" s="30" t="n">
        <v>8161</v>
      </c>
      <c r="E48" s="31" t="s">
        <v>56</v>
      </c>
      <c r="F48" s="55" t="n">
        <v>0</v>
      </c>
      <c r="G48" s="55" t="n">
        <v>0</v>
      </c>
      <c r="H48" s="31" t="n">
        <v>20</v>
      </c>
      <c r="I48" s="70" t="n">
        <v>23.099756</v>
      </c>
      <c r="J48" s="71" t="s">
        <v>130</v>
      </c>
      <c r="K48" s="35" t="s">
        <v>238</v>
      </c>
      <c r="L48" s="37"/>
      <c r="M48" s="37"/>
      <c r="N48" s="49" t="s">
        <v>189</v>
      </c>
      <c r="O48" s="79" t="s">
        <v>132</v>
      </c>
      <c r="P48" s="38" t="s">
        <v>271</v>
      </c>
      <c r="Q48" s="38" t="s">
        <v>271</v>
      </c>
      <c r="R48" s="38" t="s">
        <v>66</v>
      </c>
      <c r="S48" s="37" t="s">
        <v>60</v>
      </c>
      <c r="T48" s="37" t="s">
        <v>60</v>
      </c>
      <c r="U48" s="37" t="s">
        <v>60</v>
      </c>
      <c r="V48" s="37" t="s">
        <v>60</v>
      </c>
      <c r="W48" s="37"/>
      <c r="X48" s="37" t="s">
        <v>246</v>
      </c>
      <c r="Y48" s="38" t="n">
        <v>64</v>
      </c>
      <c r="Z48" s="37"/>
      <c r="AA48" s="39" t="s">
        <v>83</v>
      </c>
      <c r="AB48" s="38" t="s">
        <v>113</v>
      </c>
      <c r="AC48" s="38"/>
      <c r="AD48" s="37"/>
      <c r="AE48" s="38"/>
      <c r="AF48" s="37"/>
      <c r="AG48" s="37"/>
      <c r="AH48" s="37"/>
      <c r="AI48" s="37" t="s">
        <v>60</v>
      </c>
      <c r="AJ48" s="37"/>
      <c r="AK48" s="37"/>
      <c r="AL48" s="37"/>
      <c r="AM48" s="38"/>
      <c r="AN48" s="40"/>
      <c r="AO48" s="41"/>
      <c r="AP48" s="37"/>
      <c r="AQ48" s="37"/>
      <c r="AR48" s="37"/>
      <c r="AS48" s="30"/>
      <c r="AT48" s="37"/>
      <c r="AU48" s="37"/>
      <c r="AV48" s="37"/>
      <c r="AW48" s="37"/>
      <c r="AX48" s="37"/>
      <c r="AY48" s="37"/>
      <c r="AZ48" s="37"/>
      <c r="BA48" s="37"/>
    </row>
    <row r="49" customFormat="false" ht="12.75" hidden="false" customHeight="false" outlineLevel="0" collapsed="false">
      <c r="A49" s="30"/>
      <c r="B49" s="30" t="s">
        <v>54</v>
      </c>
      <c r="C49" s="43" t="s">
        <v>187</v>
      </c>
      <c r="D49" s="30" t="s">
        <v>272</v>
      </c>
      <c r="E49" s="34" t="s">
        <v>57</v>
      </c>
      <c r="F49" s="44" t="n">
        <v>9.8</v>
      </c>
      <c r="G49" s="44" t="n">
        <v>0.55</v>
      </c>
      <c r="H49" s="34" t="s">
        <v>57</v>
      </c>
      <c r="I49" s="46" t="n">
        <v>39.543484</v>
      </c>
      <c r="J49" s="37" t="s">
        <v>83</v>
      </c>
      <c r="K49" s="62" t="s">
        <v>57</v>
      </c>
      <c r="L49" s="37"/>
      <c r="M49" s="37"/>
      <c r="N49" s="37"/>
      <c r="O49" s="37"/>
      <c r="P49" s="38"/>
      <c r="Q49" s="38"/>
      <c r="R49" s="38"/>
      <c r="S49" s="37"/>
      <c r="T49" s="37"/>
      <c r="U49" s="37"/>
      <c r="V49" s="37"/>
      <c r="W49" s="37"/>
      <c r="X49" s="37"/>
      <c r="Y49" s="38"/>
      <c r="Z49" s="37"/>
      <c r="AA49" s="39"/>
      <c r="AB49" s="38"/>
      <c r="AC49" s="38"/>
      <c r="AD49" s="37"/>
      <c r="AE49" s="38"/>
      <c r="AF49" s="37"/>
      <c r="AG49" s="37"/>
      <c r="AH49" s="37"/>
      <c r="AI49" s="37"/>
      <c r="AJ49" s="37"/>
      <c r="AK49" s="37"/>
      <c r="AL49" s="53" t="n">
        <v>29</v>
      </c>
      <c r="AM49" s="38" t="n">
        <v>26</v>
      </c>
      <c r="AN49" s="40" t="n">
        <v>28</v>
      </c>
      <c r="AO49" s="91" t="n">
        <v>29</v>
      </c>
      <c r="AP49" s="92" t="n">
        <f aca="false">AL49-AM49</f>
        <v>3</v>
      </c>
      <c r="AQ49" s="92" t="n">
        <f aca="false">AL49-AN49</f>
        <v>1</v>
      </c>
      <c r="AR49" s="92" t="n">
        <f aca="false">AL49-AO49</f>
        <v>0</v>
      </c>
      <c r="AS49" s="37" t="s">
        <v>71</v>
      </c>
      <c r="AT49" s="37"/>
      <c r="AU49" s="37"/>
      <c r="AV49" s="37"/>
      <c r="AW49" s="37"/>
      <c r="AX49" s="37"/>
      <c r="AY49" s="37"/>
      <c r="AZ49" s="37"/>
      <c r="BA49" s="37"/>
    </row>
    <row r="50" customFormat="false" ht="12.75" hidden="false" customHeight="false" outlineLevel="0" collapsed="false">
      <c r="A50" s="30"/>
      <c r="B50" s="30" t="s">
        <v>54</v>
      </c>
      <c r="C50" s="43" t="s">
        <v>187</v>
      </c>
      <c r="D50" s="30" t="s">
        <v>273</v>
      </c>
      <c r="E50" s="31" t="s">
        <v>56</v>
      </c>
      <c r="F50" s="93" t="n">
        <v>0</v>
      </c>
      <c r="G50" s="94" t="n">
        <v>0</v>
      </c>
      <c r="H50" s="31" t="n">
        <v>19</v>
      </c>
      <c r="I50" s="70" t="n">
        <v>17.737953</v>
      </c>
      <c r="J50" s="37" t="s">
        <v>83</v>
      </c>
      <c r="K50" s="35" t="s">
        <v>135</v>
      </c>
      <c r="L50" s="37"/>
      <c r="M50" s="37"/>
      <c r="N50" s="37"/>
      <c r="O50" s="37"/>
      <c r="P50" s="38"/>
      <c r="Q50" s="38"/>
      <c r="R50" s="38"/>
      <c r="S50" s="37"/>
      <c r="T50" s="37"/>
      <c r="U50" s="37"/>
      <c r="V50" s="37"/>
      <c r="W50" s="37"/>
      <c r="X50" s="37"/>
      <c r="Y50" s="38"/>
      <c r="Z50" s="37"/>
      <c r="AA50" s="39"/>
      <c r="AB50" s="38"/>
      <c r="AC50" s="38"/>
      <c r="AD50" s="37"/>
      <c r="AE50" s="38"/>
      <c r="AF50" s="37"/>
      <c r="AG50" s="37"/>
      <c r="AH50" s="37"/>
      <c r="AI50" s="37"/>
      <c r="AJ50" s="37"/>
      <c r="AK50" s="37"/>
      <c r="AL50" s="53" t="n">
        <v>13</v>
      </c>
      <c r="AM50" s="38" t="n">
        <v>21</v>
      </c>
      <c r="AN50" s="40" t="n">
        <v>16</v>
      </c>
      <c r="AO50" s="91" t="n">
        <v>15</v>
      </c>
      <c r="AP50" s="95" t="n">
        <f aca="false">AL50-AM50</f>
        <v>-8</v>
      </c>
      <c r="AQ50" s="92" t="n">
        <f aca="false">AL50-AN50</f>
        <v>-3</v>
      </c>
      <c r="AR50" s="92" t="n">
        <f aca="false">AL50-AO50</f>
        <v>-2</v>
      </c>
      <c r="AS50" s="85" t="s">
        <v>135</v>
      </c>
      <c r="AT50" s="37"/>
      <c r="AU50" s="37"/>
      <c r="AV50" s="37"/>
      <c r="AW50" s="37"/>
      <c r="AX50" s="37"/>
      <c r="AY50" s="37"/>
      <c r="AZ50" s="37"/>
      <c r="BA50" s="37"/>
    </row>
    <row r="52" customFormat="false" ht="15.75" hidden="false" customHeight="true" outlineLevel="0" collapsed="false"/>
    <row r="53" customFormat="false" ht="12.75" hidden="false" customHeight="false" outlineLevel="0" collapsed="false">
      <c r="S53" s="2"/>
      <c r="AV53" s="1"/>
    </row>
    <row r="54" customFormat="false" ht="12.75" hidden="false" customHeight="false" outlineLevel="0" collapsed="false">
      <c r="I54" s="2"/>
      <c r="W54" s="39" t="n">
        <v>5965</v>
      </c>
      <c r="X54" s="38"/>
      <c r="AV54" s="1"/>
    </row>
    <row r="55" customFormat="false" ht="12.75" hidden="false" customHeight="false" outlineLevel="0" collapsed="false">
      <c r="W55" s="96" t="n">
        <v>6354</v>
      </c>
      <c r="X55" s="51" t="s">
        <v>66</v>
      </c>
      <c r="AQ55" s="2"/>
      <c r="AV55" s="1"/>
    </row>
    <row r="56" customFormat="false" ht="12.75" hidden="false" customHeight="false" outlineLevel="0" collapsed="false">
      <c r="W56" s="97" t="n">
        <v>6487</v>
      </c>
      <c r="X56" s="51" t="s">
        <v>66</v>
      </c>
      <c r="AQ56" s="2"/>
      <c r="AV56" s="1"/>
    </row>
    <row r="57" customFormat="false" ht="12.75" hidden="false" customHeight="false" outlineLevel="0" collapsed="false">
      <c r="W57" s="96" t="n">
        <v>6587</v>
      </c>
      <c r="X57" s="51" t="s">
        <v>66</v>
      </c>
      <c r="AQ57" s="2"/>
      <c r="AV57" s="1"/>
    </row>
    <row r="58" customFormat="false" ht="12.75" hidden="false" customHeight="false" outlineLevel="0" collapsed="false">
      <c r="W58" s="97" t="n">
        <v>6884</v>
      </c>
      <c r="X58" s="51" t="s">
        <v>66</v>
      </c>
      <c r="AQ58" s="2"/>
      <c r="AV58" s="1"/>
    </row>
    <row r="59" customFormat="false" ht="12.75" hidden="false" customHeight="false" outlineLevel="0" collapsed="false">
      <c r="W59" s="96" t="n">
        <v>7064</v>
      </c>
      <c r="X59" s="51" t="s">
        <v>66</v>
      </c>
      <c r="AQ59" s="2"/>
      <c r="AV59" s="1"/>
    </row>
    <row r="60" customFormat="false" ht="12.75" hidden="false" customHeight="false" outlineLevel="0" collapsed="false">
      <c r="W60" s="97" t="n">
        <v>7072</v>
      </c>
      <c r="X60" s="38" t="s">
        <v>113</v>
      </c>
      <c r="AQ60" s="2"/>
      <c r="AV60" s="1"/>
    </row>
    <row r="61" customFormat="false" ht="12.75" hidden="false" customHeight="false" outlineLevel="0" collapsed="false">
      <c r="W61" s="96" t="n">
        <v>7456</v>
      </c>
      <c r="X61" s="38" t="s">
        <v>66</v>
      </c>
      <c r="AQ61" s="2"/>
      <c r="AV61" s="1"/>
    </row>
    <row r="62" customFormat="false" ht="12.75" hidden="false" customHeight="false" outlineLevel="0" collapsed="false">
      <c r="W62" s="97" t="n">
        <v>7469</v>
      </c>
      <c r="X62" s="38" t="s">
        <v>113</v>
      </c>
      <c r="AQ62" s="2"/>
      <c r="AV62" s="1"/>
    </row>
    <row r="63" customFormat="false" ht="12.75" hidden="false" customHeight="false" outlineLevel="0" collapsed="false">
      <c r="W63" s="96" t="n">
        <v>7476</v>
      </c>
      <c r="X63" s="38" t="s">
        <v>66</v>
      </c>
      <c r="AQ63" s="2"/>
      <c r="AV63" s="1"/>
    </row>
    <row r="64" customFormat="false" ht="12.75" hidden="false" customHeight="false" outlineLevel="0" collapsed="false">
      <c r="W64" s="97" t="n">
        <v>7548</v>
      </c>
      <c r="X64" s="38" t="s">
        <v>113</v>
      </c>
      <c r="AQ64" s="2"/>
      <c r="AV64" s="1"/>
    </row>
    <row r="65" customFormat="false" ht="12.75" hidden="false" customHeight="false" outlineLevel="0" collapsed="false">
      <c r="W65" s="96" t="n">
        <v>7572</v>
      </c>
      <c r="X65" s="38" t="s">
        <v>66</v>
      </c>
      <c r="AQ65" s="2"/>
      <c r="AV65" s="1"/>
    </row>
    <row r="66" customFormat="false" ht="12.75" hidden="false" customHeight="false" outlineLevel="0" collapsed="false">
      <c r="W66" s="97" t="n">
        <v>7622</v>
      </c>
      <c r="X66" s="51" t="s">
        <v>113</v>
      </c>
      <c r="AQ66" s="2"/>
      <c r="AV66" s="1"/>
    </row>
    <row r="67" customFormat="false" ht="12.75" hidden="false" customHeight="false" outlineLevel="0" collapsed="false">
      <c r="W67" s="96" t="n">
        <v>7633</v>
      </c>
      <c r="X67" s="51" t="s">
        <v>66</v>
      </c>
      <c r="AQ67" s="2"/>
      <c r="AV67" s="1"/>
    </row>
    <row r="68" customFormat="false" ht="12.75" hidden="false" customHeight="false" outlineLevel="0" collapsed="false">
      <c r="W68" s="97" t="n">
        <v>7645</v>
      </c>
      <c r="X68" s="51" t="s">
        <v>66</v>
      </c>
      <c r="AQ68" s="2"/>
      <c r="AV68" s="1"/>
    </row>
    <row r="69" customFormat="false" ht="12.75" hidden="false" customHeight="false" outlineLevel="0" collapsed="false">
      <c r="W69" s="96" t="n">
        <v>7662</v>
      </c>
      <c r="X69" s="38" t="s">
        <v>66</v>
      </c>
      <c r="AQ69" s="2"/>
      <c r="AV69" s="1"/>
    </row>
    <row r="70" customFormat="false" ht="12.75" hidden="false" customHeight="false" outlineLevel="0" collapsed="false">
      <c r="W70" s="97" t="n">
        <v>7669</v>
      </c>
      <c r="X70" s="51" t="s">
        <v>66</v>
      </c>
      <c r="AQ70" s="2"/>
      <c r="AV70" s="1"/>
    </row>
    <row r="71" customFormat="false" ht="12.75" hidden="false" customHeight="false" outlineLevel="0" collapsed="false">
      <c r="W71" s="96" t="n">
        <v>7677</v>
      </c>
      <c r="X71" s="38" t="s">
        <v>113</v>
      </c>
      <c r="AQ71" s="2"/>
      <c r="AV71" s="1"/>
    </row>
    <row r="72" customFormat="false" ht="12.75" hidden="false" customHeight="false" outlineLevel="0" collapsed="false">
      <c r="W72" s="97" t="n">
        <v>7678</v>
      </c>
      <c r="X72" s="38" t="s">
        <v>113</v>
      </c>
      <c r="AQ72" s="2"/>
      <c r="AV72" s="1"/>
    </row>
    <row r="73" customFormat="false" ht="12.75" hidden="false" customHeight="false" outlineLevel="0" collapsed="false">
      <c r="W73" s="96" t="n">
        <v>7680</v>
      </c>
      <c r="X73" s="38" t="s">
        <v>83</v>
      </c>
      <c r="AQ73" s="2"/>
      <c r="AV73" s="1"/>
    </row>
    <row r="74" customFormat="false" ht="12.75" hidden="false" customHeight="false" outlineLevel="0" collapsed="false">
      <c r="W74" s="97" t="n">
        <v>7708</v>
      </c>
      <c r="X74" s="51" t="s">
        <v>66</v>
      </c>
      <c r="AQ74" s="2"/>
      <c r="AV74" s="1"/>
    </row>
    <row r="75" customFormat="false" ht="12.75" hidden="false" customHeight="false" outlineLevel="0" collapsed="false">
      <c r="W75" s="96" t="n">
        <v>7715</v>
      </c>
      <c r="X75" s="51" t="s">
        <v>66</v>
      </c>
      <c r="AQ75" s="2"/>
      <c r="AV75" s="1"/>
    </row>
    <row r="76" customFormat="false" ht="12.75" hidden="false" customHeight="false" outlineLevel="0" collapsed="false">
      <c r="W76" s="97" t="n">
        <v>7722</v>
      </c>
      <c r="X76" s="38" t="s">
        <v>66</v>
      </c>
      <c r="AQ76" s="2"/>
      <c r="AV76" s="1"/>
    </row>
    <row r="77" customFormat="false" ht="12.75" hidden="false" customHeight="false" outlineLevel="0" collapsed="false">
      <c r="W77" s="96" t="n">
        <v>7723</v>
      </c>
      <c r="X77" s="38" t="s">
        <v>66</v>
      </c>
      <c r="AQ77" s="2"/>
      <c r="AV77" s="1"/>
    </row>
    <row r="78" customFormat="false" ht="12.75" hidden="false" customHeight="false" outlineLevel="0" collapsed="false">
      <c r="W78" s="97" t="n">
        <v>7731</v>
      </c>
      <c r="X78" s="51" t="s">
        <v>66</v>
      </c>
      <c r="AQ78" s="2"/>
      <c r="AV78" s="1"/>
    </row>
    <row r="79" customFormat="false" ht="12.75" hidden="false" customHeight="false" outlineLevel="0" collapsed="false">
      <c r="W79" s="96" t="n">
        <v>7732</v>
      </c>
      <c r="X79" s="38" t="s">
        <v>66</v>
      </c>
      <c r="AQ79" s="2"/>
      <c r="AV79" s="1"/>
    </row>
    <row r="80" customFormat="false" ht="12.75" hidden="false" customHeight="false" outlineLevel="0" collapsed="false">
      <c r="W80" s="80" t="n">
        <v>7752</v>
      </c>
      <c r="X80" s="51" t="s">
        <v>66</v>
      </c>
      <c r="AQ80" s="2"/>
      <c r="AV80" s="1"/>
    </row>
    <row r="81" customFormat="false" ht="12.75" hidden="false" customHeight="false" outlineLevel="0" collapsed="false">
      <c r="W81" s="50" t="n">
        <v>7801</v>
      </c>
      <c r="X81" s="38" t="s">
        <v>113</v>
      </c>
      <c r="AQ81" s="2"/>
      <c r="AV81" s="1"/>
    </row>
    <row r="82" customFormat="false" ht="12.75" hidden="false" customHeight="false" outlineLevel="0" collapsed="false">
      <c r="W82" s="39" t="n">
        <v>7845</v>
      </c>
      <c r="X82" s="38" t="s">
        <v>113</v>
      </c>
      <c r="AQ82" s="2"/>
      <c r="AV82" s="1"/>
    </row>
    <row r="83" customFormat="false" ht="12.75" hidden="false" customHeight="false" outlineLevel="0" collapsed="false">
      <c r="W83" s="50" t="n">
        <v>7877</v>
      </c>
      <c r="X83" s="38" t="s">
        <v>113</v>
      </c>
      <c r="AQ83" s="2"/>
      <c r="AV83" s="1"/>
    </row>
    <row r="84" customFormat="false" ht="12.75" hidden="false" customHeight="false" outlineLevel="0" collapsed="false">
      <c r="W84" s="39" t="n">
        <v>7932</v>
      </c>
      <c r="X84" s="38" t="s">
        <v>113</v>
      </c>
      <c r="AQ84" s="2"/>
      <c r="AV84" s="1"/>
    </row>
    <row r="85" customFormat="false" ht="12.75" hidden="false" customHeight="false" outlineLevel="0" collapsed="false">
      <c r="W85" s="50" t="n">
        <v>8052</v>
      </c>
      <c r="X85" s="38" t="s">
        <v>113</v>
      </c>
      <c r="AQ85" s="2"/>
      <c r="AV85" s="1"/>
    </row>
    <row r="86" customFormat="false" ht="12.75" hidden="false" customHeight="false" outlineLevel="0" collapsed="false">
      <c r="W86" s="39" t="n">
        <v>8053</v>
      </c>
      <c r="X86" s="38" t="s">
        <v>113</v>
      </c>
      <c r="AQ86" s="2"/>
      <c r="AV86" s="1"/>
    </row>
    <row r="87" customFormat="false" ht="12.75" hidden="false" customHeight="false" outlineLevel="0" collapsed="false">
      <c r="W87" s="50" t="n">
        <v>8057</v>
      </c>
      <c r="X87" s="38" t="s">
        <v>113</v>
      </c>
      <c r="AQ87" s="2"/>
      <c r="AV87" s="1"/>
    </row>
    <row r="88" customFormat="false" ht="12.75" hidden="false" customHeight="false" outlineLevel="0" collapsed="false">
      <c r="W88" s="39" t="n">
        <v>8061</v>
      </c>
      <c r="X88" s="38" t="s">
        <v>113</v>
      </c>
      <c r="AQ88" s="2"/>
      <c r="AV88" s="1"/>
    </row>
    <row r="89" customFormat="false" ht="12.75" hidden="false" customHeight="false" outlineLevel="0" collapsed="false">
      <c r="W89" s="50" t="n">
        <v>8083</v>
      </c>
      <c r="X89" s="38"/>
      <c r="AQ89" s="2"/>
      <c r="AV89" s="1"/>
    </row>
    <row r="90" customFormat="false" ht="12.75" hidden="false" customHeight="false" outlineLevel="0" collapsed="false">
      <c r="W90" s="39" t="n">
        <v>8088</v>
      </c>
      <c r="X90" s="38" t="s">
        <v>113</v>
      </c>
      <c r="AQ90" s="2"/>
      <c r="AV90" s="1"/>
    </row>
    <row r="91" customFormat="false" ht="12.75" hidden="false" customHeight="false" outlineLevel="0" collapsed="false">
      <c r="W91" s="50" t="n">
        <v>8090</v>
      </c>
      <c r="X91" s="38" t="s">
        <v>66</v>
      </c>
      <c r="AQ91" s="2"/>
      <c r="AV91" s="1"/>
    </row>
    <row r="92" customFormat="false" ht="12.75" hidden="false" customHeight="false" outlineLevel="0" collapsed="false">
      <c r="W92" s="39" t="n">
        <v>8113</v>
      </c>
      <c r="X92" s="38" t="s">
        <v>113</v>
      </c>
      <c r="AQ92" s="2"/>
      <c r="AV92" s="1"/>
    </row>
    <row r="93" customFormat="false" ht="12.75" hidden="false" customHeight="false" outlineLevel="0" collapsed="false">
      <c r="W93" s="50" t="n">
        <v>8117</v>
      </c>
      <c r="X93" s="38" t="s">
        <v>113</v>
      </c>
      <c r="AQ93" s="2"/>
      <c r="AV93" s="1"/>
    </row>
    <row r="94" customFormat="false" ht="12.75" hidden="false" customHeight="false" outlineLevel="0" collapsed="false">
      <c r="W94" s="39" t="n">
        <v>8118</v>
      </c>
      <c r="X94" s="38" t="s">
        <v>113</v>
      </c>
      <c r="AQ94" s="2"/>
      <c r="AV94" s="1"/>
    </row>
    <row r="95" customFormat="false" ht="12.75" hidden="false" customHeight="false" outlineLevel="0" collapsed="false">
      <c r="W95" s="50" t="n">
        <v>8119</v>
      </c>
      <c r="X95" s="38" t="s">
        <v>66</v>
      </c>
      <c r="AQ95" s="2"/>
      <c r="AV95" s="1"/>
    </row>
    <row r="96" customFormat="false" ht="12.75" hidden="false" customHeight="false" outlineLevel="0" collapsed="false">
      <c r="W96" s="39" t="n">
        <v>8121</v>
      </c>
      <c r="X96" s="38" t="s">
        <v>113</v>
      </c>
      <c r="AQ96" s="2"/>
      <c r="AV96" s="1"/>
    </row>
    <row r="97" customFormat="false" ht="12.75" hidden="false" customHeight="false" outlineLevel="0" collapsed="false">
      <c r="W97" s="50" t="n">
        <v>8132</v>
      </c>
      <c r="X97" s="38" t="s">
        <v>66</v>
      </c>
      <c r="AQ97" s="2"/>
      <c r="AV97" s="1"/>
    </row>
    <row r="98" customFormat="false" ht="12.75" hidden="false" customHeight="false" outlineLevel="0" collapsed="false">
      <c r="W98" s="39" t="n">
        <v>8133</v>
      </c>
      <c r="X98" s="38"/>
      <c r="AQ98" s="2"/>
      <c r="AV98" s="1"/>
    </row>
    <row r="99" customFormat="false" ht="12.75" hidden="false" customHeight="false" outlineLevel="0" collapsed="false">
      <c r="W99" s="50" t="n">
        <v>8160</v>
      </c>
      <c r="X99" s="38"/>
      <c r="AQ99" s="2"/>
      <c r="AV99" s="1"/>
    </row>
    <row r="100" customFormat="false" ht="12.75" hidden="false" customHeight="false" outlineLevel="0" collapsed="false">
      <c r="W100" s="39" t="n">
        <v>8161</v>
      </c>
      <c r="X100" s="38" t="s">
        <v>113</v>
      </c>
      <c r="AQ100" s="2"/>
      <c r="AV100" s="1"/>
    </row>
    <row r="101" customFormat="false" ht="12.75" hidden="false" customHeight="false" outlineLevel="0" collapsed="false">
      <c r="W101" s="50" t="s">
        <v>272</v>
      </c>
      <c r="X101" s="38"/>
      <c r="AQ101" s="2"/>
      <c r="AV101" s="1"/>
    </row>
    <row r="102" customFormat="false" ht="12.75" hidden="false" customHeight="false" outlineLevel="0" collapsed="false">
      <c r="W102" s="39" t="s">
        <v>273</v>
      </c>
      <c r="X102" s="38"/>
      <c r="AQ102" s="2"/>
      <c r="AV102" s="1"/>
    </row>
    <row r="103" customFormat="false" ht="12.75" hidden="false" customHeight="false" outlineLevel="0" collapsed="false">
      <c r="AQ103" s="2"/>
      <c r="AV103" s="1"/>
    </row>
    <row r="104" customFormat="false" ht="12.75" hidden="false" customHeight="false" outlineLevel="0" collapsed="false">
      <c r="AQ104" s="2"/>
      <c r="AV104" s="1"/>
    </row>
    <row r="105" customFormat="false" ht="12.75" hidden="false" customHeight="false" outlineLevel="0" collapsed="false">
      <c r="AQ105" s="2"/>
      <c r="AV105" s="1"/>
    </row>
    <row r="106" customFormat="false" ht="12.75" hidden="false" customHeight="false" outlineLevel="0" collapsed="false">
      <c r="AQ106" s="2"/>
      <c r="AV106" s="1"/>
    </row>
    <row r="107" customFormat="false" ht="12.75" hidden="false" customHeight="false" outlineLevel="0" collapsed="false">
      <c r="AQ107" s="2"/>
      <c r="AV107" s="1"/>
    </row>
    <row r="108" customFormat="false" ht="12.75" hidden="false" customHeight="false" outlineLevel="0" collapsed="false">
      <c r="AQ108" s="2"/>
      <c r="AV108" s="1"/>
    </row>
    <row r="109" customFormat="false" ht="12.75" hidden="false" customHeight="false" outlineLevel="0" collapsed="false">
      <c r="AQ109" s="2"/>
      <c r="AV109" s="1"/>
    </row>
    <row r="110" customFormat="false" ht="12.75" hidden="false" customHeight="false" outlineLevel="0" collapsed="false">
      <c r="AQ110" s="2"/>
      <c r="AV110" s="1"/>
    </row>
    <row r="111" customFormat="false" ht="12.75" hidden="false" customHeight="false" outlineLevel="0" collapsed="false">
      <c r="AQ111" s="2"/>
      <c r="AV111" s="1"/>
    </row>
    <row r="112" customFormat="false" ht="12.75" hidden="false" customHeight="false" outlineLevel="0" collapsed="false">
      <c r="AQ112" s="2"/>
      <c r="AV112" s="1"/>
    </row>
    <row r="113" customFormat="false" ht="12.75" hidden="false" customHeight="false" outlineLevel="0" collapsed="false">
      <c r="AQ113" s="2"/>
      <c r="AV113" s="1"/>
    </row>
    <row r="114" customFormat="false" ht="12.75" hidden="false" customHeight="false" outlineLevel="0" collapsed="false">
      <c r="AQ114" s="2"/>
      <c r="AV114" s="1"/>
    </row>
    <row r="115" customFormat="false" ht="12.75" hidden="false" customHeight="false" outlineLevel="0" collapsed="false">
      <c r="AQ115" s="2"/>
      <c r="AV115" s="1"/>
    </row>
    <row r="116" customFormat="false" ht="12.75" hidden="false" customHeight="false" outlineLevel="0" collapsed="false">
      <c r="AQ116" s="2"/>
      <c r="AV116" s="1"/>
    </row>
    <row r="117" customFormat="false" ht="12.75" hidden="false" customHeight="false" outlineLevel="0" collapsed="false">
      <c r="AQ117" s="2"/>
      <c r="AV117" s="1"/>
    </row>
    <row r="118" customFormat="false" ht="12.75" hidden="false" customHeight="false" outlineLevel="0" collapsed="false">
      <c r="AQ118" s="2"/>
      <c r="AV118" s="1"/>
    </row>
    <row r="119" customFormat="false" ht="12.75" hidden="false" customHeight="false" outlineLevel="0" collapsed="false">
      <c r="AQ119" s="2"/>
      <c r="AV119" s="1"/>
    </row>
    <row r="120" customFormat="false" ht="12.75" hidden="false" customHeight="false" outlineLevel="0" collapsed="false">
      <c r="AQ120" s="2"/>
      <c r="AV120" s="1"/>
    </row>
    <row r="121" customFormat="false" ht="12.75" hidden="false" customHeight="false" outlineLevel="0" collapsed="false">
      <c r="AQ121" s="2"/>
      <c r="AV121" s="1"/>
    </row>
    <row r="122" customFormat="false" ht="12.75" hidden="false" customHeight="false" outlineLevel="0" collapsed="false">
      <c r="AQ122" s="2"/>
      <c r="AV122" s="1"/>
    </row>
    <row r="123" customFormat="false" ht="12.75" hidden="false" customHeight="false" outlineLevel="0" collapsed="false">
      <c r="AQ123" s="2"/>
      <c r="AV123" s="1"/>
    </row>
    <row r="124" customFormat="false" ht="12.75" hidden="false" customHeight="false" outlineLevel="0" collapsed="false">
      <c r="AQ124" s="2"/>
      <c r="AV124" s="1"/>
    </row>
    <row r="125" customFormat="false" ht="12.75" hidden="false" customHeight="false" outlineLevel="0" collapsed="false">
      <c r="AQ125" s="2"/>
      <c r="AV125" s="1"/>
    </row>
    <row r="126" customFormat="false" ht="12.75" hidden="false" customHeight="false" outlineLevel="0" collapsed="false">
      <c r="AQ126" s="2"/>
      <c r="AV126" s="1"/>
    </row>
    <row r="127" customFormat="false" ht="12.75" hidden="false" customHeight="false" outlineLevel="0" collapsed="false">
      <c r="AQ127" s="2"/>
      <c r="AV127" s="1"/>
    </row>
    <row r="128" customFormat="false" ht="12.75" hidden="false" customHeight="false" outlineLevel="0" collapsed="false">
      <c r="AQ128" s="2"/>
      <c r="AV128" s="1"/>
    </row>
    <row r="129" customFormat="false" ht="12.75" hidden="false" customHeight="false" outlineLevel="0" collapsed="false">
      <c r="AQ129" s="2"/>
      <c r="AV129" s="1"/>
    </row>
    <row r="130" customFormat="false" ht="12.75" hidden="false" customHeight="false" outlineLevel="0" collapsed="false">
      <c r="AQ130" s="2"/>
      <c r="AV130" s="1"/>
    </row>
    <row r="131" customFormat="false" ht="12.75" hidden="false" customHeight="false" outlineLevel="0" collapsed="false">
      <c r="AQ131" s="2"/>
      <c r="AV131" s="1"/>
    </row>
    <row r="132" customFormat="false" ht="12.75" hidden="false" customHeight="false" outlineLevel="0" collapsed="false">
      <c r="AQ132" s="2"/>
      <c r="AV132" s="1"/>
    </row>
    <row r="133" customFormat="false" ht="12.75" hidden="false" customHeight="false" outlineLevel="0" collapsed="false">
      <c r="AQ133" s="2"/>
      <c r="AV133" s="1"/>
    </row>
    <row r="134" customFormat="false" ht="12.75" hidden="false" customHeight="false" outlineLevel="0" collapsed="false">
      <c r="AQ134" s="2"/>
      <c r="AV134" s="1"/>
    </row>
    <row r="135" customFormat="false" ht="12.75" hidden="false" customHeight="false" outlineLevel="0" collapsed="false">
      <c r="AQ135" s="2"/>
      <c r="AV135" s="1"/>
    </row>
    <row r="136" customFormat="false" ht="12.75" hidden="false" customHeight="false" outlineLevel="0" collapsed="false">
      <c r="AQ136" s="2"/>
      <c r="AV136" s="1"/>
    </row>
    <row r="137" customFormat="false" ht="12.75" hidden="false" customHeight="false" outlineLevel="0" collapsed="false">
      <c r="AQ137" s="2"/>
      <c r="AV137" s="1"/>
    </row>
    <row r="138" customFormat="false" ht="12.75" hidden="false" customHeight="false" outlineLevel="0" collapsed="false">
      <c r="AQ138" s="2"/>
      <c r="AV138" s="1"/>
    </row>
    <row r="139" customFormat="false" ht="12.75" hidden="false" customHeight="false" outlineLevel="0" collapsed="false">
      <c r="AQ139" s="2"/>
      <c r="AV139" s="1"/>
    </row>
    <row r="140" customFormat="false" ht="12.75" hidden="false" customHeight="false" outlineLevel="0" collapsed="false">
      <c r="AQ140" s="2"/>
      <c r="AV140" s="1"/>
    </row>
    <row r="141" customFormat="false" ht="12.75" hidden="false" customHeight="false" outlineLevel="0" collapsed="false">
      <c r="AQ141" s="2"/>
      <c r="AV141" s="1"/>
    </row>
    <row r="142" customFormat="false" ht="12.75" hidden="false" customHeight="false" outlineLevel="0" collapsed="false">
      <c r="AQ142" s="2"/>
      <c r="AV142" s="1"/>
    </row>
    <row r="143" customFormat="false" ht="12.75" hidden="false" customHeight="false" outlineLevel="0" collapsed="false">
      <c r="AQ143" s="2"/>
      <c r="AV143" s="1"/>
    </row>
    <row r="144" customFormat="false" ht="12.75" hidden="false" customHeight="false" outlineLevel="0" collapsed="false">
      <c r="AQ144" s="2"/>
      <c r="AV144" s="1"/>
    </row>
    <row r="145" customFormat="false" ht="12.75" hidden="false" customHeight="false" outlineLevel="0" collapsed="false">
      <c r="AQ145" s="2"/>
      <c r="AV145" s="1"/>
    </row>
    <row r="146" customFormat="false" ht="12.75" hidden="false" customHeight="false" outlineLevel="0" collapsed="false">
      <c r="AQ146" s="2"/>
      <c r="AV146" s="1"/>
    </row>
    <row r="147" customFormat="false" ht="12.75" hidden="false" customHeight="false" outlineLevel="0" collapsed="false">
      <c r="AQ147" s="2"/>
      <c r="AV147" s="1"/>
    </row>
    <row r="148" customFormat="false" ht="12.75" hidden="false" customHeight="false" outlineLevel="0" collapsed="false">
      <c r="AQ148" s="2"/>
      <c r="AV148" s="1"/>
    </row>
    <row r="149" customFormat="false" ht="12.75" hidden="false" customHeight="false" outlineLevel="0" collapsed="false">
      <c r="AQ149" s="2"/>
      <c r="AV149" s="1"/>
    </row>
    <row r="150" customFormat="false" ht="12.75" hidden="false" customHeight="false" outlineLevel="0" collapsed="false">
      <c r="AQ150" s="2"/>
      <c r="AV150" s="1"/>
    </row>
    <row r="151" customFormat="false" ht="12.75" hidden="false" customHeight="false" outlineLevel="0" collapsed="false">
      <c r="AQ151" s="2"/>
      <c r="AV151" s="1"/>
    </row>
    <row r="152" customFormat="false" ht="12.75" hidden="false" customHeight="false" outlineLevel="0" collapsed="false">
      <c r="AQ152" s="2"/>
      <c r="AV152" s="1"/>
    </row>
    <row r="153" customFormat="false" ht="12.75" hidden="false" customHeight="false" outlineLevel="0" collapsed="false">
      <c r="AQ153" s="2"/>
      <c r="AV153" s="1"/>
    </row>
    <row r="154" customFormat="false" ht="12.75" hidden="false" customHeight="false" outlineLevel="0" collapsed="false">
      <c r="AQ154" s="2"/>
      <c r="AV154" s="1"/>
    </row>
    <row r="155" customFormat="false" ht="12.75" hidden="false" customHeight="false" outlineLevel="0" collapsed="false">
      <c r="AQ155" s="2"/>
      <c r="AV155" s="1"/>
    </row>
    <row r="156" customFormat="false" ht="12.75" hidden="false" customHeight="false" outlineLevel="0" collapsed="false">
      <c r="AQ156" s="2"/>
      <c r="AV156" s="1"/>
    </row>
    <row r="157" customFormat="false" ht="12.75" hidden="false" customHeight="false" outlineLevel="0" collapsed="false">
      <c r="AQ157" s="2"/>
      <c r="AV157" s="1"/>
    </row>
    <row r="158" customFormat="false" ht="12.75" hidden="false" customHeight="false" outlineLevel="0" collapsed="false">
      <c r="AQ158" s="2"/>
      <c r="AV158" s="1"/>
    </row>
    <row r="159" customFormat="false" ht="12.75" hidden="false" customHeight="false" outlineLevel="0" collapsed="false">
      <c r="AQ159" s="2"/>
      <c r="AV159" s="1"/>
    </row>
    <row r="160" customFormat="false" ht="12.75" hidden="false" customHeight="false" outlineLevel="0" collapsed="false">
      <c r="AQ160" s="2"/>
      <c r="AV160" s="1"/>
    </row>
    <row r="161" customFormat="false" ht="12.75" hidden="false" customHeight="false" outlineLevel="0" collapsed="false">
      <c r="AQ161" s="2"/>
      <c r="AV161" s="1"/>
    </row>
    <row r="162" customFormat="false" ht="12.75" hidden="false" customHeight="false" outlineLevel="0" collapsed="false">
      <c r="AQ162" s="2"/>
      <c r="AV162" s="1"/>
    </row>
    <row r="163" customFormat="false" ht="12.75" hidden="false" customHeight="false" outlineLevel="0" collapsed="false">
      <c r="AQ163" s="2"/>
      <c r="AV163" s="1"/>
    </row>
    <row r="164" customFormat="false" ht="12.75" hidden="false" customHeight="false" outlineLevel="0" collapsed="false">
      <c r="AQ164" s="2"/>
      <c r="AV164" s="1"/>
    </row>
    <row r="165" customFormat="false" ht="12.75" hidden="false" customHeight="false" outlineLevel="0" collapsed="false">
      <c r="AQ165" s="2"/>
      <c r="AV165" s="1"/>
    </row>
    <row r="166" customFormat="false" ht="12.75" hidden="false" customHeight="false" outlineLevel="0" collapsed="false">
      <c r="AQ166" s="2"/>
      <c r="AV166" s="1"/>
    </row>
    <row r="167" customFormat="false" ht="12.75" hidden="false" customHeight="false" outlineLevel="0" collapsed="false">
      <c r="AQ167" s="2"/>
      <c r="AV167" s="1"/>
    </row>
    <row r="168" customFormat="false" ht="12.75" hidden="false" customHeight="false" outlineLevel="0" collapsed="false">
      <c r="AQ168" s="2"/>
      <c r="AV168" s="1"/>
    </row>
    <row r="169" customFormat="false" ht="12.75" hidden="false" customHeight="false" outlineLevel="0" collapsed="false">
      <c r="AQ169" s="2"/>
      <c r="AV169" s="1"/>
    </row>
    <row r="170" customFormat="false" ht="12.75" hidden="false" customHeight="false" outlineLevel="0" collapsed="false">
      <c r="AQ170" s="2"/>
      <c r="AV170" s="1"/>
    </row>
    <row r="171" customFormat="false" ht="12.75" hidden="false" customHeight="false" outlineLevel="0" collapsed="false">
      <c r="AQ171" s="2"/>
      <c r="AV171" s="1"/>
    </row>
    <row r="172" customFormat="false" ht="12.75" hidden="false" customHeight="false" outlineLevel="0" collapsed="false">
      <c r="AQ172" s="2"/>
      <c r="AV172" s="1"/>
    </row>
    <row r="173" customFormat="false" ht="12.75" hidden="false" customHeight="false" outlineLevel="0" collapsed="false">
      <c r="AQ173" s="2"/>
      <c r="AV173" s="1"/>
    </row>
    <row r="174" customFormat="false" ht="12.75" hidden="false" customHeight="false" outlineLevel="0" collapsed="false">
      <c r="AQ174" s="2"/>
      <c r="AV174" s="1"/>
    </row>
    <row r="175" customFormat="false" ht="12.75" hidden="false" customHeight="false" outlineLevel="0" collapsed="false">
      <c r="AQ175" s="2"/>
      <c r="AV175" s="1"/>
    </row>
    <row r="176" customFormat="false" ht="12.75" hidden="false" customHeight="false" outlineLevel="0" collapsed="false">
      <c r="AQ176" s="2"/>
      <c r="AV176" s="1"/>
    </row>
    <row r="177" customFormat="false" ht="12.75" hidden="false" customHeight="false" outlineLevel="0" collapsed="false">
      <c r="AQ177" s="2"/>
      <c r="AV177" s="1"/>
    </row>
    <row r="178" customFormat="false" ht="12.75" hidden="false" customHeight="false" outlineLevel="0" collapsed="false">
      <c r="AQ178" s="2"/>
      <c r="AV178" s="1"/>
    </row>
    <row r="179" customFormat="false" ht="12.75" hidden="false" customHeight="false" outlineLevel="0" collapsed="false">
      <c r="AQ179" s="2"/>
      <c r="AV179" s="1"/>
    </row>
    <row r="180" customFormat="false" ht="12.75" hidden="false" customHeight="false" outlineLevel="0" collapsed="false">
      <c r="AQ180" s="2"/>
      <c r="AV180" s="1"/>
    </row>
  </sheetData>
  <conditionalFormatting sqref="L2:O12">
    <cfRule type="beginsWith" priority="2" operator="beginsWith" aboveAverage="0" equalAverage="0" bottom="0" percent="0" rank="0" text="Y" dxfId="0">
      <formula>LEFT(L2,LEN("Y"))="Y"</formula>
    </cfRule>
    <cfRule type="expression" priority="3" aboveAverage="0" equalAverage="0" bottom="0" percent="0" rank="0" text="" dxfId="1">
      <formula>LEN(TRIM(L2))=0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S61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G10" activeCellId="0" sqref="G10"/>
    </sheetView>
  </sheetViews>
  <sheetFormatPr defaultColWidth="17.30859375" defaultRowHeight="21" zeroHeight="false" outlineLevelRow="0" outlineLevelCol="0"/>
  <cols>
    <col collapsed="false" customWidth="true" hidden="false" outlineLevel="0" max="2" min="2" style="98" width="33.29"/>
    <col collapsed="false" customWidth="true" hidden="false" outlineLevel="0" max="3" min="3" style="99" width="30.28"/>
    <col collapsed="false" customWidth="true" hidden="false" outlineLevel="0" max="4" min="4" style="99" width="10.14"/>
    <col collapsed="false" customWidth="true" hidden="false" outlineLevel="0" max="5" min="5" style="99" width="10.85"/>
    <col collapsed="false" customWidth="true" hidden="false" outlineLevel="0" max="6" min="6" style="99" width="8.29"/>
    <col collapsed="false" customWidth="true" hidden="false" outlineLevel="0" max="7" min="7" style="99" width="7.29"/>
    <col collapsed="false" customWidth="true" hidden="false" outlineLevel="0" max="8" min="8" style="99" width="9.71"/>
    <col collapsed="false" customWidth="true" hidden="false" outlineLevel="0" max="9" min="9" style="100" width="8.57"/>
    <col collapsed="false" customWidth="true" hidden="false" outlineLevel="0" max="10" min="10" style="100" width="8.86"/>
    <col collapsed="false" customWidth="true" hidden="false" outlineLevel="0" max="12" min="11" style="100" width="9.85"/>
    <col collapsed="false" customWidth="true" hidden="false" outlineLevel="0" max="13" min="13" style="99" width="23.28"/>
    <col collapsed="false" customWidth="true" hidden="false" outlineLevel="0" max="14" min="14" style="99" width="28.42"/>
    <col collapsed="false" customWidth="true" hidden="false" outlineLevel="0" max="15" min="15" style="99" width="11.57"/>
    <col collapsed="false" customWidth="true" hidden="false" outlineLevel="0" max="16" min="16" style="99" width="37.14"/>
    <col collapsed="false" customWidth="true" hidden="false" outlineLevel="0" max="17" min="17" style="101" width="24.42"/>
    <col collapsed="false" customWidth="true" hidden="false" outlineLevel="0" max="18" min="18" style="102" width="23.86"/>
    <col collapsed="false" customWidth="true" hidden="false" outlineLevel="0" max="19" min="19" style="103" width="15.15"/>
  </cols>
  <sheetData>
    <row r="4" customFormat="false" ht="21.75" hidden="false" customHeight="false" outlineLevel="0" collapsed="false"/>
    <row r="5" customFormat="false" ht="16.5" hidden="false" customHeight="true" outlineLevel="0" collapsed="false">
      <c r="G5" s="104"/>
      <c r="H5" s="104"/>
      <c r="I5" s="105" t="s">
        <v>274</v>
      </c>
      <c r="J5" s="105"/>
      <c r="K5" s="105"/>
      <c r="L5" s="105"/>
      <c r="M5" s="105"/>
      <c r="N5" s="106" t="s">
        <v>275</v>
      </c>
      <c r="O5" s="105" t="s">
        <v>276</v>
      </c>
      <c r="P5" s="105"/>
      <c r="Q5" s="107" t="s">
        <v>277</v>
      </c>
      <c r="R5" s="108" t="s">
        <v>278</v>
      </c>
      <c r="S5" s="108"/>
    </row>
    <row r="6" customFormat="false" ht="21" hidden="false" customHeight="true" outlineLevel="0" collapsed="false">
      <c r="B6" s="109" t="s">
        <v>279</v>
      </c>
      <c r="C6" s="110" t="s">
        <v>280</v>
      </c>
      <c r="D6" s="111" t="s">
        <v>281</v>
      </c>
      <c r="E6" s="111"/>
      <c r="F6" s="111"/>
      <c r="G6" s="112" t="s">
        <v>27</v>
      </c>
      <c r="H6" s="112" t="s">
        <v>282</v>
      </c>
      <c r="I6" s="113" t="s">
        <v>283</v>
      </c>
      <c r="J6" s="113"/>
      <c r="K6" s="114" t="s">
        <v>284</v>
      </c>
      <c r="L6" s="114"/>
      <c r="M6" s="105" t="s">
        <v>285</v>
      </c>
      <c r="N6" s="106"/>
      <c r="O6" s="115" t="s">
        <v>286</v>
      </c>
      <c r="P6" s="115"/>
      <c r="Q6" s="107" t="s">
        <v>287</v>
      </c>
      <c r="R6" s="116" t="s">
        <v>288</v>
      </c>
      <c r="S6" s="117" t="s">
        <v>289</v>
      </c>
    </row>
    <row r="7" customFormat="false" ht="26.25" hidden="false" customHeight="true" outlineLevel="0" collapsed="false">
      <c r="B7" s="109"/>
      <c r="C7" s="110"/>
      <c r="D7" s="118" t="s">
        <v>29</v>
      </c>
      <c r="E7" s="119" t="s">
        <v>290</v>
      </c>
      <c r="F7" s="120" t="s">
        <v>33</v>
      </c>
      <c r="G7" s="112"/>
      <c r="H7" s="112"/>
      <c r="I7" s="121" t="n">
        <v>476</v>
      </c>
      <c r="J7" s="122" t="n">
        <v>478</v>
      </c>
      <c r="K7" s="122" t="n">
        <v>496</v>
      </c>
      <c r="L7" s="123" t="n">
        <v>498</v>
      </c>
      <c r="M7" s="124" t="s">
        <v>291</v>
      </c>
      <c r="N7" s="106"/>
      <c r="O7" s="115"/>
      <c r="P7" s="115"/>
      <c r="Q7" s="125" t="s">
        <v>292</v>
      </c>
      <c r="R7" s="116"/>
      <c r="S7" s="117"/>
    </row>
    <row r="8" customFormat="false" ht="21" hidden="false" customHeight="false" outlineLevel="0" collapsed="false">
      <c r="B8" s="126" t="s">
        <v>293</v>
      </c>
      <c r="C8" s="127" t="s">
        <v>294</v>
      </c>
      <c r="D8" s="128"/>
      <c r="E8" s="128"/>
      <c r="F8" s="128"/>
      <c r="G8" s="129" t="s">
        <v>66</v>
      </c>
      <c r="H8" s="129" t="s">
        <v>66</v>
      </c>
      <c r="I8" s="130" t="s">
        <v>113</v>
      </c>
      <c r="J8" s="130" t="s">
        <v>66</v>
      </c>
      <c r="K8" s="130" t="s">
        <v>66</v>
      </c>
      <c r="L8" s="130" t="s">
        <v>113</v>
      </c>
      <c r="M8" s="129" t="s">
        <v>66</v>
      </c>
      <c r="N8" s="130" t="s">
        <v>66</v>
      </c>
      <c r="O8" s="127" t="s">
        <v>66</v>
      </c>
      <c r="P8" s="127" t="s">
        <v>141</v>
      </c>
      <c r="Q8" s="131" t="s">
        <v>295</v>
      </c>
      <c r="R8" s="132" t="s">
        <v>296</v>
      </c>
      <c r="S8" s="133" t="s">
        <v>66</v>
      </c>
    </row>
    <row r="9" customFormat="false" ht="21" hidden="false" customHeight="false" outlineLevel="0" collapsed="false">
      <c r="B9" s="134" t="s">
        <v>293</v>
      </c>
      <c r="C9" s="135" t="s">
        <v>297</v>
      </c>
      <c r="D9" s="136"/>
      <c r="E9" s="136"/>
      <c r="F9" s="136"/>
      <c r="G9" s="137" t="s">
        <v>113</v>
      </c>
      <c r="H9" s="138" t="s">
        <v>66</v>
      </c>
      <c r="I9" s="138" t="s">
        <v>298</v>
      </c>
      <c r="J9" s="138" t="s">
        <v>113</v>
      </c>
      <c r="K9" s="138" t="s">
        <v>113</v>
      </c>
      <c r="L9" s="138" t="s">
        <v>66</v>
      </c>
      <c r="M9" s="138" t="s">
        <v>113</v>
      </c>
      <c r="N9" s="138" t="s">
        <v>113</v>
      </c>
      <c r="O9" s="135" t="s">
        <v>135</v>
      </c>
      <c r="P9" s="135" t="s">
        <v>66</v>
      </c>
      <c r="Q9" s="139" t="n">
        <v>0</v>
      </c>
      <c r="R9" s="132" t="s">
        <v>299</v>
      </c>
      <c r="S9" s="133" t="s">
        <v>113</v>
      </c>
    </row>
    <row r="10" customFormat="false" ht="21" hidden="false" customHeight="false" outlineLevel="0" collapsed="false">
      <c r="B10" s="134" t="s">
        <v>293</v>
      </c>
      <c r="C10" s="140" t="n">
        <v>7677</v>
      </c>
      <c r="D10" s="136" t="s">
        <v>69</v>
      </c>
      <c r="E10" s="141" t="n">
        <v>0.75</v>
      </c>
      <c r="F10" s="141" t="n">
        <v>0.5</v>
      </c>
      <c r="G10" s="137" t="s">
        <v>113</v>
      </c>
      <c r="H10" s="142" t="s">
        <v>66</v>
      </c>
      <c r="I10" s="138" t="s">
        <v>298</v>
      </c>
      <c r="J10" s="138" t="s">
        <v>113</v>
      </c>
      <c r="K10" s="138" t="s">
        <v>113</v>
      </c>
      <c r="L10" s="138" t="s">
        <v>66</v>
      </c>
      <c r="M10" s="138" t="s">
        <v>113</v>
      </c>
      <c r="N10" s="138" t="s">
        <v>113</v>
      </c>
      <c r="O10" s="143" t="s">
        <v>81</v>
      </c>
      <c r="P10" s="143" t="s">
        <v>141</v>
      </c>
      <c r="Q10" s="144" t="n">
        <v>0</v>
      </c>
      <c r="R10" s="132" t="s">
        <v>299</v>
      </c>
      <c r="S10" s="133" t="s">
        <v>113</v>
      </c>
    </row>
    <row r="11" customFormat="false" ht="21" hidden="false" customHeight="false" outlineLevel="0" collapsed="false">
      <c r="B11" s="134" t="s">
        <v>293</v>
      </c>
      <c r="C11" s="140" t="n">
        <v>7678</v>
      </c>
      <c r="D11" s="141" t="n">
        <v>32</v>
      </c>
      <c r="E11" s="141" t="n">
        <v>0.75</v>
      </c>
      <c r="F11" s="141" t="n">
        <v>0.5</v>
      </c>
      <c r="G11" s="137" t="s">
        <v>113</v>
      </c>
      <c r="H11" s="142" t="s">
        <v>66</v>
      </c>
      <c r="I11" s="138" t="s">
        <v>298</v>
      </c>
      <c r="J11" s="138" t="s">
        <v>113</v>
      </c>
      <c r="K11" s="138" t="s">
        <v>113</v>
      </c>
      <c r="L11" s="138" t="s">
        <v>66</v>
      </c>
      <c r="M11" s="138" t="s">
        <v>113</v>
      </c>
      <c r="N11" s="138" t="s">
        <v>113</v>
      </c>
      <c r="O11" s="143" t="s">
        <v>81</v>
      </c>
      <c r="P11" s="143" t="s">
        <v>141</v>
      </c>
      <c r="Q11" s="144" t="n">
        <v>0</v>
      </c>
      <c r="R11" s="132" t="s">
        <v>299</v>
      </c>
      <c r="S11" s="133" t="s">
        <v>113</v>
      </c>
    </row>
    <row r="12" customFormat="false" ht="21" hidden="false" customHeight="false" outlineLevel="0" collapsed="false">
      <c r="B12" s="134" t="s">
        <v>293</v>
      </c>
      <c r="C12" s="140" t="n">
        <v>7708</v>
      </c>
      <c r="D12" s="136" t="s">
        <v>174</v>
      </c>
      <c r="E12" s="141" t="n">
        <v>0.38</v>
      </c>
      <c r="F12" s="141" t="n">
        <v>0.125</v>
      </c>
      <c r="G12" s="137" t="s">
        <v>66</v>
      </c>
      <c r="H12" s="138" t="s">
        <v>66</v>
      </c>
      <c r="I12" s="138" t="s">
        <v>113</v>
      </c>
      <c r="J12" s="138" t="s">
        <v>66</v>
      </c>
      <c r="K12" s="138" t="s">
        <v>66</v>
      </c>
      <c r="L12" s="138" t="s">
        <v>113</v>
      </c>
      <c r="M12" s="138" t="s">
        <v>66</v>
      </c>
      <c r="N12" s="138" t="s">
        <v>66</v>
      </c>
      <c r="O12" s="143" t="s">
        <v>66</v>
      </c>
      <c r="P12" s="143" t="s">
        <v>141</v>
      </c>
      <c r="Q12" s="144" t="s">
        <v>300</v>
      </c>
      <c r="R12" s="132" t="s">
        <v>296</v>
      </c>
      <c r="S12" s="133" t="s">
        <v>66</v>
      </c>
    </row>
    <row r="13" customFormat="false" ht="21" hidden="false" customHeight="false" outlineLevel="0" collapsed="false">
      <c r="B13" s="134" t="s">
        <v>293</v>
      </c>
      <c r="C13" s="140" t="n">
        <v>7732</v>
      </c>
      <c r="D13" s="136" t="s">
        <v>69</v>
      </c>
      <c r="E13" s="141" t="n">
        <v>0.5</v>
      </c>
      <c r="F13" s="141" t="n">
        <v>2</v>
      </c>
      <c r="G13" s="137" t="s">
        <v>66</v>
      </c>
      <c r="H13" s="138" t="s">
        <v>66</v>
      </c>
      <c r="I13" s="138" t="s">
        <v>113</v>
      </c>
      <c r="J13" s="138" t="s">
        <v>66</v>
      </c>
      <c r="K13" s="138" t="s">
        <v>66</v>
      </c>
      <c r="L13" s="138" t="s">
        <v>113</v>
      </c>
      <c r="M13" s="138" t="s">
        <v>66</v>
      </c>
      <c r="N13" s="138" t="s">
        <v>66</v>
      </c>
      <c r="O13" s="143" t="s">
        <v>66</v>
      </c>
      <c r="P13" s="143" t="s">
        <v>141</v>
      </c>
      <c r="Q13" s="144" t="s">
        <v>301</v>
      </c>
      <c r="R13" s="132" t="s">
        <v>296</v>
      </c>
      <c r="S13" s="133" t="s">
        <v>66</v>
      </c>
    </row>
    <row r="14" customFormat="false" ht="21" hidden="false" customHeight="false" outlineLevel="0" collapsed="false">
      <c r="B14" s="145" t="s">
        <v>293</v>
      </c>
      <c r="C14" s="146" t="n">
        <v>7877</v>
      </c>
      <c r="D14" s="147" t="s">
        <v>69</v>
      </c>
      <c r="E14" s="147" t="s">
        <v>69</v>
      </c>
      <c r="F14" s="147" t="s">
        <v>69</v>
      </c>
      <c r="G14" s="148" t="s">
        <v>113</v>
      </c>
      <c r="H14" s="148" t="s">
        <v>113</v>
      </c>
      <c r="I14" s="148" t="s">
        <v>66</v>
      </c>
      <c r="J14" s="148" t="s">
        <v>113</v>
      </c>
      <c r="K14" s="148" t="s">
        <v>113</v>
      </c>
      <c r="L14" s="148" t="s">
        <v>66</v>
      </c>
      <c r="M14" s="148" t="s">
        <v>113</v>
      </c>
      <c r="N14" s="148" t="s">
        <v>113</v>
      </c>
      <c r="O14" s="149" t="s">
        <v>154</v>
      </c>
      <c r="P14" s="149" t="s">
        <v>141</v>
      </c>
      <c r="Q14" s="150" t="n">
        <v>0</v>
      </c>
      <c r="R14" s="151" t="s">
        <v>299</v>
      </c>
      <c r="S14" s="152" t="s">
        <v>113</v>
      </c>
    </row>
    <row r="15" customFormat="false" ht="21" hidden="false" customHeight="false" outlineLevel="0" collapsed="false">
      <c r="B15" s="145" t="s">
        <v>293</v>
      </c>
      <c r="C15" s="146" t="n">
        <v>7932</v>
      </c>
      <c r="D15" s="153" t="s">
        <v>69</v>
      </c>
      <c r="E15" s="153" t="s">
        <v>69</v>
      </c>
      <c r="F15" s="154" t="n">
        <v>24</v>
      </c>
      <c r="G15" s="148" t="s">
        <v>113</v>
      </c>
      <c r="H15" s="148" t="s">
        <v>113</v>
      </c>
      <c r="I15" s="148" t="s">
        <v>298</v>
      </c>
      <c r="J15" s="148" t="s">
        <v>113</v>
      </c>
      <c r="K15" s="148" t="s">
        <v>113</v>
      </c>
      <c r="L15" s="148" t="s">
        <v>66</v>
      </c>
      <c r="M15" s="148" t="s">
        <v>113</v>
      </c>
      <c r="N15" s="148" t="s">
        <v>113</v>
      </c>
      <c r="O15" s="149" t="s">
        <v>154</v>
      </c>
      <c r="P15" s="149" t="s">
        <v>141</v>
      </c>
      <c r="Q15" s="150" t="n">
        <v>0</v>
      </c>
      <c r="R15" s="151" t="s">
        <v>299</v>
      </c>
      <c r="S15" s="152" t="s">
        <v>113</v>
      </c>
    </row>
    <row r="16" customFormat="false" ht="21" hidden="false" customHeight="false" outlineLevel="0" collapsed="false">
      <c r="B16" s="145" t="s">
        <v>293</v>
      </c>
      <c r="C16" s="146" t="n">
        <v>8052</v>
      </c>
      <c r="D16" s="154" t="n">
        <v>6</v>
      </c>
      <c r="E16" s="154" t="n">
        <v>4</v>
      </c>
      <c r="F16" s="154" t="n">
        <v>2</v>
      </c>
      <c r="G16" s="148" t="s">
        <v>113</v>
      </c>
      <c r="H16" s="148" t="s">
        <v>66</v>
      </c>
      <c r="I16" s="148" t="s">
        <v>298</v>
      </c>
      <c r="J16" s="148" t="s">
        <v>113</v>
      </c>
      <c r="K16" s="148" t="s">
        <v>113</v>
      </c>
      <c r="L16" s="148" t="s">
        <v>66</v>
      </c>
      <c r="M16" s="148" t="s">
        <v>113</v>
      </c>
      <c r="N16" s="148" t="s">
        <v>113</v>
      </c>
      <c r="O16" s="149" t="s">
        <v>135</v>
      </c>
      <c r="P16" s="149" t="s">
        <v>141</v>
      </c>
      <c r="Q16" s="150" t="n">
        <v>0</v>
      </c>
      <c r="R16" s="151" t="s">
        <v>299</v>
      </c>
      <c r="S16" s="152" t="s">
        <v>113</v>
      </c>
    </row>
    <row r="17" customFormat="false" ht="21" hidden="false" customHeight="false" outlineLevel="0" collapsed="false">
      <c r="B17" s="145" t="s">
        <v>293</v>
      </c>
      <c r="C17" s="146" t="n">
        <v>8083</v>
      </c>
      <c r="D17" s="153" t="s">
        <v>69</v>
      </c>
      <c r="E17" s="153" t="s">
        <v>69</v>
      </c>
      <c r="F17" s="153" t="s">
        <v>69</v>
      </c>
      <c r="G17" s="148" t="s">
        <v>113</v>
      </c>
      <c r="H17" s="148" t="s">
        <v>66</v>
      </c>
      <c r="I17" s="148" t="s">
        <v>298</v>
      </c>
      <c r="J17" s="148" t="s">
        <v>113</v>
      </c>
      <c r="K17" s="148" t="s">
        <v>113</v>
      </c>
      <c r="L17" s="148" t="s">
        <v>66</v>
      </c>
      <c r="M17" s="148" t="s">
        <v>113</v>
      </c>
      <c r="N17" s="148" t="s">
        <v>113</v>
      </c>
      <c r="O17" s="149" t="s">
        <v>135</v>
      </c>
      <c r="P17" s="149" t="s">
        <v>141</v>
      </c>
      <c r="Q17" s="150" t="n">
        <v>0</v>
      </c>
      <c r="R17" s="151" t="s">
        <v>299</v>
      </c>
      <c r="S17" s="152" t="s">
        <v>113</v>
      </c>
    </row>
    <row r="18" customFormat="false" ht="21" hidden="false" customHeight="false" outlineLevel="0" collapsed="false">
      <c r="B18" s="145" t="s">
        <v>293</v>
      </c>
      <c r="C18" s="146" t="n">
        <v>8090</v>
      </c>
      <c r="D18" s="153" t="s">
        <v>69</v>
      </c>
      <c r="E18" s="154" t="n">
        <v>2</v>
      </c>
      <c r="F18" s="154" t="n">
        <v>8</v>
      </c>
      <c r="G18" s="148" t="s">
        <v>66</v>
      </c>
      <c r="H18" s="148" t="s">
        <v>66</v>
      </c>
      <c r="I18" s="148" t="s">
        <v>113</v>
      </c>
      <c r="J18" s="148" t="s">
        <v>66</v>
      </c>
      <c r="K18" s="148" t="s">
        <v>66</v>
      </c>
      <c r="L18" s="148" t="s">
        <v>113</v>
      </c>
      <c r="M18" s="148" t="s">
        <v>66</v>
      </c>
      <c r="N18" s="148" t="s">
        <v>66</v>
      </c>
      <c r="O18" s="149" t="s">
        <v>66</v>
      </c>
      <c r="P18" s="149" t="s">
        <v>141</v>
      </c>
      <c r="Q18" s="150" t="s">
        <v>302</v>
      </c>
      <c r="R18" s="151" t="s">
        <v>296</v>
      </c>
      <c r="S18" s="152" t="s">
        <v>66</v>
      </c>
    </row>
    <row r="19" customFormat="false" ht="21" hidden="false" customHeight="false" outlineLevel="0" collapsed="false">
      <c r="B19" s="145" t="s">
        <v>293</v>
      </c>
      <c r="C19" s="146" t="n">
        <v>8161</v>
      </c>
      <c r="D19" s="153" t="s">
        <v>69</v>
      </c>
      <c r="E19" s="153" t="s">
        <v>69</v>
      </c>
      <c r="F19" s="153" t="s">
        <v>69</v>
      </c>
      <c r="G19" s="148" t="s">
        <v>113</v>
      </c>
      <c r="H19" s="148" t="s">
        <v>66</v>
      </c>
      <c r="I19" s="148" t="s">
        <v>298</v>
      </c>
      <c r="J19" s="148" t="s">
        <v>113</v>
      </c>
      <c r="K19" s="148" t="s">
        <v>113</v>
      </c>
      <c r="L19" s="148" t="s">
        <v>66</v>
      </c>
      <c r="M19" s="148" t="s">
        <v>113</v>
      </c>
      <c r="N19" s="148" t="s">
        <v>113</v>
      </c>
      <c r="O19" s="149" t="s">
        <v>135</v>
      </c>
      <c r="P19" s="149" t="s">
        <v>141</v>
      </c>
      <c r="Q19" s="150" t="n">
        <v>0</v>
      </c>
      <c r="R19" s="151" t="s">
        <v>299</v>
      </c>
      <c r="S19" s="152" t="s">
        <v>113</v>
      </c>
    </row>
    <row r="20" customFormat="false" ht="21" hidden="false" customHeight="false" outlineLevel="0" collapsed="false">
      <c r="B20" s="134" t="s">
        <v>303</v>
      </c>
      <c r="C20" s="140" t="n">
        <v>7633</v>
      </c>
      <c r="D20" s="36" t="s">
        <v>169</v>
      </c>
      <c r="E20" s="141" t="n">
        <v>0.125</v>
      </c>
      <c r="F20" s="141" t="n">
        <v>0.032</v>
      </c>
      <c r="G20" s="137" t="s">
        <v>66</v>
      </c>
      <c r="H20" s="138" t="s">
        <v>66</v>
      </c>
      <c r="I20" s="138" t="s">
        <v>113</v>
      </c>
      <c r="J20" s="138" t="s">
        <v>66</v>
      </c>
      <c r="K20" s="138" t="s">
        <v>66</v>
      </c>
      <c r="L20" s="138" t="s">
        <v>113</v>
      </c>
      <c r="M20" s="138" t="s">
        <v>66</v>
      </c>
      <c r="N20" s="138" t="s">
        <v>66</v>
      </c>
      <c r="O20" s="143" t="s">
        <v>66</v>
      </c>
      <c r="P20" s="143" t="s">
        <v>141</v>
      </c>
      <c r="Q20" s="144" t="s">
        <v>304</v>
      </c>
      <c r="R20" s="132" t="s">
        <v>296</v>
      </c>
      <c r="S20" s="133" t="s">
        <v>66</v>
      </c>
    </row>
    <row r="21" customFormat="false" ht="21" hidden="false" customHeight="false" outlineLevel="0" collapsed="false">
      <c r="B21" s="134" t="s">
        <v>303</v>
      </c>
      <c r="C21" s="140" t="n">
        <v>7645</v>
      </c>
      <c r="D21" s="36" t="s">
        <v>115</v>
      </c>
      <c r="E21" s="141" t="n">
        <v>0.19</v>
      </c>
      <c r="F21" s="141" t="n">
        <v>0.047</v>
      </c>
      <c r="G21" s="137" t="s">
        <v>66</v>
      </c>
      <c r="H21" s="138" t="s">
        <v>66</v>
      </c>
      <c r="I21" s="138" t="s">
        <v>113</v>
      </c>
      <c r="J21" s="138" t="s">
        <v>66</v>
      </c>
      <c r="K21" s="138" t="s">
        <v>66</v>
      </c>
      <c r="L21" s="138" t="s">
        <v>113</v>
      </c>
      <c r="M21" s="138" t="s">
        <v>66</v>
      </c>
      <c r="N21" s="138" t="s">
        <v>66</v>
      </c>
      <c r="O21" s="143" t="s">
        <v>66</v>
      </c>
      <c r="P21" s="143" t="s">
        <v>141</v>
      </c>
      <c r="Q21" s="144" t="s">
        <v>305</v>
      </c>
      <c r="R21" s="132" t="s">
        <v>296</v>
      </c>
      <c r="S21" s="133" t="s">
        <v>66</v>
      </c>
    </row>
    <row r="22" customFormat="false" ht="21" hidden="false" customHeight="false" outlineLevel="0" collapsed="false">
      <c r="B22" s="134" t="s">
        <v>303</v>
      </c>
      <c r="C22" s="140" t="n">
        <v>7662</v>
      </c>
      <c r="D22" s="36" t="s">
        <v>69</v>
      </c>
      <c r="E22" s="141" t="n">
        <v>0.38</v>
      </c>
      <c r="F22" s="141" t="n">
        <v>0.19</v>
      </c>
      <c r="G22" s="137" t="s">
        <v>66</v>
      </c>
      <c r="H22" s="138" t="s">
        <v>66</v>
      </c>
      <c r="I22" s="138" t="s">
        <v>113</v>
      </c>
      <c r="J22" s="138" t="s">
        <v>66</v>
      </c>
      <c r="K22" s="138" t="s">
        <v>66</v>
      </c>
      <c r="L22" s="138" t="s">
        <v>113</v>
      </c>
      <c r="M22" s="138" t="s">
        <v>66</v>
      </c>
      <c r="N22" s="138" t="s">
        <v>66</v>
      </c>
      <c r="O22" s="143" t="s">
        <v>66</v>
      </c>
      <c r="P22" s="143" t="s">
        <v>63</v>
      </c>
      <c r="Q22" s="144" t="s">
        <v>306</v>
      </c>
      <c r="R22" s="132" t="s">
        <v>296</v>
      </c>
      <c r="S22" s="133" t="s">
        <v>66</v>
      </c>
    </row>
    <row r="23" customFormat="false" ht="21" hidden="false" customHeight="false" outlineLevel="0" collapsed="false">
      <c r="B23" s="134" t="s">
        <v>303</v>
      </c>
      <c r="C23" s="140" t="n">
        <v>7669</v>
      </c>
      <c r="D23" s="36" t="s">
        <v>156</v>
      </c>
      <c r="E23" s="141" t="n">
        <v>0.19</v>
      </c>
      <c r="F23" s="141" t="n">
        <v>0.047</v>
      </c>
      <c r="G23" s="137" t="s">
        <v>66</v>
      </c>
      <c r="H23" s="138" t="s">
        <v>66</v>
      </c>
      <c r="I23" s="138" t="s">
        <v>113</v>
      </c>
      <c r="J23" s="138" t="s">
        <v>66</v>
      </c>
      <c r="K23" s="138" t="s">
        <v>66</v>
      </c>
      <c r="L23" s="138" t="s">
        <v>113</v>
      </c>
      <c r="M23" s="138" t="s">
        <v>66</v>
      </c>
      <c r="N23" s="138" t="s">
        <v>66</v>
      </c>
      <c r="O23" s="143" t="s">
        <v>66</v>
      </c>
      <c r="P23" s="143" t="s">
        <v>141</v>
      </c>
      <c r="Q23" s="144" t="s">
        <v>307</v>
      </c>
      <c r="R23" s="132" t="s">
        <v>296</v>
      </c>
      <c r="S23" s="133" t="s">
        <v>66</v>
      </c>
    </row>
    <row r="24" customFormat="false" ht="21" hidden="false" customHeight="false" outlineLevel="0" collapsed="false">
      <c r="B24" s="134" t="s">
        <v>303</v>
      </c>
      <c r="C24" s="140" t="n">
        <v>7680</v>
      </c>
      <c r="D24" s="36" t="s">
        <v>69</v>
      </c>
      <c r="E24" s="141" t="n">
        <v>0.5</v>
      </c>
      <c r="F24" s="141" t="n">
        <v>0.19</v>
      </c>
      <c r="G24" s="137" t="s">
        <v>66</v>
      </c>
      <c r="H24" s="138" t="s">
        <v>66</v>
      </c>
      <c r="I24" s="138" t="s">
        <v>113</v>
      </c>
      <c r="J24" s="138" t="s">
        <v>66</v>
      </c>
      <c r="K24" s="138" t="s">
        <v>66</v>
      </c>
      <c r="L24" s="138" t="s">
        <v>113</v>
      </c>
      <c r="M24" s="138" t="s">
        <v>66</v>
      </c>
      <c r="N24" s="138" t="s">
        <v>66</v>
      </c>
      <c r="O24" s="143" t="s">
        <v>66</v>
      </c>
      <c r="P24" s="143" t="s">
        <v>63</v>
      </c>
      <c r="Q24" s="144" t="s">
        <v>308</v>
      </c>
      <c r="R24" s="132" t="s">
        <v>296</v>
      </c>
      <c r="S24" s="133" t="s">
        <v>66</v>
      </c>
    </row>
    <row r="25" customFormat="false" ht="21" hidden="false" customHeight="false" outlineLevel="0" collapsed="false">
      <c r="B25" s="134" t="s">
        <v>303</v>
      </c>
      <c r="C25" s="140" t="n">
        <v>7715</v>
      </c>
      <c r="D25" s="36" t="s">
        <v>208</v>
      </c>
      <c r="E25" s="141" t="n">
        <v>0.19</v>
      </c>
      <c r="F25" s="141" t="n">
        <v>0.032</v>
      </c>
      <c r="G25" s="137" t="s">
        <v>66</v>
      </c>
      <c r="H25" s="138" t="s">
        <v>66</v>
      </c>
      <c r="I25" s="138" t="s">
        <v>113</v>
      </c>
      <c r="J25" s="138" t="s">
        <v>66</v>
      </c>
      <c r="K25" s="138" t="s">
        <v>66</v>
      </c>
      <c r="L25" s="138" t="s">
        <v>113</v>
      </c>
      <c r="M25" s="138" t="s">
        <v>66</v>
      </c>
      <c r="N25" s="138" t="s">
        <v>66</v>
      </c>
      <c r="O25" s="143" t="s">
        <v>66</v>
      </c>
      <c r="P25" s="143" t="s">
        <v>141</v>
      </c>
      <c r="Q25" s="144" t="s">
        <v>309</v>
      </c>
      <c r="R25" s="132" t="s">
        <v>296</v>
      </c>
      <c r="S25" s="133" t="s">
        <v>66</v>
      </c>
    </row>
    <row r="26" customFormat="false" ht="21" hidden="false" customHeight="false" outlineLevel="0" collapsed="false">
      <c r="B26" s="134" t="s">
        <v>303</v>
      </c>
      <c r="C26" s="140" t="n">
        <v>7731</v>
      </c>
      <c r="D26" s="36" t="s">
        <v>174</v>
      </c>
      <c r="E26" s="141" t="n">
        <v>0.19</v>
      </c>
      <c r="F26" s="141" t="n">
        <v>0.094</v>
      </c>
      <c r="G26" s="137" t="s">
        <v>66</v>
      </c>
      <c r="H26" s="138" t="s">
        <v>66</v>
      </c>
      <c r="I26" s="138" t="s">
        <v>113</v>
      </c>
      <c r="J26" s="138" t="s">
        <v>66</v>
      </c>
      <c r="K26" s="138" t="s">
        <v>66</v>
      </c>
      <c r="L26" s="138" t="s">
        <v>113</v>
      </c>
      <c r="M26" s="138" t="s">
        <v>66</v>
      </c>
      <c r="N26" s="138" t="s">
        <v>66</v>
      </c>
      <c r="O26" s="143" t="s">
        <v>66</v>
      </c>
      <c r="P26" s="143" t="s">
        <v>141</v>
      </c>
      <c r="Q26" s="144" t="s">
        <v>310</v>
      </c>
      <c r="R26" s="132" t="s">
        <v>296</v>
      </c>
      <c r="S26" s="133" t="s">
        <v>66</v>
      </c>
    </row>
    <row r="27" customFormat="false" ht="21" hidden="false" customHeight="false" outlineLevel="0" collapsed="false">
      <c r="B27" s="134" t="s">
        <v>303</v>
      </c>
      <c r="C27" s="140" t="n">
        <v>7469</v>
      </c>
      <c r="D27" s="36" t="n">
        <v>4</v>
      </c>
      <c r="E27" s="141" t="n">
        <v>2</v>
      </c>
      <c r="F27" s="141" t="n">
        <v>2</v>
      </c>
      <c r="G27" s="137" t="s">
        <v>113</v>
      </c>
      <c r="H27" s="138" t="s">
        <v>66</v>
      </c>
      <c r="I27" s="138" t="s">
        <v>311</v>
      </c>
      <c r="J27" s="138" t="s">
        <v>66</v>
      </c>
      <c r="K27" s="138" t="s">
        <v>113</v>
      </c>
      <c r="L27" s="138" t="s">
        <v>66</v>
      </c>
      <c r="M27" s="138" t="s">
        <v>113</v>
      </c>
      <c r="N27" s="138" t="s">
        <v>113</v>
      </c>
      <c r="O27" s="143" t="s">
        <v>58</v>
      </c>
      <c r="P27" s="155" t="s">
        <v>66</v>
      </c>
      <c r="Q27" s="144" t="s">
        <v>312</v>
      </c>
      <c r="R27" s="132" t="s">
        <v>299</v>
      </c>
      <c r="S27" s="133" t="s">
        <v>113</v>
      </c>
    </row>
    <row r="28" customFormat="false" ht="21" hidden="false" customHeight="false" outlineLevel="0" collapsed="false">
      <c r="B28" s="145" t="s">
        <v>303</v>
      </c>
      <c r="C28" s="146" t="n">
        <v>8160</v>
      </c>
      <c r="D28" s="49" t="n">
        <v>1</v>
      </c>
      <c r="E28" s="156" t="n">
        <v>1</v>
      </c>
      <c r="F28" s="156" t="n">
        <v>0.25</v>
      </c>
      <c r="G28" s="148" t="s">
        <v>66</v>
      </c>
      <c r="H28" s="148" t="s">
        <v>66</v>
      </c>
      <c r="I28" s="148" t="s">
        <v>113</v>
      </c>
      <c r="J28" s="148" t="s">
        <v>66</v>
      </c>
      <c r="K28" s="148" t="s">
        <v>66</v>
      </c>
      <c r="L28" s="148" t="s">
        <v>113</v>
      </c>
      <c r="M28" s="148" t="s">
        <v>66</v>
      </c>
      <c r="N28" s="148" t="s">
        <v>66</v>
      </c>
      <c r="O28" s="149" t="s">
        <v>66</v>
      </c>
      <c r="P28" s="157" t="s">
        <v>66</v>
      </c>
      <c r="Q28" s="150" t="s">
        <v>313</v>
      </c>
      <c r="R28" s="151" t="s">
        <v>296</v>
      </c>
      <c r="S28" s="152" t="s">
        <v>66</v>
      </c>
    </row>
    <row r="29" customFormat="false" ht="21" hidden="false" customHeight="false" outlineLevel="0" collapsed="false">
      <c r="B29" s="134" t="s">
        <v>314</v>
      </c>
      <c r="C29" s="140" t="n">
        <v>7064</v>
      </c>
      <c r="D29" s="36" t="s">
        <v>115</v>
      </c>
      <c r="E29" s="141" t="n">
        <v>0.25</v>
      </c>
      <c r="F29" s="141" t="n">
        <v>0.094</v>
      </c>
      <c r="G29" s="137" t="s">
        <v>66</v>
      </c>
      <c r="H29" s="138" t="s">
        <v>66</v>
      </c>
      <c r="I29" s="138" t="s">
        <v>113</v>
      </c>
      <c r="J29" s="138" t="s">
        <v>66</v>
      </c>
      <c r="K29" s="138" t="s">
        <v>66</v>
      </c>
      <c r="L29" s="138" t="s">
        <v>113</v>
      </c>
      <c r="M29" s="138" t="s">
        <v>66</v>
      </c>
      <c r="N29" s="138" t="s">
        <v>66</v>
      </c>
      <c r="O29" s="143" t="s">
        <v>66</v>
      </c>
      <c r="P29" s="143" t="s">
        <v>66</v>
      </c>
      <c r="Q29" s="144" t="s">
        <v>315</v>
      </c>
      <c r="R29" s="132" t="s">
        <v>296</v>
      </c>
      <c r="S29" s="133" t="s">
        <v>66</v>
      </c>
    </row>
    <row r="30" customFormat="false" ht="21" hidden="false" customHeight="false" outlineLevel="0" collapsed="false">
      <c r="B30" s="134" t="s">
        <v>316</v>
      </c>
      <c r="C30" s="140" t="n">
        <v>6354</v>
      </c>
      <c r="D30" s="36" t="s">
        <v>69</v>
      </c>
      <c r="E30" s="141" t="n">
        <v>8</v>
      </c>
      <c r="F30" s="141" t="n">
        <v>8</v>
      </c>
      <c r="G30" s="137" t="s">
        <v>66</v>
      </c>
      <c r="H30" s="138" t="s">
        <v>66</v>
      </c>
      <c r="I30" s="138" t="s">
        <v>113</v>
      </c>
      <c r="J30" s="138" t="s">
        <v>66</v>
      </c>
      <c r="K30" s="138" t="s">
        <v>66</v>
      </c>
      <c r="L30" s="138" t="s">
        <v>113</v>
      </c>
      <c r="M30" s="138" t="s">
        <v>66</v>
      </c>
      <c r="N30" s="138" t="s">
        <v>66</v>
      </c>
      <c r="O30" s="143" t="s">
        <v>66</v>
      </c>
      <c r="P30" s="143" t="s">
        <v>63</v>
      </c>
      <c r="Q30" s="144" t="s">
        <v>317</v>
      </c>
      <c r="R30" s="132" t="s">
        <v>296</v>
      </c>
      <c r="S30" s="133" t="s">
        <v>66</v>
      </c>
    </row>
    <row r="31" customFormat="false" ht="21" hidden="false" customHeight="false" outlineLevel="0" collapsed="false">
      <c r="B31" s="134" t="s">
        <v>316</v>
      </c>
      <c r="C31" s="140" t="n">
        <v>7456</v>
      </c>
      <c r="D31" s="36" t="s">
        <v>69</v>
      </c>
      <c r="E31" s="141" t="n">
        <v>1</v>
      </c>
      <c r="F31" s="141" t="n">
        <v>1</v>
      </c>
      <c r="G31" s="137" t="s">
        <v>66</v>
      </c>
      <c r="H31" s="138" t="s">
        <v>66</v>
      </c>
      <c r="I31" s="138" t="s">
        <v>113</v>
      </c>
      <c r="J31" s="138" t="s">
        <v>66</v>
      </c>
      <c r="K31" s="138" t="s">
        <v>66</v>
      </c>
      <c r="L31" s="138" t="s">
        <v>113</v>
      </c>
      <c r="M31" s="138" t="s">
        <v>66</v>
      </c>
      <c r="N31" s="138" t="s">
        <v>66</v>
      </c>
      <c r="O31" s="143" t="s">
        <v>66</v>
      </c>
      <c r="P31" s="143" t="s">
        <v>63</v>
      </c>
      <c r="Q31" s="144" t="s">
        <v>318</v>
      </c>
      <c r="R31" s="132" t="s">
        <v>296</v>
      </c>
      <c r="S31" s="133" t="s">
        <v>66</v>
      </c>
    </row>
    <row r="32" customFormat="false" ht="21" hidden="false" customHeight="false" outlineLevel="0" collapsed="false">
      <c r="B32" s="134" t="s">
        <v>316</v>
      </c>
      <c r="C32" s="140" t="n">
        <v>7722</v>
      </c>
      <c r="D32" s="36" t="n">
        <v>8</v>
      </c>
      <c r="E32" s="141" t="n">
        <v>0.38</v>
      </c>
      <c r="F32" s="141" t="n">
        <v>0.25</v>
      </c>
      <c r="G32" s="137" t="s">
        <v>66</v>
      </c>
      <c r="H32" s="138" t="s">
        <v>66</v>
      </c>
      <c r="I32" s="138" t="s">
        <v>113</v>
      </c>
      <c r="J32" s="138" t="s">
        <v>66</v>
      </c>
      <c r="K32" s="138" t="s">
        <v>66</v>
      </c>
      <c r="L32" s="138" t="s">
        <v>113</v>
      </c>
      <c r="M32" s="138" t="s">
        <v>66</v>
      </c>
      <c r="N32" s="138" t="s">
        <v>66</v>
      </c>
      <c r="O32" s="143" t="s">
        <v>66</v>
      </c>
      <c r="P32" s="143" t="s">
        <v>63</v>
      </c>
      <c r="Q32" s="144" t="s">
        <v>319</v>
      </c>
      <c r="R32" s="132" t="s">
        <v>296</v>
      </c>
      <c r="S32" s="133" t="s">
        <v>66</v>
      </c>
    </row>
    <row r="33" customFormat="false" ht="21" hidden="false" customHeight="false" outlineLevel="0" collapsed="false">
      <c r="B33" s="134" t="s">
        <v>316</v>
      </c>
      <c r="C33" s="140" t="n">
        <v>7723</v>
      </c>
      <c r="D33" s="36" t="s">
        <v>67</v>
      </c>
      <c r="E33" s="141" t="n">
        <v>0.25</v>
      </c>
      <c r="F33" s="141" t="n">
        <v>0.19</v>
      </c>
      <c r="G33" s="137" t="s">
        <v>66</v>
      </c>
      <c r="H33" s="138" t="s">
        <v>66</v>
      </c>
      <c r="I33" s="138" t="s">
        <v>113</v>
      </c>
      <c r="J33" s="138" t="s">
        <v>66</v>
      </c>
      <c r="K33" s="138" t="s">
        <v>66</v>
      </c>
      <c r="L33" s="138" t="s">
        <v>113</v>
      </c>
      <c r="M33" s="138" t="s">
        <v>66</v>
      </c>
      <c r="N33" s="138" t="s">
        <v>66</v>
      </c>
      <c r="O33" s="143" t="s">
        <v>66</v>
      </c>
      <c r="P33" s="143" t="s">
        <v>63</v>
      </c>
      <c r="Q33" s="144" t="s">
        <v>320</v>
      </c>
      <c r="R33" s="132" t="s">
        <v>296</v>
      </c>
      <c r="S33" s="133" t="s">
        <v>66</v>
      </c>
    </row>
    <row r="34" customFormat="false" ht="21" hidden="false" customHeight="false" outlineLevel="0" collapsed="false">
      <c r="B34" s="145" t="s">
        <v>316</v>
      </c>
      <c r="C34" s="146" t="n">
        <v>7845</v>
      </c>
      <c r="D34" s="153" t="s">
        <v>59</v>
      </c>
      <c r="E34" s="154" t="n">
        <v>0.75</v>
      </c>
      <c r="F34" s="154" t="n">
        <v>1</v>
      </c>
      <c r="G34" s="148" t="s">
        <v>113</v>
      </c>
      <c r="H34" s="148" t="s">
        <v>66</v>
      </c>
      <c r="I34" s="148" t="s">
        <v>113</v>
      </c>
      <c r="J34" s="148" t="s">
        <v>66</v>
      </c>
      <c r="K34" s="148" t="s">
        <v>66</v>
      </c>
      <c r="L34" s="148" t="s">
        <v>113</v>
      </c>
      <c r="M34" s="148" t="s">
        <v>66</v>
      </c>
      <c r="N34" s="148" t="s">
        <v>66</v>
      </c>
      <c r="O34" s="149" t="s">
        <v>66</v>
      </c>
      <c r="P34" s="149" t="s">
        <v>63</v>
      </c>
      <c r="Q34" s="150" t="s">
        <v>321</v>
      </c>
      <c r="R34" s="151" t="s">
        <v>322</v>
      </c>
      <c r="S34" s="152" t="s">
        <v>66</v>
      </c>
    </row>
    <row r="35" customFormat="false" ht="21" hidden="false" customHeight="false" outlineLevel="0" collapsed="false">
      <c r="B35" s="145" t="s">
        <v>316</v>
      </c>
      <c r="C35" s="146" t="n">
        <v>8088</v>
      </c>
      <c r="D35" s="154" t="n">
        <v>3</v>
      </c>
      <c r="E35" s="154" t="n">
        <v>0.25</v>
      </c>
      <c r="F35" s="154" t="n">
        <v>0.12</v>
      </c>
      <c r="G35" s="148" t="s">
        <v>113</v>
      </c>
      <c r="H35" s="148" t="s">
        <v>66</v>
      </c>
      <c r="I35" s="148" t="s">
        <v>311</v>
      </c>
      <c r="J35" s="148" t="s">
        <v>66</v>
      </c>
      <c r="K35" s="148" t="s">
        <v>113</v>
      </c>
      <c r="L35" s="148" t="s">
        <v>66</v>
      </c>
      <c r="M35" s="148" t="s">
        <v>113</v>
      </c>
      <c r="N35" s="148" t="s">
        <v>113</v>
      </c>
      <c r="O35" s="149" t="s">
        <v>58</v>
      </c>
      <c r="P35" s="149" t="s">
        <v>63</v>
      </c>
      <c r="Q35" s="150" t="s">
        <v>323</v>
      </c>
      <c r="R35" s="151" t="s">
        <v>299</v>
      </c>
      <c r="S35" s="152" t="s">
        <v>113</v>
      </c>
    </row>
    <row r="36" customFormat="false" ht="21" hidden="false" customHeight="false" outlineLevel="0" collapsed="false">
      <c r="B36" s="145" t="s">
        <v>316</v>
      </c>
      <c r="C36" s="146" t="n">
        <v>8121</v>
      </c>
      <c r="D36" s="154" t="n">
        <v>12</v>
      </c>
      <c r="E36" s="154" t="n">
        <v>4</v>
      </c>
      <c r="F36" s="154" t="n">
        <v>2</v>
      </c>
      <c r="G36" s="148" t="s">
        <v>113</v>
      </c>
      <c r="H36" s="148" t="s">
        <v>66</v>
      </c>
      <c r="I36" s="148" t="s">
        <v>66</v>
      </c>
      <c r="J36" s="148" t="s">
        <v>113</v>
      </c>
      <c r="K36" s="148" t="s">
        <v>113</v>
      </c>
      <c r="L36" s="148" t="s">
        <v>66</v>
      </c>
      <c r="M36" s="148" t="s">
        <v>113</v>
      </c>
      <c r="N36" s="148" t="s">
        <v>113</v>
      </c>
      <c r="O36" s="149" t="s">
        <v>81</v>
      </c>
      <c r="P36" s="149" t="s">
        <v>66</v>
      </c>
      <c r="Q36" s="150" t="n">
        <v>0</v>
      </c>
      <c r="R36" s="151" t="s">
        <v>299</v>
      </c>
      <c r="S36" s="152" t="s">
        <v>113</v>
      </c>
    </row>
    <row r="37" customFormat="false" ht="21" hidden="false" customHeight="false" outlineLevel="0" collapsed="false">
      <c r="B37" s="134" t="s">
        <v>324</v>
      </c>
      <c r="C37" s="140" t="n">
        <v>6587</v>
      </c>
      <c r="D37" s="36" t="s">
        <v>59</v>
      </c>
      <c r="E37" s="141" t="n">
        <v>32</v>
      </c>
      <c r="F37" s="141" t="n">
        <v>3</v>
      </c>
      <c r="G37" s="137" t="s">
        <v>66</v>
      </c>
      <c r="H37" s="138" t="s">
        <v>66</v>
      </c>
      <c r="I37" s="138" t="s">
        <v>113</v>
      </c>
      <c r="J37" s="138" t="s">
        <v>66</v>
      </c>
      <c r="K37" s="138" t="s">
        <v>66</v>
      </c>
      <c r="L37" s="138" t="s">
        <v>113</v>
      </c>
      <c r="M37" s="138" t="s">
        <v>66</v>
      </c>
      <c r="N37" s="138" t="s">
        <v>66</v>
      </c>
      <c r="O37" s="143" t="s">
        <v>66</v>
      </c>
      <c r="P37" s="143" t="s">
        <v>66</v>
      </c>
      <c r="Q37" s="144" t="s">
        <v>325</v>
      </c>
      <c r="R37" s="132" t="s">
        <v>296</v>
      </c>
      <c r="S37" s="133" t="s">
        <v>66</v>
      </c>
    </row>
    <row r="38" customFormat="false" ht="21" hidden="false" customHeight="false" outlineLevel="0" collapsed="false">
      <c r="B38" s="134" t="s">
        <v>324</v>
      </c>
      <c r="C38" s="140" t="n">
        <v>7548</v>
      </c>
      <c r="D38" s="141" t="n">
        <v>32</v>
      </c>
      <c r="E38" s="141" t="n">
        <v>1.5</v>
      </c>
      <c r="F38" s="141" t="n">
        <v>0.75</v>
      </c>
      <c r="G38" s="158" t="s">
        <v>113</v>
      </c>
      <c r="H38" s="138" t="s">
        <v>66</v>
      </c>
      <c r="I38" s="138" t="s">
        <v>113</v>
      </c>
      <c r="J38" s="138" t="s">
        <v>66</v>
      </c>
      <c r="K38" s="138" t="s">
        <v>66</v>
      </c>
      <c r="L38" s="138" t="s">
        <v>113</v>
      </c>
      <c r="M38" s="138" t="s">
        <v>66</v>
      </c>
      <c r="N38" s="138" t="s">
        <v>66</v>
      </c>
      <c r="O38" s="143" t="s">
        <v>66</v>
      </c>
      <c r="P38" s="143" t="s">
        <v>66</v>
      </c>
      <c r="Q38" s="144" t="s">
        <v>326</v>
      </c>
      <c r="R38" s="132" t="s">
        <v>322</v>
      </c>
      <c r="S38" s="133" t="s">
        <v>66</v>
      </c>
    </row>
    <row r="39" customFormat="false" ht="21" hidden="false" customHeight="false" outlineLevel="0" collapsed="false">
      <c r="B39" s="134" t="s">
        <v>324</v>
      </c>
      <c r="C39" s="140" t="n">
        <v>7801</v>
      </c>
      <c r="D39" s="141" t="n">
        <v>3</v>
      </c>
      <c r="E39" s="141" t="n">
        <v>0.5</v>
      </c>
      <c r="F39" s="141" t="n">
        <v>0.19</v>
      </c>
      <c r="G39" s="158" t="s">
        <v>113</v>
      </c>
      <c r="H39" s="138" t="s">
        <v>66</v>
      </c>
      <c r="I39" s="138" t="s">
        <v>113</v>
      </c>
      <c r="J39" s="138" t="s">
        <v>66</v>
      </c>
      <c r="K39" s="138" t="s">
        <v>66</v>
      </c>
      <c r="L39" s="138" t="s">
        <v>113</v>
      </c>
      <c r="M39" s="138" t="s">
        <v>66</v>
      </c>
      <c r="N39" s="138" t="s">
        <v>66</v>
      </c>
      <c r="O39" s="143" t="s">
        <v>66</v>
      </c>
      <c r="P39" s="143" t="s">
        <v>66</v>
      </c>
      <c r="Q39" s="144" t="s">
        <v>327</v>
      </c>
      <c r="R39" s="132" t="s">
        <v>322</v>
      </c>
      <c r="S39" s="133" t="s">
        <v>66</v>
      </c>
    </row>
    <row r="40" customFormat="false" ht="21" hidden="false" customHeight="false" outlineLevel="0" collapsed="false">
      <c r="B40" s="145" t="s">
        <v>328</v>
      </c>
      <c r="C40" s="146" t="n">
        <v>5965</v>
      </c>
      <c r="D40" s="153" t="s">
        <v>59</v>
      </c>
      <c r="E40" s="154" t="n">
        <v>24</v>
      </c>
      <c r="F40" s="153" t="s">
        <v>59</v>
      </c>
      <c r="G40" s="148" t="s">
        <v>113</v>
      </c>
      <c r="H40" s="148" t="s">
        <v>66</v>
      </c>
      <c r="I40" s="148" t="s">
        <v>311</v>
      </c>
      <c r="J40" s="148" t="s">
        <v>66</v>
      </c>
      <c r="K40" s="148" t="s">
        <v>113</v>
      </c>
      <c r="L40" s="148" t="s">
        <v>66</v>
      </c>
      <c r="M40" s="148" t="s">
        <v>113</v>
      </c>
      <c r="N40" s="148" t="s">
        <v>113</v>
      </c>
      <c r="O40" s="149" t="s">
        <v>58</v>
      </c>
      <c r="P40" s="149" t="s">
        <v>66</v>
      </c>
      <c r="Q40" s="150" t="s">
        <v>329</v>
      </c>
      <c r="R40" s="151" t="s">
        <v>299</v>
      </c>
      <c r="S40" s="152" t="s">
        <v>113</v>
      </c>
    </row>
    <row r="41" customFormat="false" ht="21" hidden="false" customHeight="false" outlineLevel="0" collapsed="false">
      <c r="B41" s="145" t="s">
        <v>328</v>
      </c>
      <c r="C41" s="146" t="n">
        <v>8057</v>
      </c>
      <c r="D41" s="153" t="s">
        <v>59</v>
      </c>
      <c r="E41" s="153" t="s">
        <v>59</v>
      </c>
      <c r="F41" s="154" t="n">
        <v>32</v>
      </c>
      <c r="G41" s="148" t="s">
        <v>113</v>
      </c>
      <c r="H41" s="148" t="s">
        <v>66</v>
      </c>
      <c r="I41" s="148" t="s">
        <v>66</v>
      </c>
      <c r="J41" s="148" t="s">
        <v>113</v>
      </c>
      <c r="K41" s="148" t="s">
        <v>113</v>
      </c>
      <c r="L41" s="148" t="s">
        <v>66</v>
      </c>
      <c r="M41" s="148" t="s">
        <v>113</v>
      </c>
      <c r="N41" s="148" t="s">
        <v>113</v>
      </c>
      <c r="O41" s="149" t="s">
        <v>135</v>
      </c>
      <c r="P41" s="149" t="s">
        <v>66</v>
      </c>
      <c r="Q41" s="150" t="n">
        <v>0</v>
      </c>
      <c r="R41" s="151" t="s">
        <v>299</v>
      </c>
      <c r="S41" s="152" t="s">
        <v>113</v>
      </c>
    </row>
    <row r="42" customFormat="false" ht="21" hidden="false" customHeight="false" outlineLevel="0" collapsed="false">
      <c r="B42" s="134" t="s">
        <v>330</v>
      </c>
      <c r="C42" s="140" t="n">
        <v>6884</v>
      </c>
      <c r="D42" s="141" t="n">
        <v>0.19</v>
      </c>
      <c r="E42" s="141" t="n">
        <v>0.25</v>
      </c>
      <c r="F42" s="141" t="n">
        <v>0.094</v>
      </c>
      <c r="G42" s="137" t="s">
        <v>66</v>
      </c>
      <c r="H42" s="138" t="s">
        <v>66</v>
      </c>
      <c r="I42" s="138" t="s">
        <v>113</v>
      </c>
      <c r="J42" s="138" t="s">
        <v>66</v>
      </c>
      <c r="K42" s="138" t="s">
        <v>66</v>
      </c>
      <c r="L42" s="138" t="s">
        <v>113</v>
      </c>
      <c r="M42" s="138" t="s">
        <v>66</v>
      </c>
      <c r="N42" s="138" t="s">
        <v>66</v>
      </c>
      <c r="O42" s="143" t="s">
        <v>66</v>
      </c>
      <c r="P42" s="143" t="s">
        <v>63</v>
      </c>
      <c r="Q42" s="144" t="s">
        <v>331</v>
      </c>
      <c r="R42" s="132" t="s">
        <v>296</v>
      </c>
      <c r="S42" s="133" t="s">
        <v>66</v>
      </c>
    </row>
    <row r="43" customFormat="false" ht="21" hidden="false" customHeight="false" outlineLevel="0" collapsed="false">
      <c r="B43" s="134" t="s">
        <v>332</v>
      </c>
      <c r="C43" s="140" t="n">
        <v>8133</v>
      </c>
      <c r="D43" s="99" t="n">
        <v>0.5</v>
      </c>
      <c r="E43" s="99" t="n">
        <v>0.38</v>
      </c>
      <c r="F43" s="99" t="n">
        <v>0.03</v>
      </c>
      <c r="G43" s="137" t="s">
        <v>66</v>
      </c>
      <c r="H43" s="138" t="s">
        <v>66</v>
      </c>
      <c r="I43" s="138" t="s">
        <v>113</v>
      </c>
      <c r="J43" s="138" t="s">
        <v>66</v>
      </c>
      <c r="K43" s="138" t="s">
        <v>66</v>
      </c>
      <c r="L43" s="138" t="s">
        <v>113</v>
      </c>
      <c r="M43" s="138" t="s">
        <v>66</v>
      </c>
      <c r="N43" s="138" t="s">
        <v>66</v>
      </c>
      <c r="O43" s="143" t="s">
        <v>66</v>
      </c>
      <c r="P43" s="143" t="s">
        <v>66</v>
      </c>
      <c r="Q43" s="144" t="s">
        <v>333</v>
      </c>
      <c r="R43" s="132" t="s">
        <v>296</v>
      </c>
      <c r="S43" s="133" t="s">
        <v>66</v>
      </c>
    </row>
    <row r="44" customFormat="false" ht="21" hidden="false" customHeight="false" outlineLevel="0" collapsed="false">
      <c r="B44" s="134" t="s">
        <v>334</v>
      </c>
      <c r="C44" s="140" t="n">
        <v>7572</v>
      </c>
      <c r="D44" s="36" t="s">
        <v>59</v>
      </c>
      <c r="E44" s="36" t="s">
        <v>59</v>
      </c>
      <c r="F44" s="141" t="n">
        <v>3</v>
      </c>
      <c r="G44" s="142" t="s">
        <v>66</v>
      </c>
      <c r="H44" s="138" t="s">
        <v>66</v>
      </c>
      <c r="I44" s="138" t="s">
        <v>66</v>
      </c>
      <c r="J44" s="138" t="s">
        <v>113</v>
      </c>
      <c r="K44" s="138" t="s">
        <v>113</v>
      </c>
      <c r="L44" s="138" t="s">
        <v>66</v>
      </c>
      <c r="M44" s="138" t="s">
        <v>113</v>
      </c>
      <c r="N44" s="138" t="s">
        <v>113</v>
      </c>
      <c r="O44" s="143" t="s">
        <v>154</v>
      </c>
      <c r="P44" s="143" t="s">
        <v>63</v>
      </c>
      <c r="Q44" s="144" t="n">
        <v>0</v>
      </c>
      <c r="R44" s="132" t="s">
        <v>335</v>
      </c>
      <c r="S44" s="133" t="s">
        <v>113</v>
      </c>
    </row>
    <row r="45" customFormat="false" ht="21" hidden="false" customHeight="false" outlineLevel="0" collapsed="false">
      <c r="B45" s="145" t="s">
        <v>336</v>
      </c>
      <c r="C45" s="146" t="n">
        <v>8117</v>
      </c>
      <c r="D45" s="156" t="n">
        <v>0.045</v>
      </c>
      <c r="E45" s="156" t="n">
        <v>0.5</v>
      </c>
      <c r="F45" s="156" t="n">
        <v>0.06</v>
      </c>
      <c r="G45" s="148" t="s">
        <v>113</v>
      </c>
      <c r="H45" s="148" t="s">
        <v>113</v>
      </c>
      <c r="I45" s="148" t="s">
        <v>66</v>
      </c>
      <c r="J45" s="148" t="s">
        <v>113</v>
      </c>
      <c r="K45" s="148" t="s">
        <v>113</v>
      </c>
      <c r="L45" s="148" t="s">
        <v>66</v>
      </c>
      <c r="M45" s="148" t="s">
        <v>113</v>
      </c>
      <c r="N45" s="148" t="s">
        <v>113</v>
      </c>
      <c r="O45" s="149" t="s">
        <v>81</v>
      </c>
      <c r="P45" s="149" t="s">
        <v>66</v>
      </c>
      <c r="Q45" s="150" t="s">
        <v>337</v>
      </c>
      <c r="R45" s="151" t="s">
        <v>299</v>
      </c>
      <c r="S45" s="152" t="s">
        <v>113</v>
      </c>
    </row>
    <row r="46" customFormat="false" ht="21" hidden="false" customHeight="false" outlineLevel="0" collapsed="false">
      <c r="B46" s="145" t="s">
        <v>336</v>
      </c>
      <c r="C46" s="146" t="n">
        <v>8118</v>
      </c>
      <c r="D46" s="156" t="n">
        <v>0.064</v>
      </c>
      <c r="E46" s="156" t="n">
        <v>1</v>
      </c>
      <c r="F46" s="156" t="n">
        <v>0.125</v>
      </c>
      <c r="G46" s="148" t="s">
        <v>113</v>
      </c>
      <c r="H46" s="148" t="s">
        <v>66</v>
      </c>
      <c r="I46" s="148" t="s">
        <v>66</v>
      </c>
      <c r="J46" s="148" t="s">
        <v>113</v>
      </c>
      <c r="K46" s="148" t="s">
        <v>113</v>
      </c>
      <c r="L46" s="148" t="s">
        <v>66</v>
      </c>
      <c r="M46" s="148" t="s">
        <v>113</v>
      </c>
      <c r="N46" s="148" t="s">
        <v>113</v>
      </c>
      <c r="O46" s="149" t="s">
        <v>81</v>
      </c>
      <c r="P46" s="149" t="s">
        <v>66</v>
      </c>
      <c r="Q46" s="150" t="s">
        <v>338</v>
      </c>
      <c r="R46" s="151" t="s">
        <v>299</v>
      </c>
      <c r="S46" s="152" t="s">
        <v>113</v>
      </c>
    </row>
    <row r="47" customFormat="false" ht="21" hidden="false" customHeight="false" outlineLevel="0" collapsed="false">
      <c r="B47" s="134" t="s">
        <v>339</v>
      </c>
      <c r="C47" s="143" t="n">
        <v>7752</v>
      </c>
      <c r="D47" s="36" t="s">
        <v>59</v>
      </c>
      <c r="E47" s="36" t="s">
        <v>59</v>
      </c>
      <c r="F47" s="36" t="s">
        <v>59</v>
      </c>
      <c r="G47" s="137" t="s">
        <v>66</v>
      </c>
      <c r="H47" s="158" t="s">
        <v>113</v>
      </c>
      <c r="I47" s="138" t="s">
        <v>113</v>
      </c>
      <c r="J47" s="138" t="s">
        <v>66</v>
      </c>
      <c r="K47" s="138" t="s">
        <v>66</v>
      </c>
      <c r="L47" s="138" t="s">
        <v>113</v>
      </c>
      <c r="M47" s="138" t="s">
        <v>66</v>
      </c>
      <c r="N47" s="138" t="s">
        <v>66</v>
      </c>
      <c r="O47" s="143" t="s">
        <v>66</v>
      </c>
      <c r="P47" s="143" t="s">
        <v>66</v>
      </c>
      <c r="Q47" s="144" t="s">
        <v>340</v>
      </c>
      <c r="R47" s="132" t="s">
        <v>296</v>
      </c>
      <c r="S47" s="133" t="s">
        <v>66</v>
      </c>
    </row>
    <row r="48" customFormat="false" ht="21" hidden="false" customHeight="false" outlineLevel="0" collapsed="false">
      <c r="B48" s="134" t="s">
        <v>339</v>
      </c>
      <c r="C48" s="140" t="n">
        <v>7622</v>
      </c>
      <c r="D48" s="36" t="s">
        <v>59</v>
      </c>
      <c r="E48" s="36" t="s">
        <v>59</v>
      </c>
      <c r="F48" s="36" t="s">
        <v>59</v>
      </c>
      <c r="G48" s="159" t="s">
        <v>113</v>
      </c>
      <c r="H48" s="160" t="s">
        <v>113</v>
      </c>
      <c r="I48" s="138" t="s">
        <v>66</v>
      </c>
      <c r="J48" s="138" t="s">
        <v>113</v>
      </c>
      <c r="K48" s="138" t="s">
        <v>113</v>
      </c>
      <c r="L48" s="138" t="s">
        <v>66</v>
      </c>
      <c r="M48" s="138" t="s">
        <v>113</v>
      </c>
      <c r="N48" s="138" t="s">
        <v>113</v>
      </c>
      <c r="O48" s="143" t="s">
        <v>81</v>
      </c>
      <c r="P48" s="143" t="s">
        <v>63</v>
      </c>
      <c r="Q48" s="144" t="n">
        <v>0</v>
      </c>
      <c r="R48" s="132" t="s">
        <v>299</v>
      </c>
      <c r="S48" s="133" t="s">
        <v>113</v>
      </c>
    </row>
    <row r="49" customFormat="false" ht="21" hidden="false" customHeight="false" outlineLevel="0" collapsed="false">
      <c r="B49" s="134" t="s">
        <v>339</v>
      </c>
      <c r="C49" s="140" t="n">
        <v>6487</v>
      </c>
      <c r="D49" s="36" t="s">
        <v>59</v>
      </c>
      <c r="E49" s="36" t="s">
        <v>59</v>
      </c>
      <c r="F49" s="141" t="n">
        <v>32</v>
      </c>
      <c r="G49" s="161" t="s">
        <v>66</v>
      </c>
      <c r="H49" s="161" t="s">
        <v>66</v>
      </c>
      <c r="I49" s="138" t="s">
        <v>66</v>
      </c>
      <c r="J49" s="138" t="s">
        <v>113</v>
      </c>
      <c r="K49" s="138" t="s">
        <v>113</v>
      </c>
      <c r="L49" s="138" t="s">
        <v>66</v>
      </c>
      <c r="M49" s="138" t="s">
        <v>113</v>
      </c>
      <c r="N49" s="138" t="s">
        <v>113</v>
      </c>
      <c r="O49" s="143" t="s">
        <v>81</v>
      </c>
      <c r="P49" s="143" t="s">
        <v>66</v>
      </c>
      <c r="Q49" s="144" t="n">
        <v>0</v>
      </c>
      <c r="R49" s="132" t="s">
        <v>335</v>
      </c>
      <c r="S49" s="133" t="s">
        <v>113</v>
      </c>
    </row>
    <row r="50" customFormat="false" ht="21" hidden="false" customHeight="false" outlineLevel="0" collapsed="false">
      <c r="B50" s="134" t="s">
        <v>339</v>
      </c>
      <c r="C50" s="140" t="n">
        <v>7072</v>
      </c>
      <c r="D50" s="36" t="s">
        <v>59</v>
      </c>
      <c r="E50" s="36" t="s">
        <v>59</v>
      </c>
      <c r="F50" s="36" t="s">
        <v>59</v>
      </c>
      <c r="G50" s="159" t="s">
        <v>113</v>
      </c>
      <c r="H50" s="160" t="s">
        <v>113</v>
      </c>
      <c r="I50" s="138" t="s">
        <v>66</v>
      </c>
      <c r="J50" s="138" t="s">
        <v>113</v>
      </c>
      <c r="K50" s="138" t="s">
        <v>113</v>
      </c>
      <c r="L50" s="138" t="s">
        <v>66</v>
      </c>
      <c r="M50" s="138" t="s">
        <v>113</v>
      </c>
      <c r="N50" s="138" t="s">
        <v>113</v>
      </c>
      <c r="O50" s="143" t="s">
        <v>81</v>
      </c>
      <c r="P50" s="143" t="s">
        <v>66</v>
      </c>
      <c r="Q50" s="144" t="n">
        <v>0</v>
      </c>
      <c r="R50" s="132" t="s">
        <v>299</v>
      </c>
      <c r="S50" s="133" t="s">
        <v>113</v>
      </c>
    </row>
    <row r="51" customFormat="false" ht="21" hidden="false" customHeight="false" outlineLevel="0" collapsed="false">
      <c r="B51" s="134" t="s">
        <v>341</v>
      </c>
      <c r="C51" s="140" t="n">
        <v>8053</v>
      </c>
      <c r="D51" s="162" t="n">
        <v>1</v>
      </c>
      <c r="E51" s="36" t="s">
        <v>59</v>
      </c>
      <c r="F51" s="141" t="n">
        <v>0.25</v>
      </c>
      <c r="G51" s="159" t="s">
        <v>113</v>
      </c>
      <c r="H51" s="160" t="s">
        <v>66</v>
      </c>
      <c r="I51" s="138" t="s">
        <v>66</v>
      </c>
      <c r="J51" s="138" t="s">
        <v>113</v>
      </c>
      <c r="K51" s="138" t="s">
        <v>113</v>
      </c>
      <c r="L51" s="138" t="s">
        <v>66</v>
      </c>
      <c r="M51" s="138" t="s">
        <v>113</v>
      </c>
      <c r="N51" s="142" t="s">
        <v>66</v>
      </c>
      <c r="O51" s="163" t="s">
        <v>66</v>
      </c>
      <c r="P51" s="143" t="s">
        <v>66</v>
      </c>
      <c r="Q51" s="144" t="n">
        <v>0</v>
      </c>
      <c r="R51" s="132" t="s">
        <v>342</v>
      </c>
      <c r="S51" s="133" t="s">
        <v>113</v>
      </c>
    </row>
    <row r="52" customFormat="false" ht="21" hidden="false" customHeight="false" outlineLevel="0" collapsed="false">
      <c r="B52" s="134" t="s">
        <v>343</v>
      </c>
      <c r="C52" s="140" t="n">
        <v>8113</v>
      </c>
      <c r="D52" s="162" t="n">
        <v>0.75</v>
      </c>
      <c r="E52" s="141" t="n">
        <v>0.5</v>
      </c>
      <c r="F52" s="141" t="n">
        <v>0.25</v>
      </c>
      <c r="G52" s="159" t="s">
        <v>113</v>
      </c>
      <c r="H52" s="160" t="s">
        <v>66</v>
      </c>
      <c r="I52" s="138" t="s">
        <v>66</v>
      </c>
      <c r="J52" s="138" t="s">
        <v>113</v>
      </c>
      <c r="K52" s="138" t="s">
        <v>113</v>
      </c>
      <c r="L52" s="138" t="s">
        <v>66</v>
      </c>
      <c r="M52" s="138" t="s">
        <v>113</v>
      </c>
      <c r="N52" s="142" t="s">
        <v>66</v>
      </c>
      <c r="O52" s="163" t="s">
        <v>66</v>
      </c>
      <c r="P52" s="143" t="s">
        <v>66</v>
      </c>
      <c r="Q52" s="144" t="s">
        <v>344</v>
      </c>
      <c r="R52" s="132" t="s">
        <v>342</v>
      </c>
      <c r="S52" s="133" t="s">
        <v>113</v>
      </c>
    </row>
    <row r="53" customFormat="false" ht="21" hidden="false" customHeight="false" outlineLevel="0" collapsed="false">
      <c r="B53" s="134" t="s">
        <v>345</v>
      </c>
      <c r="C53" s="140" t="n">
        <v>8119</v>
      </c>
      <c r="D53" s="36" t="s">
        <v>59</v>
      </c>
      <c r="E53" s="36" t="s">
        <v>59</v>
      </c>
      <c r="F53" s="36" t="s">
        <v>59</v>
      </c>
      <c r="G53" s="159" t="s">
        <v>66</v>
      </c>
      <c r="H53" s="164" t="s">
        <v>113</v>
      </c>
      <c r="I53" s="138" t="s">
        <v>113</v>
      </c>
      <c r="J53" s="138" t="s">
        <v>66</v>
      </c>
      <c r="K53" s="138" t="s">
        <v>66</v>
      </c>
      <c r="L53" s="138" t="s">
        <v>113</v>
      </c>
      <c r="M53" s="138" t="s">
        <v>66</v>
      </c>
      <c r="N53" s="138" t="s">
        <v>66</v>
      </c>
      <c r="O53" s="143" t="s">
        <v>66</v>
      </c>
      <c r="P53" s="143" t="s">
        <v>66</v>
      </c>
      <c r="Q53" s="144" t="s">
        <v>346</v>
      </c>
      <c r="R53" s="132" t="s">
        <v>296</v>
      </c>
      <c r="S53" s="133" t="s">
        <v>66</v>
      </c>
    </row>
    <row r="54" customFormat="false" ht="21" hidden="false" customHeight="false" outlineLevel="0" collapsed="false">
      <c r="B54" s="134" t="s">
        <v>345</v>
      </c>
      <c r="C54" s="140" t="n">
        <v>8132</v>
      </c>
      <c r="D54" s="36" t="s">
        <v>59</v>
      </c>
      <c r="E54" s="36" t="s">
        <v>59</v>
      </c>
      <c r="F54" s="36" t="s">
        <v>59</v>
      </c>
      <c r="G54" s="159" t="s">
        <v>66</v>
      </c>
      <c r="H54" s="164" t="s">
        <v>113</v>
      </c>
      <c r="I54" s="138" t="s">
        <v>113</v>
      </c>
      <c r="J54" s="138" t="s">
        <v>66</v>
      </c>
      <c r="K54" s="138" t="s">
        <v>66</v>
      </c>
      <c r="L54" s="138" t="s">
        <v>113</v>
      </c>
      <c r="M54" s="138" t="s">
        <v>66</v>
      </c>
      <c r="N54" s="138" t="s">
        <v>66</v>
      </c>
      <c r="O54" s="143" t="s">
        <v>66</v>
      </c>
      <c r="P54" s="143" t="s">
        <v>66</v>
      </c>
      <c r="Q54" s="144" t="s">
        <v>347</v>
      </c>
      <c r="R54" s="132" t="s">
        <v>296</v>
      </c>
      <c r="S54" s="133" t="s">
        <v>66</v>
      </c>
    </row>
    <row r="55" customFormat="false" ht="21" hidden="false" customHeight="false" outlineLevel="0" collapsed="false">
      <c r="B55" s="145" t="s">
        <v>345</v>
      </c>
      <c r="C55" s="146" t="n">
        <v>8061</v>
      </c>
      <c r="D55" s="49" t="s">
        <v>59</v>
      </c>
      <c r="E55" s="49" t="s">
        <v>59</v>
      </c>
      <c r="F55" s="49" t="s">
        <v>59</v>
      </c>
      <c r="G55" s="165" t="s">
        <v>113</v>
      </c>
      <c r="H55" s="165" t="s">
        <v>113</v>
      </c>
      <c r="I55" s="148" t="s">
        <v>113</v>
      </c>
      <c r="J55" s="148" t="s">
        <v>66</v>
      </c>
      <c r="K55" s="148" t="s">
        <v>66</v>
      </c>
      <c r="L55" s="148" t="s">
        <v>113</v>
      </c>
      <c r="M55" s="148" t="s">
        <v>113</v>
      </c>
      <c r="N55" s="148" t="s">
        <v>66</v>
      </c>
      <c r="O55" s="149" t="s">
        <v>66</v>
      </c>
      <c r="P55" s="149" t="s">
        <v>66</v>
      </c>
      <c r="Q55" s="150" t="s">
        <v>348</v>
      </c>
      <c r="R55" s="151" t="s">
        <v>349</v>
      </c>
      <c r="S55" s="152" t="s">
        <v>66</v>
      </c>
    </row>
    <row r="56" customFormat="false" ht="19.7" hidden="false" customHeight="false" outlineLevel="0" collapsed="false">
      <c r="B56" s="166" t="s">
        <v>345</v>
      </c>
      <c r="C56" s="167" t="n">
        <v>7476</v>
      </c>
      <c r="D56" s="36" t="s">
        <v>59</v>
      </c>
      <c r="E56" s="168" t="n">
        <v>0.38</v>
      </c>
      <c r="F56" s="168" t="n">
        <v>0.5</v>
      </c>
      <c r="G56" s="169" t="s">
        <v>66</v>
      </c>
      <c r="H56" s="170" t="s">
        <v>66</v>
      </c>
      <c r="I56" s="171" t="s">
        <v>113</v>
      </c>
      <c r="J56" s="171" t="s">
        <v>66</v>
      </c>
      <c r="K56" s="171" t="s">
        <v>66</v>
      </c>
      <c r="L56" s="171" t="s">
        <v>113</v>
      </c>
      <c r="M56" s="171" t="s">
        <v>66</v>
      </c>
      <c r="N56" s="171" t="s">
        <v>66</v>
      </c>
      <c r="O56" s="172" t="s">
        <v>66</v>
      </c>
      <c r="P56" s="172" t="s">
        <v>66</v>
      </c>
      <c r="Q56" s="173" t="s">
        <v>350</v>
      </c>
      <c r="R56" s="174" t="s">
        <v>296</v>
      </c>
      <c r="S56" s="175" t="s">
        <v>66</v>
      </c>
    </row>
    <row r="58" customFormat="false" ht="21" hidden="false" customHeight="false" outlineLevel="0" collapsed="false">
      <c r="Q58" s="99"/>
      <c r="R58" s="176"/>
    </row>
    <row r="60" customFormat="false" ht="21" hidden="false" customHeight="false" outlineLevel="0" collapsed="false">
      <c r="G60" s="177"/>
      <c r="H60" s="99" t="s">
        <v>351</v>
      </c>
    </row>
    <row r="61" customFormat="false" ht="21" hidden="false" customHeight="false" outlineLevel="0" collapsed="false">
      <c r="G61" s="178"/>
      <c r="H61" s="99" t="s">
        <v>352</v>
      </c>
    </row>
  </sheetData>
  <mergeCells count="14">
    <mergeCell ref="I5:M5"/>
    <mergeCell ref="N5:N7"/>
    <mergeCell ref="O5:P5"/>
    <mergeCell ref="R5:S5"/>
    <mergeCell ref="B6:B7"/>
    <mergeCell ref="C6:C7"/>
    <mergeCell ref="D6:F6"/>
    <mergeCell ref="G6:G7"/>
    <mergeCell ref="H6:H7"/>
    <mergeCell ref="I6:J6"/>
    <mergeCell ref="K6:L6"/>
    <mergeCell ref="O6:P7"/>
    <mergeCell ref="R6:R7"/>
    <mergeCell ref="S6:S7"/>
  </mergeCells>
  <conditionalFormatting sqref="H46:H47 J27:K27 M27:O27 Q48 M48:O52 Q46 O18:O19 Q44 Q27:Q28 O53:O55 J19:K19 M19:N19 M35:N36 M44:O46 J44:K46 M40:N41 J48:K52 M55:N55 Q50:Q55 G44:G47 M14:O17 J14:K17 O10:O11 J9:K11 M9:N11 Q15:Q19 J35:K36 J40:K41">
    <cfRule type="beginsWith" priority="2" operator="beginsWith" aboveAverage="0" equalAverage="0" bottom="0" percent="0" rank="0" text="Y" dxfId="2">
      <formula>LEFT(G9,LEN("Y"))="Y"</formula>
    </cfRule>
    <cfRule type="expression" priority="3" aboveAverage="0" equalAverage="0" bottom="0" percent="0" rank="0" text="" dxfId="3">
      <formula>LEN(TRIM(G44))=0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LibreOffice/6.4.7.2$Linux_X86_64 LibreOffice_project/40$Build-2</Application>
  <Company>CHUV | Centre hospitalier universitaire vaudois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2012-02-29T14:20:26Z</dcterms:created>
  <dc:creator>Office Informatique</dc:creator>
  <dc:description/>
  <dc:language>en-US</dc:language>
  <cp:lastModifiedBy/>
  <cp:lastPrinted>2013-12-20T09:59:25Z</cp:lastPrinted>
  <dcterms:modified xsi:type="dcterms:W3CDTF">2022-03-25T15:58:30Z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CHUV | Centre hospitalier universitaire vaudois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