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siegel/Documents/GitHub/rejection_risk/"/>
    </mc:Choice>
  </mc:AlternateContent>
  <xr:revisionPtr revIDLastSave="0" documentId="13_ncr:1_{F13D7DFC-98D0-C04A-818D-C9D2D7934B09}" xr6:coauthVersionLast="47" xr6:coauthVersionMax="47" xr10:uidLastSave="{00000000-0000-0000-0000-000000000000}"/>
  <bookViews>
    <workbookView xWindow="2100" yWindow="140" windowWidth="20380" windowHeight="16940" xr2:uid="{E15612F3-A512-0C40-9D40-3CEEBC727A0B}"/>
  </bookViews>
  <sheets>
    <sheet name="gain only generation" sheetId="1" r:id="rId1"/>
    <sheet name="gainonlytrials_phase1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Q65" i="1" l="1"/>
  <c r="Q64" i="1"/>
  <c r="M76" i="1"/>
  <c r="M71" i="1"/>
  <c r="M64" i="1"/>
  <c r="M66" i="1" s="1"/>
  <c r="B117" i="1"/>
  <c r="D117" i="1"/>
  <c r="E117" i="1" s="1"/>
  <c r="G117" i="1"/>
  <c r="H117" i="1" s="1"/>
  <c r="J117" i="1"/>
  <c r="K117" i="1" s="1"/>
  <c r="M127" i="1"/>
  <c r="N127" i="1" s="1"/>
  <c r="B118" i="1"/>
  <c r="D118" i="1"/>
  <c r="E118" i="1" s="1"/>
  <c r="G118" i="1"/>
  <c r="H118" i="1" s="1"/>
  <c r="J118" i="1"/>
  <c r="K118" i="1" s="1"/>
  <c r="M128" i="1"/>
  <c r="N128" i="1" s="1"/>
  <c r="B119" i="1"/>
  <c r="D119" i="1"/>
  <c r="E119" i="1" s="1"/>
  <c r="G119" i="1"/>
  <c r="H119" i="1" s="1"/>
  <c r="J119" i="1"/>
  <c r="K119" i="1" s="1"/>
  <c r="M129" i="1"/>
  <c r="N129" i="1" s="1"/>
  <c r="B120" i="1"/>
  <c r="D120" i="1"/>
  <c r="E120" i="1" s="1"/>
  <c r="G120" i="1"/>
  <c r="H120" i="1" s="1"/>
  <c r="J120" i="1"/>
  <c r="K120" i="1" s="1"/>
  <c r="M130" i="1"/>
  <c r="N130" i="1" s="1"/>
  <c r="B121" i="1"/>
  <c r="D121" i="1"/>
  <c r="E121" i="1" s="1"/>
  <c r="G121" i="1"/>
  <c r="H121" i="1" s="1"/>
  <c r="J121" i="1"/>
  <c r="K121" i="1" s="1"/>
  <c r="M131" i="1"/>
  <c r="N131" i="1" s="1"/>
  <c r="B122" i="1"/>
  <c r="D122" i="1"/>
  <c r="E122" i="1" s="1"/>
  <c r="G122" i="1"/>
  <c r="H122" i="1" s="1"/>
  <c r="J122" i="1"/>
  <c r="K122" i="1" s="1"/>
  <c r="M132" i="1"/>
  <c r="N132" i="1" s="1"/>
  <c r="B123" i="1"/>
  <c r="D123" i="1"/>
  <c r="E123" i="1" s="1"/>
  <c r="G123" i="1"/>
  <c r="H123" i="1" s="1"/>
  <c r="J123" i="1"/>
  <c r="K123" i="1" s="1"/>
  <c r="M133" i="1"/>
  <c r="N133" i="1" s="1"/>
  <c r="B124" i="1"/>
  <c r="D124" i="1"/>
  <c r="E124" i="1" s="1"/>
  <c r="G124" i="1"/>
  <c r="H124" i="1" s="1"/>
  <c r="J124" i="1"/>
  <c r="K124" i="1" s="1"/>
  <c r="M134" i="1"/>
  <c r="N134" i="1" s="1"/>
  <c r="B125" i="1"/>
  <c r="D125" i="1"/>
  <c r="E125" i="1" s="1"/>
  <c r="G125" i="1"/>
  <c r="H125" i="1" s="1"/>
  <c r="J125" i="1"/>
  <c r="K125" i="1" s="1"/>
  <c r="M135" i="1"/>
  <c r="N135" i="1" s="1"/>
  <c r="B126" i="1"/>
  <c r="D126" i="1"/>
  <c r="E126" i="1" s="1"/>
  <c r="G126" i="1"/>
  <c r="H126" i="1" s="1"/>
  <c r="J126" i="1"/>
  <c r="K126" i="1" s="1"/>
  <c r="M136" i="1"/>
  <c r="N136" i="1" s="1"/>
  <c r="B127" i="1"/>
  <c r="D127" i="1"/>
  <c r="E127" i="1" s="1"/>
  <c r="G127" i="1"/>
  <c r="H127" i="1" s="1"/>
  <c r="J127" i="1"/>
  <c r="K127" i="1" s="1"/>
  <c r="M137" i="1"/>
  <c r="N137" i="1" s="1"/>
  <c r="B128" i="1"/>
  <c r="D128" i="1"/>
  <c r="E128" i="1" s="1"/>
  <c r="G128" i="1"/>
  <c r="H128" i="1" s="1"/>
  <c r="J128" i="1"/>
  <c r="K128" i="1" s="1"/>
  <c r="M138" i="1"/>
  <c r="N138" i="1" s="1"/>
  <c r="B129" i="1"/>
  <c r="D129" i="1"/>
  <c r="E129" i="1" s="1"/>
  <c r="G129" i="1"/>
  <c r="H129" i="1" s="1"/>
  <c r="J129" i="1"/>
  <c r="K129" i="1" s="1"/>
  <c r="M139" i="1"/>
  <c r="N139" i="1" s="1"/>
  <c r="B130" i="1"/>
  <c r="D130" i="1"/>
  <c r="E130" i="1" s="1"/>
  <c r="G130" i="1"/>
  <c r="H130" i="1" s="1"/>
  <c r="J130" i="1"/>
  <c r="K130" i="1" s="1"/>
  <c r="M140" i="1"/>
  <c r="N140" i="1" s="1"/>
  <c r="B131" i="1"/>
  <c r="D131" i="1"/>
  <c r="E131" i="1" s="1"/>
  <c r="G131" i="1"/>
  <c r="H131" i="1" s="1"/>
  <c r="J131" i="1"/>
  <c r="K131" i="1" s="1"/>
  <c r="M141" i="1"/>
  <c r="N141" i="1" s="1"/>
  <c r="B132" i="1"/>
  <c r="D132" i="1"/>
  <c r="E132" i="1" s="1"/>
  <c r="G132" i="1"/>
  <c r="H132" i="1" s="1"/>
  <c r="J132" i="1"/>
  <c r="K132" i="1" s="1"/>
  <c r="M142" i="1"/>
  <c r="N142" i="1" s="1"/>
  <c r="B133" i="1"/>
  <c r="D133" i="1"/>
  <c r="E133" i="1" s="1"/>
  <c r="G133" i="1"/>
  <c r="H133" i="1" s="1"/>
  <c r="J133" i="1"/>
  <c r="K133" i="1" s="1"/>
  <c r="M143" i="1"/>
  <c r="N143" i="1" s="1"/>
  <c r="B134" i="1"/>
  <c r="D134" i="1"/>
  <c r="E134" i="1" s="1"/>
  <c r="G134" i="1"/>
  <c r="H134" i="1" s="1"/>
  <c r="J134" i="1"/>
  <c r="K134" i="1" s="1"/>
  <c r="M144" i="1"/>
  <c r="N144" i="1" s="1"/>
  <c r="B135" i="1"/>
  <c r="D135" i="1"/>
  <c r="E135" i="1" s="1"/>
  <c r="G135" i="1"/>
  <c r="H135" i="1" s="1"/>
  <c r="J135" i="1"/>
  <c r="K135" i="1" s="1"/>
  <c r="M145" i="1"/>
  <c r="N145" i="1" s="1"/>
  <c r="B136" i="1"/>
  <c r="D136" i="1"/>
  <c r="E136" i="1" s="1"/>
  <c r="G136" i="1"/>
  <c r="H136" i="1" s="1"/>
  <c r="J136" i="1"/>
  <c r="K136" i="1" s="1"/>
  <c r="M146" i="1"/>
  <c r="N146" i="1" s="1"/>
  <c r="B137" i="1"/>
  <c r="D137" i="1"/>
  <c r="E137" i="1" s="1"/>
  <c r="G137" i="1"/>
  <c r="H137" i="1" s="1"/>
  <c r="J137" i="1"/>
  <c r="K137" i="1" s="1"/>
  <c r="M147" i="1"/>
  <c r="N147" i="1" s="1"/>
  <c r="B138" i="1"/>
  <c r="D138" i="1"/>
  <c r="E138" i="1" s="1"/>
  <c r="G138" i="1"/>
  <c r="H138" i="1" s="1"/>
  <c r="J138" i="1"/>
  <c r="K138" i="1" s="1"/>
  <c r="M148" i="1"/>
  <c r="N148" i="1" s="1"/>
  <c r="B139" i="1"/>
  <c r="D139" i="1"/>
  <c r="E139" i="1" s="1"/>
  <c r="G139" i="1"/>
  <c r="H139" i="1" s="1"/>
  <c r="J139" i="1"/>
  <c r="K139" i="1" s="1"/>
  <c r="M149" i="1"/>
  <c r="N149" i="1" s="1"/>
  <c r="B140" i="1"/>
  <c r="D140" i="1"/>
  <c r="E140" i="1" s="1"/>
  <c r="G140" i="1"/>
  <c r="H140" i="1" s="1"/>
  <c r="J140" i="1"/>
  <c r="K140" i="1" s="1"/>
  <c r="M150" i="1"/>
  <c r="N150" i="1" s="1"/>
  <c r="B141" i="1"/>
  <c r="D141" i="1"/>
  <c r="E141" i="1" s="1"/>
  <c r="G141" i="1"/>
  <c r="H141" i="1" s="1"/>
  <c r="J141" i="1"/>
  <c r="K141" i="1" s="1"/>
  <c r="M151" i="1"/>
  <c r="N151" i="1" s="1"/>
  <c r="B142" i="1"/>
  <c r="D142" i="1"/>
  <c r="E142" i="1" s="1"/>
  <c r="G142" i="1"/>
  <c r="H142" i="1" s="1"/>
  <c r="J142" i="1"/>
  <c r="K142" i="1" s="1"/>
  <c r="M152" i="1"/>
  <c r="N152" i="1" s="1"/>
  <c r="B143" i="1"/>
  <c r="D143" i="1"/>
  <c r="E143" i="1" s="1"/>
  <c r="G143" i="1"/>
  <c r="H143" i="1" s="1"/>
  <c r="J143" i="1"/>
  <c r="K143" i="1" s="1"/>
  <c r="M153" i="1"/>
  <c r="N153" i="1" s="1"/>
  <c r="B144" i="1"/>
  <c r="D144" i="1"/>
  <c r="E144" i="1" s="1"/>
  <c r="G144" i="1"/>
  <c r="H144" i="1" s="1"/>
  <c r="J144" i="1"/>
  <c r="K144" i="1" s="1"/>
  <c r="M154" i="1"/>
  <c r="N154" i="1" s="1"/>
  <c r="B145" i="1"/>
  <c r="D145" i="1"/>
  <c r="E145" i="1" s="1"/>
  <c r="G145" i="1"/>
  <c r="H145" i="1" s="1"/>
  <c r="J145" i="1"/>
  <c r="K145" i="1" s="1"/>
  <c r="M155" i="1"/>
  <c r="N155" i="1" s="1"/>
  <c r="O155" i="1" s="1"/>
  <c r="E3" i="1"/>
  <c r="E4" i="1" s="1"/>
  <c r="E5" i="1" s="1"/>
  <c r="E6" i="1" s="1"/>
  <c r="E10" i="1" s="1"/>
  <c r="R2" i="1"/>
  <c r="P2" i="1" s="1"/>
  <c r="W16" i="1"/>
  <c r="V11" i="1"/>
  <c r="M72" i="1" l="1"/>
  <c r="M80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R8" i="1"/>
  <c r="P8" i="1" s="1"/>
  <c r="R9" i="1"/>
  <c r="P9" i="1" s="1"/>
  <c r="F118" i="1"/>
  <c r="O133" i="1"/>
  <c r="O134" i="1"/>
  <c r="L155" i="1"/>
  <c r="O146" i="1"/>
  <c r="O147" i="1"/>
  <c r="O141" i="1"/>
  <c r="I119" i="1"/>
  <c r="O151" i="1"/>
  <c r="O142" i="1"/>
  <c r="O138" i="1"/>
  <c r="O131" i="1"/>
  <c r="O154" i="1"/>
  <c r="O135" i="1"/>
  <c r="F124" i="1"/>
  <c r="F144" i="1"/>
  <c r="F126" i="1"/>
  <c r="O140" i="1"/>
  <c r="I127" i="1"/>
  <c r="L133" i="1"/>
  <c r="F125" i="1"/>
  <c r="F132" i="1"/>
  <c r="L138" i="1"/>
  <c r="F140" i="1"/>
  <c r="F129" i="1"/>
  <c r="O143" i="1"/>
  <c r="I130" i="1"/>
  <c r="O149" i="1"/>
  <c r="L130" i="1"/>
  <c r="L152" i="1"/>
  <c r="I141" i="1"/>
  <c r="O127" i="1"/>
  <c r="I133" i="1"/>
  <c r="I122" i="1"/>
  <c r="F121" i="1"/>
  <c r="L149" i="1"/>
  <c r="O132" i="1"/>
  <c r="I138" i="1"/>
  <c r="L136" i="1"/>
  <c r="I125" i="1"/>
  <c r="F145" i="1"/>
  <c r="L154" i="1"/>
  <c r="I143" i="1"/>
  <c r="F142" i="1"/>
  <c r="F137" i="1"/>
  <c r="L141" i="1"/>
  <c r="L144" i="1"/>
  <c r="O148" i="1"/>
  <c r="L146" i="1"/>
  <c r="I135" i="1"/>
  <c r="F134" i="1"/>
  <c r="I137" i="1"/>
  <c r="I136" i="1"/>
  <c r="L139" i="1"/>
  <c r="L140" i="1"/>
  <c r="F135" i="1"/>
  <c r="F136" i="1"/>
  <c r="F127" i="1"/>
  <c r="F128" i="1"/>
  <c r="L131" i="1"/>
  <c r="L132" i="1"/>
  <c r="I120" i="1"/>
  <c r="I121" i="1"/>
  <c r="F119" i="1"/>
  <c r="F120" i="1"/>
  <c r="L134" i="1"/>
  <c r="L135" i="1"/>
  <c r="I142" i="1"/>
  <c r="F141" i="1"/>
  <c r="L145" i="1"/>
  <c r="F133" i="1"/>
  <c r="O137" i="1"/>
  <c r="O136" i="1"/>
  <c r="I123" i="1"/>
  <c r="I124" i="1"/>
  <c r="O129" i="1"/>
  <c r="O128" i="1"/>
  <c r="E151" i="1"/>
  <c r="E152" i="1"/>
  <c r="L150" i="1"/>
  <c r="L151" i="1"/>
  <c r="I128" i="1"/>
  <c r="I129" i="1"/>
  <c r="L142" i="1"/>
  <c r="L143" i="1"/>
  <c r="O153" i="1"/>
  <c r="O152" i="1"/>
  <c r="I139" i="1"/>
  <c r="I140" i="1"/>
  <c r="L153" i="1"/>
  <c r="F138" i="1"/>
  <c r="F139" i="1"/>
  <c r="O145" i="1"/>
  <c r="O144" i="1"/>
  <c r="I131" i="1"/>
  <c r="I132" i="1"/>
  <c r="I134" i="1"/>
  <c r="F130" i="1"/>
  <c r="F131" i="1"/>
  <c r="H151" i="1"/>
  <c r="H152" i="1"/>
  <c r="H153" i="1" s="1"/>
  <c r="L137" i="1"/>
  <c r="I126" i="1"/>
  <c r="F122" i="1"/>
  <c r="F123" i="1"/>
  <c r="L128" i="1"/>
  <c r="I144" i="1"/>
  <c r="I145" i="1"/>
  <c r="F143" i="1"/>
  <c r="O150" i="1"/>
  <c r="L147" i="1"/>
  <c r="L148" i="1"/>
  <c r="O139" i="1"/>
  <c r="O130" i="1"/>
  <c r="L129" i="1"/>
  <c r="I118" i="1"/>
  <c r="R3" i="1"/>
  <c r="P3" i="1" s="1"/>
  <c r="R4" i="1"/>
  <c r="P4" i="1" s="1"/>
  <c r="R25" i="1" l="1"/>
  <c r="P25" i="1" s="1"/>
  <c r="E153" i="1"/>
  <c r="E149" i="1"/>
  <c r="E148" i="1"/>
  <c r="N157" i="1"/>
  <c r="H148" i="1"/>
  <c r="H149" i="1"/>
  <c r="H147" i="1"/>
  <c r="N159" i="1"/>
  <c r="K147" i="1"/>
  <c r="K149" i="1"/>
  <c r="K148" i="1"/>
  <c r="N158" i="1"/>
  <c r="E147" i="1"/>
  <c r="R5" i="1"/>
  <c r="P5" i="1" s="1"/>
  <c r="R26" i="1" l="1"/>
  <c r="P26" i="1" s="1"/>
  <c r="R6" i="1"/>
  <c r="P6" i="1" l="1"/>
  <c r="R27" i="1"/>
  <c r="P27" i="1" s="1"/>
  <c r="R7" i="1"/>
  <c r="P7" i="1" s="1"/>
  <c r="R28" i="1" l="1"/>
  <c r="P28" i="1" s="1"/>
  <c r="R10" i="1"/>
  <c r="P10" i="1" l="1"/>
  <c r="R29" i="1"/>
  <c r="P29" i="1" s="1"/>
  <c r="R11" i="1"/>
  <c r="P11" i="1" s="1"/>
  <c r="R30" i="1" l="1"/>
  <c r="P30" i="1" s="1"/>
  <c r="R12" i="1"/>
  <c r="P12" i="1" s="1"/>
  <c r="R31" i="1" l="1"/>
  <c r="P31" i="1" s="1"/>
  <c r="R13" i="1"/>
  <c r="P13" i="1" s="1"/>
  <c r="R32" i="1" l="1"/>
  <c r="P32" i="1" s="1"/>
  <c r="R14" i="1"/>
  <c r="R42" i="1" l="1"/>
  <c r="P42" i="1" s="1"/>
  <c r="P14" i="1"/>
  <c r="R33" i="1"/>
  <c r="P33" i="1" s="1"/>
  <c r="R15" i="1"/>
  <c r="P15" i="1" s="1"/>
  <c r="R43" i="1" l="1"/>
  <c r="P43" i="1" s="1"/>
  <c r="R34" i="1"/>
  <c r="P34" i="1" s="1"/>
  <c r="R16" i="1"/>
  <c r="R44" i="1" l="1"/>
  <c r="P44" i="1" s="1"/>
  <c r="P16" i="1"/>
  <c r="R35" i="1"/>
  <c r="P35" i="1" s="1"/>
  <c r="R17" i="1"/>
  <c r="P17" i="1" s="1"/>
  <c r="R45" i="1" l="1"/>
  <c r="P45" i="1" s="1"/>
  <c r="R36" i="1"/>
  <c r="P36" i="1" s="1"/>
  <c r="R18" i="1"/>
  <c r="P18" i="1" s="1"/>
  <c r="R46" i="1" l="1"/>
  <c r="P46" i="1" s="1"/>
  <c r="R37" i="1"/>
  <c r="P37" i="1" s="1"/>
  <c r="R19" i="1"/>
  <c r="R47" i="1" l="1"/>
  <c r="P47" i="1" s="1"/>
  <c r="P19" i="1"/>
  <c r="R38" i="1"/>
  <c r="P38" i="1" s="1"/>
  <c r="R20" i="1"/>
  <c r="P20" i="1" s="1"/>
  <c r="R48" i="1" l="1"/>
  <c r="P48" i="1" s="1"/>
  <c r="R39" i="1"/>
  <c r="P39" i="1" s="1"/>
  <c r="R21" i="1"/>
  <c r="P21" i="1" s="1"/>
  <c r="R49" i="1" l="1"/>
  <c r="P49" i="1" s="1"/>
  <c r="R40" i="1"/>
  <c r="P40" i="1" s="1"/>
  <c r="R22" i="1"/>
  <c r="R50" i="1" l="1"/>
  <c r="P50" i="1" s="1"/>
  <c r="P22" i="1"/>
  <c r="R41" i="1"/>
  <c r="P41" i="1" s="1"/>
  <c r="R23" i="1"/>
  <c r="P23" i="1" s="1"/>
  <c r="R51" i="1" l="1"/>
  <c r="P51" i="1" s="1"/>
  <c r="R24" i="1"/>
  <c r="P24" i="1" l="1"/>
  <c r="R65" i="1" l="1"/>
  <c r="R64" i="1" l="1"/>
  <c r="P65" i="1" l="1"/>
  <c r="P64" i="1"/>
</calcChain>
</file>

<file path=xl/sharedStrings.xml><?xml version="1.0" encoding="utf-8"?>
<sst xmlns="http://schemas.openxmlformats.org/spreadsheetml/2006/main" count="107" uniqueCount="91">
  <si>
    <t>spacing of Rhos</t>
  </si>
  <si>
    <t>Rho values</t>
  </si>
  <si>
    <t>increment 1</t>
  </si>
  <si>
    <t xml:space="preserve">increment 2 </t>
  </si>
  <si>
    <t>increment 3</t>
  </si>
  <si>
    <t>0.3-0.5</t>
  </si>
  <si>
    <t>0.5-0.70</t>
  </si>
  <si>
    <t>0.70-0.90</t>
  </si>
  <si>
    <t>0.9-1.10</t>
  </si>
  <si>
    <t>1.10-1.30</t>
  </si>
  <si>
    <t>1.30-1.50</t>
  </si>
  <si>
    <t>1.50-1.70</t>
  </si>
  <si>
    <t>1.70-2</t>
  </si>
  <si>
    <t xml:space="preserve">Block Level </t>
  </si>
  <si>
    <t>(randomized order)</t>
  </si>
  <si>
    <t>Rho Level Blocks (batching trials)</t>
  </si>
  <si>
    <t>rho = 1</t>
  </si>
  <si>
    <t>linex</t>
  </si>
  <si>
    <t>liney</t>
  </si>
  <si>
    <t>"easy"</t>
  </si>
  <si>
    <t>"Super easy"</t>
  </si>
  <si>
    <t xml:space="preserve">very risk averse people </t>
  </si>
  <si>
    <t xml:space="preserve">very risk prefered people </t>
  </si>
  <si>
    <t>Easy/Hard</t>
  </si>
  <si>
    <t xml:space="preserve">Risk Prefernce </t>
  </si>
  <si>
    <t>"super Hard"</t>
  </si>
  <si>
    <t>"hard</t>
  </si>
  <si>
    <t xml:space="preserve">kinda hard </t>
  </si>
  <si>
    <t xml:space="preserve">kinda easy </t>
  </si>
  <si>
    <t>medium</t>
  </si>
  <si>
    <t xml:space="preserve">medium </t>
  </si>
  <si>
    <t xml:space="preserve">rho = 1.1 </t>
  </si>
  <si>
    <t>rho = 0.9</t>
  </si>
  <si>
    <t xml:space="preserve">liney </t>
  </si>
  <si>
    <t xml:space="preserve">rho = 1.25 </t>
  </si>
  <si>
    <t>EV LEVEL</t>
  </si>
  <si>
    <t xml:space="preserve">(doubled the 1) </t>
  </si>
  <si>
    <t>easy -&gt; hard</t>
  </si>
  <si>
    <t>hard -&gt; easy</t>
  </si>
  <si>
    <t>easy</t>
  </si>
  <si>
    <t>hard</t>
  </si>
  <si>
    <t>easy threshold</t>
  </si>
  <si>
    <t>fraction hard</t>
  </si>
  <si>
    <t>same-&gt;same</t>
  </si>
  <si>
    <t>Easy = -1 </t>
  </si>
  <si>
    <t>Hard = 1 </t>
  </si>
  <si>
    <t>2 = easy to hard </t>
  </si>
  <si>
    <t>-2 hard to easy </t>
  </si>
  <si>
    <t xml:space="preserve">easy </t>
  </si>
  <si>
    <t xml:space="preserve">hard </t>
  </si>
  <si>
    <t xml:space="preserve">fraction hard </t>
  </si>
  <si>
    <t>MAX:</t>
  </si>
  <si>
    <t>MIN:</t>
  </si>
  <si>
    <t>risky option</t>
  </si>
  <si>
    <t>safe option</t>
  </si>
  <si>
    <t>normal trial</t>
  </si>
  <si>
    <t>everyone takes risky option</t>
  </si>
  <si>
    <t>check trials</t>
  </si>
  <si>
    <t>TRIAL TYPES</t>
  </si>
  <si>
    <t>choice period</t>
  </si>
  <si>
    <t>ISI</t>
  </si>
  <si>
    <t>outcome</t>
  </si>
  <si>
    <t>ITI</t>
  </si>
  <si>
    <t>TOTAL:</t>
  </si>
  <si>
    <t>number of trials:</t>
  </si>
  <si>
    <t xml:space="preserve">TOTAL TIME: </t>
  </si>
  <si>
    <t>min.</t>
  </si>
  <si>
    <t>Number of types</t>
  </si>
  <si>
    <t>trials/type</t>
  </si>
  <si>
    <t>total trials</t>
  </si>
  <si>
    <t>total exp. Time</t>
  </si>
  <si>
    <t>min</t>
  </si>
  <si>
    <t>consent, instructions, quiz</t>
  </si>
  <si>
    <t>go/no-go</t>
  </si>
  <si>
    <t>Surveys</t>
  </si>
  <si>
    <t>FIRST PORTION</t>
  </si>
  <si>
    <t>SECOND PORTION</t>
  </si>
  <si>
    <t>TOTAL TIME:</t>
  </si>
  <si>
    <t>OTHER PORTION TIME</t>
  </si>
  <si>
    <t>everyone takes the safe option</t>
  </si>
  <si>
    <t>ischecktrial</t>
  </si>
  <si>
    <t>takes risky</t>
  </si>
  <si>
    <t>takes safe</t>
  </si>
  <si>
    <t>riskyoption1</t>
  </si>
  <si>
    <t>riskyoption2</t>
  </si>
  <si>
    <t>safeoption</t>
  </si>
  <si>
    <t>Rej</t>
  </si>
  <si>
    <t>*add 10 choices for total 60</t>
  </si>
  <si>
    <t>risky_gain</t>
  </si>
  <si>
    <t>risky_loss</t>
  </si>
  <si>
    <t>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</si>
</sst>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3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0" borderId="0" xfId="0" applyFont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3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only generation'!$E$1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 only generation'!$D$2:$D$52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xVal>
          <c:yVal>
            <c:numRef>
              <c:f>'gain only generation'!$E$2:$E$52</c:f>
              <c:numCache>
                <c:formatCode>General</c:formatCode>
                <c:ptCount val="51"/>
                <c:pt idx="0">
                  <c:v>0.3</c:v>
                </c:pt>
                <c:pt idx="1">
                  <c:v>0.35</c:v>
                </c:pt>
                <c:pt idx="2">
                  <c:v>0.39999999999999997</c:v>
                </c:pt>
                <c:pt idx="3">
                  <c:v>0.44999999999999996</c:v>
                </c:pt>
                <c:pt idx="4">
                  <c:v>0.49999999999999994</c:v>
                </c:pt>
                <c:pt idx="5">
                  <c:v>0.52999999999999992</c:v>
                </c:pt>
                <c:pt idx="6">
                  <c:v>0.55999999999999994</c:v>
                </c:pt>
                <c:pt idx="7">
                  <c:v>0.59</c:v>
                </c:pt>
                <c:pt idx="8">
                  <c:v>0.62</c:v>
                </c:pt>
                <c:pt idx="9">
                  <c:v>0.65</c:v>
                </c:pt>
                <c:pt idx="10">
                  <c:v>0.68</c:v>
                </c:pt>
                <c:pt idx="11">
                  <c:v>0.71000000000000008</c:v>
                </c:pt>
                <c:pt idx="12">
                  <c:v>0.7400000000000001</c:v>
                </c:pt>
                <c:pt idx="13">
                  <c:v>0.77000000000000013</c:v>
                </c:pt>
                <c:pt idx="14">
                  <c:v>0.80000000000000016</c:v>
                </c:pt>
                <c:pt idx="15">
                  <c:v>0.83000000000000018</c:v>
                </c:pt>
                <c:pt idx="16">
                  <c:v>0.86000000000000021</c:v>
                </c:pt>
                <c:pt idx="17">
                  <c:v>0.89000000000000024</c:v>
                </c:pt>
                <c:pt idx="18">
                  <c:v>0.94000000000000028</c:v>
                </c:pt>
                <c:pt idx="19">
                  <c:v>0.99000000000000032</c:v>
                </c:pt>
                <c:pt idx="20">
                  <c:v>1.0400000000000003</c:v>
                </c:pt>
                <c:pt idx="21">
                  <c:v>1.0900000000000003</c:v>
                </c:pt>
                <c:pt idx="22">
                  <c:v>1.1400000000000003</c:v>
                </c:pt>
                <c:pt idx="23">
                  <c:v>1.1900000000000004</c:v>
                </c:pt>
                <c:pt idx="24">
                  <c:v>1.2400000000000004</c:v>
                </c:pt>
                <c:pt idx="25">
                  <c:v>1.2900000000000005</c:v>
                </c:pt>
                <c:pt idx="26">
                  <c:v>1.3400000000000005</c:v>
                </c:pt>
                <c:pt idx="27">
                  <c:v>1.3900000000000006</c:v>
                </c:pt>
                <c:pt idx="28">
                  <c:v>1.4400000000000006</c:v>
                </c:pt>
                <c:pt idx="29">
                  <c:v>1.4900000000000007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5-254C-9793-374EFC36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35248"/>
        <c:axId val="1111241504"/>
      </c:scatterChart>
      <c:valAx>
        <c:axId val="1104935248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41504"/>
        <c:crossesAt val="0"/>
        <c:crossBetween val="midCat"/>
      </c:valAx>
      <c:valAx>
        <c:axId val="11112415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35248"/>
        <c:crossesAt val="0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79016225507637E-2"/>
          <c:y val="4.9535603715170282E-2"/>
          <c:w val="0.91283542699389697"/>
          <c:h val="0.894123010165524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'gain only generation'!$R$1</c:f>
              <c:strCache>
                <c:ptCount val="1"/>
                <c:pt idx="0">
                  <c:v>safe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'gain only generation'!$P$2:$P$61</c:f>
              <c:numCache>
                <c:formatCode>General</c:formatCode>
                <c:ptCount val="60"/>
                <c:pt idx="0">
                  <c:v>20.026282301039686</c:v>
                </c:pt>
                <c:pt idx="1">
                  <c:v>25.077930090585028</c:v>
                </c:pt>
                <c:pt idx="2">
                  <c:v>29.551845001450342</c:v>
                </c:pt>
                <c:pt idx="3">
                  <c:v>16.799405401869137</c:v>
                </c:pt>
                <c:pt idx="4">
                  <c:v>21.333333333333336</c:v>
                </c:pt>
                <c:pt idx="5">
                  <c:v>25.960284247937178</c:v>
                </c:pt>
                <c:pt idx="6">
                  <c:v>15.189251494010584</c:v>
                </c:pt>
                <c:pt idx="7">
                  <c:v>19.780613161698231</c:v>
                </c:pt>
                <c:pt idx="8">
                  <c:v>24.185558362772106</c:v>
                </c:pt>
                <c:pt idx="9">
                  <c:v>14.21375945010309</c:v>
                </c:pt>
                <c:pt idx="10">
                  <c:v>18.586601751489539</c:v>
                </c:pt>
                <c:pt idx="11">
                  <c:v>22.812403919450777</c:v>
                </c:pt>
                <c:pt idx="12">
                  <c:v>13.454049542268844</c:v>
                </c:pt>
                <c:pt idx="13">
                  <c:v>17.650460028528911</c:v>
                </c:pt>
                <c:pt idx="14">
                  <c:v>21.728544674517796</c:v>
                </c:pt>
                <c:pt idx="15">
                  <c:v>12.850391570628945</c:v>
                </c:pt>
                <c:pt idx="16">
                  <c:v>16.901746724959047</c:v>
                </c:pt>
                <c:pt idx="17">
                  <c:v>20.856175180680715</c:v>
                </c:pt>
                <c:pt idx="18">
                  <c:v>12.26541732795719</c:v>
                </c:pt>
                <c:pt idx="19">
                  <c:v>16.056011664567308</c:v>
                </c:pt>
                <c:pt idx="20">
                  <c:v>19.733420719175882</c:v>
                </c:pt>
                <c:pt idx="21">
                  <c:v>11.6566996866613</c:v>
                </c:pt>
                <c:pt idx="22">
                  <c:v>15.319424200041979</c:v>
                </c:pt>
                <c:pt idx="23">
                  <c:v>18.894422610763623</c:v>
                </c:pt>
                <c:pt idx="24">
                  <c:v>11.196260017716181</c:v>
                </c:pt>
                <c:pt idx="25">
                  <c:v>14.755925989135591</c:v>
                </c:pt>
                <c:pt idx="26">
                  <c:v>18.245787701026508</c:v>
                </c:pt>
                <c:pt idx="27">
                  <c:v>10.836783142507789</c:v>
                </c:pt>
                <c:pt idx="28">
                  <c:v>14.311945616225703</c:v>
                </c:pt>
                <c:pt idx="29">
                  <c:v>17.730341846097613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10.345781199999999</c:v>
                </c:pt>
                <c:pt idx="51">
                  <c:v>14.25649812</c:v>
                </c:pt>
                <c:pt idx="52">
                  <c:v>19.856767532095027</c:v>
                </c:pt>
                <c:pt idx="53">
                  <c:v>16.1123689201</c:v>
                </c:pt>
                <c:pt idx="54">
                  <c:v>13.098871129999999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10.677501899999999</c:v>
                </c:pt>
                <c:pt idx="59">
                  <c:v>6.7855211077000002</c:v>
                </c:pt>
              </c:numCache>
            </c:numRef>
          </c:xVal>
          <c:yVal>
            <c:numRef>
              <c:f>'gain only generation'!$R$2:$R$61</c:f>
              <c:numCache>
                <c:formatCode>General</c:formatCode>
                <c:ptCount val="60"/>
                <c:pt idx="0">
                  <c:v>1.986858849480158</c:v>
                </c:pt>
                <c:pt idx="1">
                  <c:v>3.4610349547074861</c:v>
                </c:pt>
                <c:pt idx="2">
                  <c:v>5.2240774992748289</c:v>
                </c:pt>
                <c:pt idx="3">
                  <c:v>3.6002972990654309</c:v>
                </c:pt>
                <c:pt idx="4">
                  <c:v>5.3333333333333321</c:v>
                </c:pt>
                <c:pt idx="5">
                  <c:v>7.019857876031411</c:v>
                </c:pt>
                <c:pt idx="6">
                  <c:v>4.405374252994708</c:v>
                </c:pt>
                <c:pt idx="7">
                  <c:v>6.1096934191508847</c:v>
                </c:pt>
                <c:pt idx="8">
                  <c:v>7.9072208186139479</c:v>
                </c:pt>
                <c:pt idx="9">
                  <c:v>4.8931202749484548</c:v>
                </c:pt>
                <c:pt idx="10">
                  <c:v>6.7066991242552296</c:v>
                </c:pt>
                <c:pt idx="11">
                  <c:v>8.5937980402746117</c:v>
                </c:pt>
                <c:pt idx="12">
                  <c:v>5.2729752288655778</c:v>
                </c:pt>
                <c:pt idx="13">
                  <c:v>7.1747699857355434</c:v>
                </c:pt>
                <c:pt idx="14">
                  <c:v>9.1357276627411022</c:v>
                </c:pt>
                <c:pt idx="15">
                  <c:v>5.5748042146855274</c:v>
                </c:pt>
                <c:pt idx="16">
                  <c:v>7.5491266375204757</c:v>
                </c:pt>
                <c:pt idx="17">
                  <c:v>9.5719124096596424</c:v>
                </c:pt>
                <c:pt idx="18">
                  <c:v>5.8672913360214052</c:v>
                </c:pt>
                <c:pt idx="19">
                  <c:v>7.9719941677163453</c:v>
                </c:pt>
                <c:pt idx="20">
                  <c:v>10.133289640412059</c:v>
                </c:pt>
                <c:pt idx="21">
                  <c:v>6.17165015666935</c:v>
                </c:pt>
                <c:pt idx="22">
                  <c:v>8.3402878999790104</c:v>
                </c:pt>
                <c:pt idx="23">
                  <c:v>10.552788694618188</c:v>
                </c:pt>
                <c:pt idx="24">
                  <c:v>6.4018699911419095</c:v>
                </c:pt>
                <c:pt idx="25">
                  <c:v>8.6220370054322046</c:v>
                </c:pt>
                <c:pt idx="26">
                  <c:v>10.877106149486746</c:v>
                </c:pt>
                <c:pt idx="27">
                  <c:v>6.5816084287461054</c:v>
                </c:pt>
                <c:pt idx="28">
                  <c:v>8.8440271918871485</c:v>
                </c:pt>
                <c:pt idx="29">
                  <c:v>11.134829076951194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6.9873278110000001</c:v>
                </c:pt>
                <c:pt idx="54">
                  <c:v>4.6785342910000001</c:v>
                </c:pt>
                <c:pt idx="55">
                  <c:v>7.553214981</c:v>
                </c:pt>
                <c:pt idx="56">
                  <c:v>10.249976853</c:v>
                </c:pt>
                <c:pt idx="57">
                  <c:v>3.134446499564898</c:v>
                </c:pt>
                <c:pt idx="58">
                  <c:v>10.677501899999999</c:v>
                </c:pt>
                <c:pt idx="59">
                  <c:v>9.915670124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C-BE4C-A7B3-4D715728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88016"/>
        <c:axId val="1136706912"/>
      </c:scatterChart>
      <c:valAx>
        <c:axId val="11380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 option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06912"/>
        <c:crosses val="autoZero"/>
        <c:crossBetween val="midCat"/>
      </c:valAx>
      <c:valAx>
        <c:axId val="1136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option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107950</xdr:rowOff>
    </xdr:from>
    <xdr:to>
      <xdr:col>8</xdr:col>
      <xdr:colOff>571500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7A986-5B71-AF4F-A9BB-2F5E9CC00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82550</xdr:colOff>
      <xdr:row>20</xdr:row>
      <xdr:rowOff>0</xdr:rowOff>
    </xdr:from>
    <xdr:to>
      <xdr:col>26</xdr:col>
      <xdr:colOff>596900</xdr:colOff>
      <xdr:row>43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A0521-F149-E74C-AE4F-0565F144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0891-336F-B345-AC84-3456DD08CA54}">
  <dimension ref="A1:X163"/>
  <sheetViews>
    <sheetView tabSelected="1" topLeftCell="I37" workbookViewId="0">
      <selection activeCell="O52" sqref="O52:R61"/>
    </sheetView>
  </sheetViews>
  <sheetFormatPr baseColWidth="10" defaultRowHeight="16" x14ac:dyDescent="0.2"/>
  <cols>
    <col min="2" max="2" width="16.33203125" customWidth="1"/>
    <col min="5" max="5" width="10.83203125" customWidth="1"/>
    <col min="10" max="10" width="13" customWidth="1"/>
    <col min="11" max="11" width="12.83203125" customWidth="1"/>
    <col min="12" max="12" width="13.6640625" customWidth="1"/>
    <col min="13" max="13" width="12.33203125" customWidth="1"/>
  </cols>
  <sheetData>
    <row r="1" spans="1:24" x14ac:dyDescent="0.2">
      <c r="A1" t="s">
        <v>0</v>
      </c>
      <c r="E1" t="s">
        <v>1</v>
      </c>
      <c r="J1" t="s">
        <v>15</v>
      </c>
      <c r="K1" t="s">
        <v>13</v>
      </c>
      <c r="L1" t="s">
        <v>23</v>
      </c>
      <c r="M1" t="s">
        <v>24</v>
      </c>
      <c r="O1" s="13" t="s">
        <v>35</v>
      </c>
      <c r="P1" s="13" t="s">
        <v>88</v>
      </c>
      <c r="Q1" s="13" t="s">
        <v>89</v>
      </c>
      <c r="R1" s="13" t="s">
        <v>90</v>
      </c>
      <c r="S1" s="13" t="s">
        <v>80</v>
      </c>
      <c r="V1" t="s">
        <v>16</v>
      </c>
    </row>
    <row r="2" spans="1:24" x14ac:dyDescent="0.2">
      <c r="A2" s="3" t="s">
        <v>2</v>
      </c>
      <c r="B2" s="3">
        <v>0.05</v>
      </c>
      <c r="D2">
        <v>1</v>
      </c>
      <c r="E2" s="3">
        <v>0.3</v>
      </c>
      <c r="J2" t="s">
        <v>5</v>
      </c>
      <c r="K2">
        <v>1</v>
      </c>
      <c r="L2" t="s">
        <v>20</v>
      </c>
      <c r="M2" t="s">
        <v>21</v>
      </c>
      <c r="O2" s="13">
        <v>6</v>
      </c>
      <c r="P2" s="13">
        <f>O2*4-2*R2</f>
        <v>20.026282301039686</v>
      </c>
      <c r="Q2" s="13">
        <v>0</v>
      </c>
      <c r="R2" s="13">
        <f>((4*O2)*(0.5^(1/E2)))/(1 + 2*(0.5^(1/E2)))</f>
        <v>1.986858849480158</v>
      </c>
      <c r="S2">
        <v>0</v>
      </c>
      <c r="V2" t="s">
        <v>17</v>
      </c>
      <c r="W2" t="s">
        <v>18</v>
      </c>
    </row>
    <row r="3" spans="1:24" x14ac:dyDescent="0.2">
      <c r="A3" s="2" t="s">
        <v>3</v>
      </c>
      <c r="B3" s="2">
        <v>0.03</v>
      </c>
      <c r="D3">
        <v>1</v>
      </c>
      <c r="E3" s="3">
        <f t="shared" ref="E3:E6" si="0">B$2+E2</f>
        <v>0.35</v>
      </c>
      <c r="J3" t="s">
        <v>6</v>
      </c>
      <c r="K3">
        <v>2</v>
      </c>
      <c r="L3" t="s">
        <v>19</v>
      </c>
      <c r="O3" s="13">
        <v>8</v>
      </c>
      <c r="P3" s="13">
        <f t="shared" ref="P3:P41" si="1">O3*4-2*R3</f>
        <v>25.077930090585028</v>
      </c>
      <c r="Q3" s="13">
        <v>0</v>
      </c>
      <c r="R3" s="13">
        <f t="shared" ref="R3:R41" si="2">((4*O3)*(0.5^(1/E3)))/(1 + 2*(0.5^(1/E3)))</f>
        <v>3.4610349547074861</v>
      </c>
      <c r="S3">
        <v>0</v>
      </c>
      <c r="V3">
        <v>0</v>
      </c>
      <c r="W3">
        <v>0</v>
      </c>
    </row>
    <row r="4" spans="1:24" x14ac:dyDescent="0.2">
      <c r="A4" s="5" t="s">
        <v>4</v>
      </c>
      <c r="B4" s="5">
        <v>0.05</v>
      </c>
      <c r="D4">
        <v>1</v>
      </c>
      <c r="E4" s="3">
        <f t="shared" si="0"/>
        <v>0.39999999999999997</v>
      </c>
      <c r="J4" t="s">
        <v>7</v>
      </c>
      <c r="K4">
        <v>3</v>
      </c>
      <c r="L4" t="s">
        <v>28</v>
      </c>
      <c r="O4" s="13">
        <v>10</v>
      </c>
      <c r="P4" s="13">
        <f t="shared" si="1"/>
        <v>29.551845001450342</v>
      </c>
      <c r="Q4" s="13">
        <v>0</v>
      </c>
      <c r="R4" s="13">
        <f t="shared" si="2"/>
        <v>5.2240774992748289</v>
      </c>
      <c r="S4">
        <v>0</v>
      </c>
      <c r="V4" s="2">
        <v>36</v>
      </c>
      <c r="W4" s="2">
        <v>18</v>
      </c>
      <c r="X4" t="s">
        <v>36</v>
      </c>
    </row>
    <row r="5" spans="1:24" x14ac:dyDescent="0.2">
      <c r="D5">
        <v>1</v>
      </c>
      <c r="E5" s="3">
        <f t="shared" si="0"/>
        <v>0.44999999999999996</v>
      </c>
      <c r="J5" t="s">
        <v>8</v>
      </c>
      <c r="K5">
        <v>4</v>
      </c>
      <c r="L5" t="s">
        <v>29</v>
      </c>
      <c r="O5" s="13">
        <v>6</v>
      </c>
      <c r="P5" s="13">
        <f t="shared" si="1"/>
        <v>16.799405401869137</v>
      </c>
      <c r="Q5" s="13">
        <v>0</v>
      </c>
      <c r="R5" s="13">
        <f t="shared" si="2"/>
        <v>3.6002972990654309</v>
      </c>
      <c r="S5">
        <v>0</v>
      </c>
    </row>
    <row r="6" spans="1:24" x14ac:dyDescent="0.2">
      <c r="D6">
        <v>1</v>
      </c>
      <c r="E6" s="3">
        <f t="shared" si="0"/>
        <v>0.49999999999999994</v>
      </c>
      <c r="J6" t="s">
        <v>9</v>
      </c>
      <c r="K6">
        <v>5</v>
      </c>
      <c r="L6" t="s">
        <v>30</v>
      </c>
      <c r="O6" s="13">
        <v>8</v>
      </c>
      <c r="P6" s="13">
        <f t="shared" si="1"/>
        <v>21.333333333333336</v>
      </c>
      <c r="Q6" s="13">
        <v>0</v>
      </c>
      <c r="R6" s="13">
        <f t="shared" si="2"/>
        <v>5.3333333333333321</v>
      </c>
      <c r="S6">
        <v>0</v>
      </c>
      <c r="V6" t="s">
        <v>31</v>
      </c>
    </row>
    <row r="7" spans="1:24" x14ac:dyDescent="0.2">
      <c r="D7">
        <v>1</v>
      </c>
      <c r="E7" s="2">
        <f t="shared" ref="E7:E9" si="3">E6+B$3</f>
        <v>0.52999999999999992</v>
      </c>
      <c r="J7" t="s">
        <v>10</v>
      </c>
      <c r="K7">
        <v>6</v>
      </c>
      <c r="L7" t="s">
        <v>27</v>
      </c>
      <c r="O7" s="13">
        <v>10</v>
      </c>
      <c r="P7" s="13">
        <f t="shared" si="1"/>
        <v>25.960284247937178</v>
      </c>
      <c r="Q7" s="13">
        <v>0</v>
      </c>
      <c r="R7" s="13">
        <f t="shared" si="2"/>
        <v>7.019857876031411</v>
      </c>
      <c r="S7">
        <v>0</v>
      </c>
      <c r="V7" t="s">
        <v>17</v>
      </c>
      <c r="W7" t="s">
        <v>18</v>
      </c>
    </row>
    <row r="8" spans="1:24" x14ac:dyDescent="0.2">
      <c r="D8">
        <v>1</v>
      </c>
      <c r="E8" s="2">
        <f t="shared" si="3"/>
        <v>0.55999999999999994</v>
      </c>
      <c r="O8" s="13">
        <v>6</v>
      </c>
      <c r="P8" s="13">
        <f t="shared" si="1"/>
        <v>15.189251494010584</v>
      </c>
      <c r="Q8" s="13">
        <v>0</v>
      </c>
      <c r="R8" s="13">
        <f t="shared" si="2"/>
        <v>4.405374252994708</v>
      </c>
      <c r="S8">
        <v>0</v>
      </c>
    </row>
    <row r="9" spans="1:24" x14ac:dyDescent="0.2">
      <c r="D9">
        <v>1</v>
      </c>
      <c r="E9" s="2">
        <f t="shared" si="3"/>
        <v>0.59</v>
      </c>
      <c r="O9" s="13">
        <v>8</v>
      </c>
      <c r="P9" s="13">
        <f t="shared" si="1"/>
        <v>19.780613161698231</v>
      </c>
      <c r="Q9" s="13">
        <v>0</v>
      </c>
      <c r="R9" s="13">
        <f t="shared" si="2"/>
        <v>6.1096934191508847</v>
      </c>
      <c r="S9">
        <v>0</v>
      </c>
    </row>
    <row r="10" spans="1:24" x14ac:dyDescent="0.2">
      <c r="D10">
        <v>1</v>
      </c>
      <c r="E10" s="2">
        <f t="shared" ref="E10:E19" si="4">E9+B$3</f>
        <v>0.62</v>
      </c>
      <c r="J10" t="s">
        <v>11</v>
      </c>
      <c r="K10">
        <v>7</v>
      </c>
      <c r="L10" t="s">
        <v>26</v>
      </c>
      <c r="O10" s="13">
        <v>10</v>
      </c>
      <c r="P10" s="13">
        <f t="shared" si="1"/>
        <v>24.185558362772106</v>
      </c>
      <c r="Q10" s="13">
        <v>0</v>
      </c>
      <c r="R10" s="13">
        <f t="shared" si="2"/>
        <v>7.9072208186139479</v>
      </c>
      <c r="S10">
        <v>0</v>
      </c>
      <c r="V10">
        <v>0</v>
      </c>
      <c r="W10">
        <v>0</v>
      </c>
    </row>
    <row r="11" spans="1:24" x14ac:dyDescent="0.2">
      <c r="A11" t="s">
        <v>86</v>
      </c>
      <c r="D11">
        <v>1</v>
      </c>
      <c r="E11" s="2">
        <f t="shared" si="4"/>
        <v>0.65</v>
      </c>
      <c r="J11" t="s">
        <v>12</v>
      </c>
      <c r="K11">
        <v>8</v>
      </c>
      <c r="L11" t="s">
        <v>25</v>
      </c>
      <c r="M11" t="s">
        <v>22</v>
      </c>
      <c r="O11" s="13">
        <v>6</v>
      </c>
      <c r="P11" s="13">
        <f t="shared" si="1"/>
        <v>14.21375945010309</v>
      </c>
      <c r="Q11" s="13">
        <v>0</v>
      </c>
      <c r="R11" s="13">
        <f t="shared" si="2"/>
        <v>4.8931202749484548</v>
      </c>
      <c r="S11">
        <v>0</v>
      </c>
      <c r="V11">
        <f>16/(0.5^(1/1.1))</f>
        <v>30.045789141174602</v>
      </c>
      <c r="W11">
        <v>16</v>
      </c>
    </row>
    <row r="12" spans="1:24" x14ac:dyDescent="0.2">
      <c r="D12">
        <v>1</v>
      </c>
      <c r="E12" s="2">
        <f t="shared" si="4"/>
        <v>0.68</v>
      </c>
      <c r="K12" t="s">
        <v>14</v>
      </c>
      <c r="O12" s="13">
        <v>8</v>
      </c>
      <c r="P12" s="13">
        <f t="shared" si="1"/>
        <v>18.586601751489539</v>
      </c>
      <c r="Q12" s="13">
        <v>0</v>
      </c>
      <c r="R12" s="13">
        <f t="shared" si="2"/>
        <v>6.7066991242552296</v>
      </c>
      <c r="S12">
        <v>0</v>
      </c>
    </row>
    <row r="13" spans="1:24" x14ac:dyDescent="0.2">
      <c r="A13" t="s">
        <v>87</v>
      </c>
      <c r="D13">
        <v>1</v>
      </c>
      <c r="E13" s="2">
        <f t="shared" si="4"/>
        <v>0.71000000000000008</v>
      </c>
      <c r="O13" s="13">
        <v>10</v>
      </c>
      <c r="P13" s="13">
        <f t="shared" si="1"/>
        <v>22.812403919450777</v>
      </c>
      <c r="Q13" s="13">
        <v>0</v>
      </c>
      <c r="R13" s="13">
        <f t="shared" si="2"/>
        <v>8.5937980402746117</v>
      </c>
      <c r="S13">
        <v>0</v>
      </c>
      <c r="V13" t="s">
        <v>32</v>
      </c>
    </row>
    <row r="14" spans="1:24" x14ac:dyDescent="0.2">
      <c r="D14">
        <v>1</v>
      </c>
      <c r="E14" s="2">
        <f t="shared" si="4"/>
        <v>0.7400000000000001</v>
      </c>
      <c r="O14" s="13">
        <v>6</v>
      </c>
      <c r="P14" s="13">
        <f t="shared" si="1"/>
        <v>13.454049542268844</v>
      </c>
      <c r="Q14" s="13">
        <v>0</v>
      </c>
      <c r="R14" s="13">
        <f t="shared" si="2"/>
        <v>5.2729752288655778</v>
      </c>
      <c r="S14">
        <v>0</v>
      </c>
      <c r="V14" t="s">
        <v>17</v>
      </c>
      <c r="W14" t="s">
        <v>33</v>
      </c>
    </row>
    <row r="15" spans="1:24" x14ac:dyDescent="0.2">
      <c r="D15">
        <v>1</v>
      </c>
      <c r="E15" s="2">
        <f t="shared" si="4"/>
        <v>0.77000000000000013</v>
      </c>
      <c r="J15" s="1"/>
      <c r="O15" s="13">
        <v>8</v>
      </c>
      <c r="P15" s="13">
        <f t="shared" si="1"/>
        <v>17.650460028528911</v>
      </c>
      <c r="Q15" s="13">
        <v>0</v>
      </c>
      <c r="R15" s="13">
        <f t="shared" si="2"/>
        <v>7.1747699857355434</v>
      </c>
      <c r="S15">
        <v>0</v>
      </c>
      <c r="V15">
        <v>0</v>
      </c>
      <c r="W15">
        <v>0</v>
      </c>
    </row>
    <row r="16" spans="1:24" x14ac:dyDescent="0.2">
      <c r="D16">
        <v>1</v>
      </c>
      <c r="E16" s="2">
        <f t="shared" si="4"/>
        <v>0.80000000000000016</v>
      </c>
      <c r="O16" s="13">
        <v>10</v>
      </c>
      <c r="P16" s="13">
        <f t="shared" si="1"/>
        <v>21.728544674517796</v>
      </c>
      <c r="Q16" s="13">
        <v>0</v>
      </c>
      <c r="R16" s="13">
        <f t="shared" si="2"/>
        <v>9.1357276627411022</v>
      </c>
      <c r="S16">
        <v>0</v>
      </c>
      <c r="V16">
        <v>32</v>
      </c>
      <c r="W16">
        <f>(0.5^(1/0.9))*32</f>
        <v>14.813995396596647</v>
      </c>
    </row>
    <row r="17" spans="4:22" x14ac:dyDescent="0.2">
      <c r="D17">
        <v>1</v>
      </c>
      <c r="E17" s="2">
        <f t="shared" si="4"/>
        <v>0.83000000000000018</v>
      </c>
      <c r="O17" s="13">
        <v>6</v>
      </c>
      <c r="P17" s="13">
        <f t="shared" si="1"/>
        <v>12.850391570628945</v>
      </c>
      <c r="Q17" s="13">
        <v>0</v>
      </c>
      <c r="R17" s="13">
        <f t="shared" si="2"/>
        <v>5.5748042146855274</v>
      </c>
      <c r="S17">
        <v>0</v>
      </c>
    </row>
    <row r="18" spans="4:22" x14ac:dyDescent="0.2">
      <c r="D18">
        <v>1</v>
      </c>
      <c r="E18" s="2">
        <f t="shared" si="4"/>
        <v>0.86000000000000021</v>
      </c>
      <c r="O18" s="13">
        <v>8</v>
      </c>
      <c r="P18" s="13">
        <f t="shared" si="1"/>
        <v>16.901746724959047</v>
      </c>
      <c r="Q18" s="13">
        <v>0</v>
      </c>
      <c r="R18" s="13">
        <f t="shared" si="2"/>
        <v>7.5491266375204757</v>
      </c>
      <c r="S18">
        <v>0</v>
      </c>
      <c r="V18" t="s">
        <v>34</v>
      </c>
    </row>
    <row r="19" spans="4:22" x14ac:dyDescent="0.2">
      <c r="D19">
        <v>1</v>
      </c>
      <c r="E19" s="2">
        <f t="shared" si="4"/>
        <v>0.89000000000000024</v>
      </c>
      <c r="O19" s="13">
        <v>10</v>
      </c>
      <c r="P19" s="13">
        <f t="shared" si="1"/>
        <v>20.856175180680715</v>
      </c>
      <c r="Q19" s="13">
        <v>0</v>
      </c>
      <c r="R19" s="13">
        <f t="shared" si="2"/>
        <v>9.5719124096596424</v>
      </c>
      <c r="S19">
        <v>0</v>
      </c>
    </row>
    <row r="20" spans="4:22" x14ac:dyDescent="0.2">
      <c r="D20">
        <v>1</v>
      </c>
      <c r="E20" s="5">
        <f t="shared" ref="E20:E23" si="5">E19+B$4</f>
        <v>0.94000000000000028</v>
      </c>
      <c r="O20" s="13">
        <v>6</v>
      </c>
      <c r="P20" s="13">
        <f t="shared" si="1"/>
        <v>12.26541732795719</v>
      </c>
      <c r="Q20" s="13">
        <v>0</v>
      </c>
      <c r="R20" s="13">
        <f t="shared" si="2"/>
        <v>5.8672913360214052</v>
      </c>
      <c r="S20">
        <v>0</v>
      </c>
    </row>
    <row r="21" spans="4:22" x14ac:dyDescent="0.2">
      <c r="D21">
        <v>1</v>
      </c>
      <c r="E21" s="5">
        <f t="shared" si="5"/>
        <v>0.99000000000000032</v>
      </c>
      <c r="O21" s="13">
        <v>8</v>
      </c>
      <c r="P21" s="13">
        <f t="shared" si="1"/>
        <v>16.056011664567308</v>
      </c>
      <c r="Q21" s="13">
        <v>0</v>
      </c>
      <c r="R21" s="13">
        <f t="shared" si="2"/>
        <v>7.9719941677163453</v>
      </c>
      <c r="S21">
        <v>0</v>
      </c>
    </row>
    <row r="22" spans="4:22" x14ac:dyDescent="0.2">
      <c r="D22">
        <v>1</v>
      </c>
      <c r="E22" s="5">
        <f t="shared" si="5"/>
        <v>1.0400000000000003</v>
      </c>
      <c r="O22" s="13">
        <v>10</v>
      </c>
      <c r="P22" s="13">
        <f t="shared" si="1"/>
        <v>19.733420719175882</v>
      </c>
      <c r="Q22" s="13">
        <v>0</v>
      </c>
      <c r="R22" s="13">
        <f t="shared" si="2"/>
        <v>10.133289640412059</v>
      </c>
      <c r="S22">
        <v>0</v>
      </c>
    </row>
    <row r="23" spans="4:22" x14ac:dyDescent="0.2">
      <c r="D23">
        <v>1</v>
      </c>
      <c r="E23" s="5">
        <f t="shared" si="5"/>
        <v>1.0900000000000003</v>
      </c>
      <c r="O23" s="13">
        <v>6</v>
      </c>
      <c r="P23" s="13">
        <f t="shared" si="1"/>
        <v>11.6566996866613</v>
      </c>
      <c r="Q23" s="13">
        <v>0</v>
      </c>
      <c r="R23" s="13">
        <f t="shared" si="2"/>
        <v>6.17165015666935</v>
      </c>
      <c r="S23">
        <v>0</v>
      </c>
    </row>
    <row r="24" spans="4:22" x14ac:dyDescent="0.2">
      <c r="D24">
        <v>1</v>
      </c>
      <c r="E24" s="5">
        <f t="shared" ref="E24:E31" si="6">E23+B$4</f>
        <v>1.1400000000000003</v>
      </c>
      <c r="O24" s="13">
        <v>8</v>
      </c>
      <c r="P24" s="13">
        <f t="shared" si="1"/>
        <v>15.319424200041979</v>
      </c>
      <c r="Q24" s="13">
        <v>0</v>
      </c>
      <c r="R24" s="13">
        <f t="shared" si="2"/>
        <v>8.3402878999790104</v>
      </c>
      <c r="S24">
        <v>0</v>
      </c>
    </row>
    <row r="25" spans="4:22" x14ac:dyDescent="0.2">
      <c r="D25">
        <v>1</v>
      </c>
      <c r="E25" s="5">
        <f t="shared" si="6"/>
        <v>1.1900000000000004</v>
      </c>
      <c r="O25" s="13">
        <v>10</v>
      </c>
      <c r="P25" s="13">
        <f t="shared" si="1"/>
        <v>18.894422610763623</v>
      </c>
      <c r="Q25" s="13">
        <v>0</v>
      </c>
      <c r="R25" s="13">
        <f t="shared" si="2"/>
        <v>10.552788694618188</v>
      </c>
      <c r="S25">
        <v>0</v>
      </c>
    </row>
    <row r="26" spans="4:22" x14ac:dyDescent="0.2">
      <c r="D26">
        <v>1</v>
      </c>
      <c r="E26" s="5">
        <f t="shared" si="6"/>
        <v>1.2400000000000004</v>
      </c>
      <c r="O26" s="13">
        <v>6</v>
      </c>
      <c r="P26" s="13">
        <f t="shared" si="1"/>
        <v>11.196260017716181</v>
      </c>
      <c r="Q26" s="13">
        <v>0</v>
      </c>
      <c r="R26" s="13">
        <f t="shared" si="2"/>
        <v>6.4018699911419095</v>
      </c>
      <c r="S26">
        <v>0</v>
      </c>
    </row>
    <row r="27" spans="4:22" x14ac:dyDescent="0.2">
      <c r="D27">
        <v>1</v>
      </c>
      <c r="E27" s="5">
        <f t="shared" si="6"/>
        <v>1.2900000000000005</v>
      </c>
      <c r="O27" s="13">
        <v>8</v>
      </c>
      <c r="P27" s="13">
        <f t="shared" si="1"/>
        <v>14.755925989135591</v>
      </c>
      <c r="Q27" s="13">
        <v>0</v>
      </c>
      <c r="R27" s="13">
        <f t="shared" si="2"/>
        <v>8.6220370054322046</v>
      </c>
      <c r="S27">
        <v>0</v>
      </c>
    </row>
    <row r="28" spans="4:22" x14ac:dyDescent="0.2">
      <c r="D28">
        <v>1</v>
      </c>
      <c r="E28" s="5">
        <f t="shared" si="6"/>
        <v>1.3400000000000005</v>
      </c>
      <c r="O28" s="13">
        <v>10</v>
      </c>
      <c r="P28" s="13">
        <f t="shared" si="1"/>
        <v>18.245787701026508</v>
      </c>
      <c r="Q28" s="13">
        <v>0</v>
      </c>
      <c r="R28" s="13">
        <f t="shared" si="2"/>
        <v>10.877106149486746</v>
      </c>
      <c r="S28">
        <v>0</v>
      </c>
    </row>
    <row r="29" spans="4:22" x14ac:dyDescent="0.2">
      <c r="D29">
        <v>1</v>
      </c>
      <c r="E29" s="5">
        <f t="shared" si="6"/>
        <v>1.3900000000000006</v>
      </c>
      <c r="O29" s="13">
        <v>6</v>
      </c>
      <c r="P29" s="13">
        <f t="shared" si="1"/>
        <v>10.836783142507789</v>
      </c>
      <c r="Q29" s="13">
        <v>0</v>
      </c>
      <c r="R29" s="13">
        <f t="shared" si="2"/>
        <v>6.5816084287461054</v>
      </c>
      <c r="S29">
        <v>0</v>
      </c>
    </row>
    <row r="30" spans="4:22" x14ac:dyDescent="0.2">
      <c r="D30">
        <v>1</v>
      </c>
      <c r="E30" s="5">
        <f t="shared" si="6"/>
        <v>1.4400000000000006</v>
      </c>
      <c r="O30" s="13">
        <v>8</v>
      </c>
      <c r="P30" s="13">
        <f t="shared" si="1"/>
        <v>14.311945616225703</v>
      </c>
      <c r="Q30" s="13">
        <v>0</v>
      </c>
      <c r="R30" s="13">
        <f t="shared" si="2"/>
        <v>8.8440271918871485</v>
      </c>
      <c r="S30">
        <v>0</v>
      </c>
    </row>
    <row r="31" spans="4:22" x14ac:dyDescent="0.2">
      <c r="D31">
        <v>1</v>
      </c>
      <c r="E31" s="5">
        <f t="shared" si="6"/>
        <v>1.4900000000000007</v>
      </c>
      <c r="O31" s="13">
        <v>10</v>
      </c>
      <c r="P31" s="13">
        <f t="shared" si="1"/>
        <v>17.730341846097613</v>
      </c>
      <c r="Q31" s="13">
        <v>0</v>
      </c>
      <c r="R31" s="13">
        <f t="shared" si="2"/>
        <v>11.134829076951194</v>
      </c>
      <c r="S31">
        <v>0</v>
      </c>
    </row>
    <row r="32" spans="4:22" x14ac:dyDescent="0.2">
      <c r="D32">
        <v>1</v>
      </c>
      <c r="E32" s="5"/>
      <c r="O32" s="13">
        <v>6</v>
      </c>
      <c r="P32" s="13" t="e">
        <f t="shared" si="1"/>
        <v>#DIV/0!</v>
      </c>
      <c r="Q32" s="13">
        <v>0</v>
      </c>
      <c r="R32" s="13" t="e">
        <f t="shared" si="2"/>
        <v>#DIV/0!</v>
      </c>
      <c r="S32">
        <v>0</v>
      </c>
    </row>
    <row r="33" spans="4:19" x14ac:dyDescent="0.2">
      <c r="D33">
        <v>1</v>
      </c>
      <c r="E33" s="5"/>
      <c r="O33" s="13">
        <v>8</v>
      </c>
      <c r="P33" s="13" t="e">
        <f t="shared" si="1"/>
        <v>#DIV/0!</v>
      </c>
      <c r="Q33" s="13">
        <v>0</v>
      </c>
      <c r="R33" s="13" t="e">
        <f t="shared" si="2"/>
        <v>#DIV/0!</v>
      </c>
      <c r="S33">
        <v>0</v>
      </c>
    </row>
    <row r="34" spans="4:19" x14ac:dyDescent="0.2">
      <c r="D34">
        <v>1</v>
      </c>
      <c r="E34" s="5"/>
      <c r="O34" s="13">
        <v>10</v>
      </c>
      <c r="P34" s="13" t="e">
        <f t="shared" si="1"/>
        <v>#DIV/0!</v>
      </c>
      <c r="Q34" s="13">
        <v>0</v>
      </c>
      <c r="R34" s="13" t="e">
        <f t="shared" si="2"/>
        <v>#DIV/0!</v>
      </c>
      <c r="S34">
        <v>0</v>
      </c>
    </row>
    <row r="35" spans="4:19" x14ac:dyDescent="0.2">
      <c r="D35">
        <v>1</v>
      </c>
      <c r="E35" s="5"/>
      <c r="O35" s="13">
        <v>6</v>
      </c>
      <c r="P35" s="13" t="e">
        <f t="shared" si="1"/>
        <v>#DIV/0!</v>
      </c>
      <c r="Q35" s="13">
        <v>0</v>
      </c>
      <c r="R35" s="13" t="e">
        <f t="shared" si="2"/>
        <v>#DIV/0!</v>
      </c>
      <c r="S35">
        <v>0</v>
      </c>
    </row>
    <row r="36" spans="4:19" x14ac:dyDescent="0.2">
      <c r="D36">
        <v>1</v>
      </c>
      <c r="E36" s="5"/>
      <c r="O36" s="13">
        <v>8</v>
      </c>
      <c r="P36" s="13" t="e">
        <f t="shared" si="1"/>
        <v>#DIV/0!</v>
      </c>
      <c r="Q36" s="13">
        <v>0</v>
      </c>
      <c r="R36" s="13" t="e">
        <f t="shared" si="2"/>
        <v>#DIV/0!</v>
      </c>
      <c r="S36">
        <v>0</v>
      </c>
    </row>
    <row r="37" spans="4:19" x14ac:dyDescent="0.2">
      <c r="D37">
        <v>1</v>
      </c>
      <c r="E37" s="5"/>
      <c r="O37" s="13">
        <v>10</v>
      </c>
      <c r="P37" s="13" t="e">
        <f t="shared" si="1"/>
        <v>#DIV/0!</v>
      </c>
      <c r="Q37" s="13">
        <v>0</v>
      </c>
      <c r="R37" s="13" t="e">
        <f t="shared" si="2"/>
        <v>#DIV/0!</v>
      </c>
      <c r="S37">
        <v>0</v>
      </c>
    </row>
    <row r="38" spans="4:19" x14ac:dyDescent="0.2">
      <c r="D38">
        <v>1</v>
      </c>
      <c r="E38" s="5"/>
      <c r="O38" s="13">
        <v>6</v>
      </c>
      <c r="P38" s="13" t="e">
        <f t="shared" si="1"/>
        <v>#DIV/0!</v>
      </c>
      <c r="Q38" s="13">
        <v>0</v>
      </c>
      <c r="R38" s="13" t="e">
        <f t="shared" si="2"/>
        <v>#DIV/0!</v>
      </c>
      <c r="S38">
        <v>0</v>
      </c>
    </row>
    <row r="39" spans="4:19" x14ac:dyDescent="0.2">
      <c r="D39">
        <v>1</v>
      </c>
      <c r="E39" s="5"/>
      <c r="O39" s="13">
        <v>8</v>
      </c>
      <c r="P39" s="13" t="e">
        <f t="shared" si="1"/>
        <v>#DIV/0!</v>
      </c>
      <c r="Q39" s="13">
        <v>0</v>
      </c>
      <c r="R39" s="13" t="e">
        <f t="shared" si="2"/>
        <v>#DIV/0!</v>
      </c>
      <c r="S39">
        <v>0</v>
      </c>
    </row>
    <row r="40" spans="4:19" x14ac:dyDescent="0.2">
      <c r="D40">
        <v>1</v>
      </c>
      <c r="E40" s="5"/>
      <c r="O40" s="13">
        <v>10</v>
      </c>
      <c r="P40" s="13" t="e">
        <f t="shared" si="1"/>
        <v>#DIV/0!</v>
      </c>
      <c r="Q40" s="13">
        <v>0</v>
      </c>
      <c r="R40" s="13" t="e">
        <f t="shared" si="2"/>
        <v>#DIV/0!</v>
      </c>
      <c r="S40">
        <v>0</v>
      </c>
    </row>
    <row r="41" spans="4:19" x14ac:dyDescent="0.2">
      <c r="D41">
        <v>1</v>
      </c>
      <c r="E41" s="5"/>
      <c r="O41" s="13">
        <v>6</v>
      </c>
      <c r="P41" s="13" t="e">
        <f t="shared" si="1"/>
        <v>#DIV/0!</v>
      </c>
      <c r="Q41" s="13">
        <v>0</v>
      </c>
      <c r="R41" s="13" t="e">
        <f t="shared" si="2"/>
        <v>#DIV/0!</v>
      </c>
      <c r="S41">
        <v>0</v>
      </c>
    </row>
    <row r="42" spans="4:19" x14ac:dyDescent="0.2">
      <c r="D42">
        <v>1</v>
      </c>
      <c r="E42" s="5"/>
      <c r="O42" s="13">
        <v>8</v>
      </c>
      <c r="P42" s="13" t="e">
        <f t="shared" ref="P42:P51" si="7">O42*4-2*R42</f>
        <v>#DIV/0!</v>
      </c>
      <c r="Q42" s="13">
        <v>0</v>
      </c>
      <c r="R42" s="13" t="e">
        <f t="shared" ref="R42:R51" si="8">((4*O42)*(0.5^(1/E42)))/(1 + 2*(0.5^(1/E42)))</f>
        <v>#DIV/0!</v>
      </c>
    </row>
    <row r="43" spans="4:19" x14ac:dyDescent="0.2">
      <c r="D43">
        <v>1</v>
      </c>
      <c r="E43" s="5"/>
      <c r="O43" s="13">
        <v>10</v>
      </c>
      <c r="P43" s="13" t="e">
        <f t="shared" si="7"/>
        <v>#DIV/0!</v>
      </c>
      <c r="Q43" s="13">
        <v>0</v>
      </c>
      <c r="R43" s="13" t="e">
        <f t="shared" si="8"/>
        <v>#DIV/0!</v>
      </c>
    </row>
    <row r="44" spans="4:19" x14ac:dyDescent="0.2">
      <c r="D44">
        <v>1</v>
      </c>
      <c r="E44" s="5"/>
      <c r="O44" s="13">
        <v>6</v>
      </c>
      <c r="P44" s="13" t="e">
        <f t="shared" si="7"/>
        <v>#DIV/0!</v>
      </c>
      <c r="Q44" s="13">
        <v>0</v>
      </c>
      <c r="R44" s="13" t="e">
        <f t="shared" si="8"/>
        <v>#DIV/0!</v>
      </c>
    </row>
    <row r="45" spans="4:19" x14ac:dyDescent="0.2">
      <c r="D45">
        <v>1</v>
      </c>
      <c r="E45" s="5"/>
      <c r="O45" s="13">
        <v>8</v>
      </c>
      <c r="P45" s="13" t="e">
        <f t="shared" si="7"/>
        <v>#DIV/0!</v>
      </c>
      <c r="Q45" s="13">
        <v>0</v>
      </c>
      <c r="R45" s="13" t="e">
        <f t="shared" si="8"/>
        <v>#DIV/0!</v>
      </c>
    </row>
    <row r="46" spans="4:19" x14ac:dyDescent="0.2">
      <c r="D46">
        <v>1</v>
      </c>
      <c r="E46" s="5"/>
      <c r="O46" s="13">
        <v>10</v>
      </c>
      <c r="P46" s="13" t="e">
        <f t="shared" si="7"/>
        <v>#DIV/0!</v>
      </c>
      <c r="Q46" s="13">
        <v>0</v>
      </c>
      <c r="R46" s="13" t="e">
        <f t="shared" si="8"/>
        <v>#DIV/0!</v>
      </c>
    </row>
    <row r="47" spans="4:19" x14ac:dyDescent="0.2">
      <c r="D47">
        <v>1</v>
      </c>
      <c r="E47" s="5"/>
      <c r="O47" s="13">
        <v>6</v>
      </c>
      <c r="P47" s="13" t="e">
        <f t="shared" si="7"/>
        <v>#DIV/0!</v>
      </c>
      <c r="Q47" s="13">
        <v>0</v>
      </c>
      <c r="R47" s="13" t="e">
        <f t="shared" si="8"/>
        <v>#DIV/0!</v>
      </c>
    </row>
    <row r="48" spans="4:19" x14ac:dyDescent="0.2">
      <c r="D48">
        <v>1</v>
      </c>
      <c r="E48" s="5"/>
      <c r="O48" s="13">
        <v>8</v>
      </c>
      <c r="P48" s="13" t="e">
        <f t="shared" si="7"/>
        <v>#DIV/0!</v>
      </c>
      <c r="Q48" s="13">
        <v>0</v>
      </c>
      <c r="R48" s="13" t="e">
        <f t="shared" si="8"/>
        <v>#DIV/0!</v>
      </c>
    </row>
    <row r="49" spans="4:19" x14ac:dyDescent="0.2">
      <c r="D49">
        <v>1</v>
      </c>
      <c r="E49" s="5"/>
      <c r="O49" s="13">
        <v>10</v>
      </c>
      <c r="P49" s="13" t="e">
        <f t="shared" si="7"/>
        <v>#DIV/0!</v>
      </c>
      <c r="Q49" s="13">
        <v>0</v>
      </c>
      <c r="R49" s="13" t="e">
        <f t="shared" si="8"/>
        <v>#DIV/0!</v>
      </c>
    </row>
    <row r="50" spans="4:19" x14ac:dyDescent="0.2">
      <c r="D50">
        <v>1</v>
      </c>
      <c r="E50" s="5"/>
      <c r="O50" s="13">
        <v>6</v>
      </c>
      <c r="P50" s="13" t="e">
        <f t="shared" si="7"/>
        <v>#DIV/0!</v>
      </c>
      <c r="Q50" s="13">
        <v>0</v>
      </c>
      <c r="R50" s="13" t="e">
        <f t="shared" si="8"/>
        <v>#DIV/0!</v>
      </c>
    </row>
    <row r="51" spans="4:19" x14ac:dyDescent="0.2">
      <c r="D51">
        <v>1</v>
      </c>
      <c r="E51" s="5"/>
      <c r="O51" s="13">
        <v>8</v>
      </c>
      <c r="P51" s="13" t="e">
        <f t="shared" si="7"/>
        <v>#DIV/0!</v>
      </c>
      <c r="Q51" s="13">
        <v>0</v>
      </c>
      <c r="R51" s="13" t="e">
        <f t="shared" si="8"/>
        <v>#DIV/0!</v>
      </c>
    </row>
    <row r="52" spans="4:19" x14ac:dyDescent="0.2">
      <c r="D52">
        <v>1</v>
      </c>
      <c r="E52" s="5"/>
      <c r="O52" s="2" t="s">
        <v>81</v>
      </c>
      <c r="P52" s="13">
        <v>10.345781199999999</v>
      </c>
      <c r="Q52" s="13">
        <v>0</v>
      </c>
      <c r="R52" s="13">
        <v>0</v>
      </c>
      <c r="S52">
        <v>1</v>
      </c>
    </row>
    <row r="53" spans="4:19" x14ac:dyDescent="0.2">
      <c r="O53" s="2"/>
      <c r="P53" s="13">
        <v>14.25649812</v>
      </c>
      <c r="Q53" s="13">
        <v>0</v>
      </c>
      <c r="R53" s="13">
        <v>0</v>
      </c>
      <c r="S53">
        <v>1</v>
      </c>
    </row>
    <row r="54" spans="4:19" x14ac:dyDescent="0.2">
      <c r="O54" s="2"/>
      <c r="P54" s="13">
        <v>19.856767532095027</v>
      </c>
      <c r="Q54" s="13">
        <v>0</v>
      </c>
      <c r="R54" s="13">
        <v>0</v>
      </c>
      <c r="S54">
        <v>1</v>
      </c>
    </row>
    <row r="55" spans="4:19" x14ac:dyDescent="0.2">
      <c r="O55" s="2"/>
      <c r="P55" s="13">
        <v>16.1123689201</v>
      </c>
      <c r="Q55" s="13">
        <v>6.9873278110000001</v>
      </c>
      <c r="R55" s="13">
        <v>6.9873278110000001</v>
      </c>
      <c r="S55">
        <v>1</v>
      </c>
    </row>
    <row r="56" spans="4:19" x14ac:dyDescent="0.2">
      <c r="O56" s="2"/>
      <c r="P56" s="13">
        <v>13.098871129999999</v>
      </c>
      <c r="Q56" s="13">
        <v>7.7344182362471514</v>
      </c>
      <c r="R56" s="13">
        <v>4.6785342910000001</v>
      </c>
      <c r="S56">
        <v>1</v>
      </c>
    </row>
    <row r="57" spans="4:19" x14ac:dyDescent="0.2">
      <c r="O57" s="15" t="s">
        <v>82</v>
      </c>
      <c r="P57" s="13">
        <v>0</v>
      </c>
      <c r="Q57" s="13">
        <v>0</v>
      </c>
      <c r="R57" s="13">
        <v>7.553214981</v>
      </c>
      <c r="S57">
        <v>1</v>
      </c>
    </row>
    <row r="58" spans="4:19" x14ac:dyDescent="0.2">
      <c r="O58" s="15"/>
      <c r="P58" s="13">
        <v>0</v>
      </c>
      <c r="Q58" s="13">
        <v>0</v>
      </c>
      <c r="R58" s="13">
        <v>10.249976853</v>
      </c>
      <c r="S58">
        <v>1</v>
      </c>
    </row>
    <row r="59" spans="4:19" x14ac:dyDescent="0.2">
      <c r="L59" s="14" t="s">
        <v>75</v>
      </c>
      <c r="O59" s="15"/>
      <c r="P59" s="13">
        <v>0</v>
      </c>
      <c r="Q59" s="13">
        <v>0</v>
      </c>
      <c r="R59" s="13">
        <v>3.134446499564898</v>
      </c>
      <c r="S59">
        <v>1</v>
      </c>
    </row>
    <row r="60" spans="4:19" x14ac:dyDescent="0.2">
      <c r="L60" t="s">
        <v>59</v>
      </c>
      <c r="M60">
        <v>3.5</v>
      </c>
      <c r="O60" s="15"/>
      <c r="P60" s="13">
        <v>10.677501899999999</v>
      </c>
      <c r="Q60" s="13">
        <v>0</v>
      </c>
      <c r="R60" s="13">
        <v>10.677501899999999</v>
      </c>
      <c r="S60">
        <v>1</v>
      </c>
    </row>
    <row r="61" spans="4:19" x14ac:dyDescent="0.2">
      <c r="L61" t="s">
        <v>60</v>
      </c>
      <c r="M61">
        <v>1</v>
      </c>
      <c r="O61" s="15"/>
      <c r="P61" s="13">
        <v>6.7855211077000002</v>
      </c>
      <c r="Q61" s="13">
        <v>0</v>
      </c>
      <c r="R61" s="13">
        <v>9.915670124</v>
      </c>
      <c r="S61">
        <v>1</v>
      </c>
    </row>
    <row r="62" spans="4:19" x14ac:dyDescent="0.2">
      <c r="L62" t="s">
        <v>61</v>
      </c>
      <c r="M62">
        <v>1</v>
      </c>
    </row>
    <row r="63" spans="4:19" x14ac:dyDescent="0.2">
      <c r="L63" t="s">
        <v>62</v>
      </c>
      <c r="M63">
        <v>2</v>
      </c>
    </row>
    <row r="64" spans="4:19" x14ac:dyDescent="0.2">
      <c r="L64" t="s">
        <v>63</v>
      </c>
      <c r="M64" s="14">
        <f>SUM(M60:M63)</f>
        <v>7.5</v>
      </c>
      <c r="O64" s="3" t="s">
        <v>51</v>
      </c>
      <c r="P64" s="3" t="e">
        <f>MAX(P2:P61)</f>
        <v>#DIV/0!</v>
      </c>
      <c r="Q64" s="3">
        <f>MAX(Q2:Q61)</f>
        <v>7.7344182362471514</v>
      </c>
      <c r="R64" s="3" t="e">
        <f>MAX(R2:R61)</f>
        <v>#DIV/0!</v>
      </c>
    </row>
    <row r="65" spans="12:18" x14ac:dyDescent="0.2">
      <c r="L65" t="s">
        <v>64</v>
      </c>
      <c r="M65">
        <v>50</v>
      </c>
      <c r="O65" s="3" t="s">
        <v>52</v>
      </c>
      <c r="P65" s="3" t="e">
        <f>MIN(P2:P61)</f>
        <v>#DIV/0!</v>
      </c>
      <c r="Q65" s="3">
        <f>MIN(Q2:Q61)</f>
        <v>0</v>
      </c>
      <c r="R65" s="3" t="e">
        <f>MIN(R2:R61)</f>
        <v>#DIV/0!</v>
      </c>
    </row>
    <row r="66" spans="12:18" x14ac:dyDescent="0.2">
      <c r="L66" s="14" t="s">
        <v>65</v>
      </c>
      <c r="M66">
        <f>M65*M64/60</f>
        <v>6.25</v>
      </c>
      <c r="N66" t="s">
        <v>66</v>
      </c>
    </row>
    <row r="68" spans="12:18" x14ac:dyDescent="0.2">
      <c r="L68" s="14" t="s">
        <v>76</v>
      </c>
      <c r="N68" s="14" t="s">
        <v>58</v>
      </c>
      <c r="P68" t="s">
        <v>53</v>
      </c>
      <c r="R68" t="s">
        <v>54</v>
      </c>
    </row>
    <row r="69" spans="12:18" x14ac:dyDescent="0.2">
      <c r="L69" t="s">
        <v>67</v>
      </c>
      <c r="M69">
        <v>4</v>
      </c>
      <c r="O69" t="s">
        <v>55</v>
      </c>
      <c r="P69">
        <v>10</v>
      </c>
      <c r="R69">
        <v>5</v>
      </c>
    </row>
    <row r="70" spans="12:18" x14ac:dyDescent="0.2">
      <c r="L70" t="s">
        <v>68</v>
      </c>
      <c r="M70">
        <v>30</v>
      </c>
      <c r="P70">
        <v>0</v>
      </c>
    </row>
    <row r="71" spans="12:18" x14ac:dyDescent="0.2">
      <c r="L71" t="s">
        <v>69</v>
      </c>
      <c r="M71">
        <f>M70*M69</f>
        <v>120</v>
      </c>
    </row>
    <row r="72" spans="12:18" x14ac:dyDescent="0.2">
      <c r="L72" s="14" t="s">
        <v>77</v>
      </c>
      <c r="M72">
        <f>M71*M66/60</f>
        <v>12.5</v>
      </c>
      <c r="N72" t="s">
        <v>71</v>
      </c>
      <c r="O72" t="s">
        <v>57</v>
      </c>
      <c r="P72">
        <v>10</v>
      </c>
      <c r="Q72">
        <v>0</v>
      </c>
      <c r="R72" s="2" t="s">
        <v>56</v>
      </c>
    </row>
    <row r="73" spans="12:18" x14ac:dyDescent="0.2">
      <c r="P73">
        <v>0</v>
      </c>
    </row>
    <row r="74" spans="12:18" x14ac:dyDescent="0.2">
      <c r="L74" s="14" t="s">
        <v>78</v>
      </c>
    </row>
    <row r="75" spans="12:18" x14ac:dyDescent="0.2">
      <c r="L75" s="14" t="s">
        <v>72</v>
      </c>
      <c r="M75">
        <v>15</v>
      </c>
      <c r="N75" t="s">
        <v>71</v>
      </c>
      <c r="P75">
        <v>7</v>
      </c>
      <c r="Q75">
        <v>5</v>
      </c>
      <c r="R75" s="2" t="s">
        <v>56</v>
      </c>
    </row>
    <row r="76" spans="12:18" x14ac:dyDescent="0.2">
      <c r="L76" s="14" t="s">
        <v>73</v>
      </c>
      <c r="M76">
        <f>200*(1+1)/60</f>
        <v>6.666666666666667</v>
      </c>
      <c r="N76" t="s">
        <v>71</v>
      </c>
      <c r="P76">
        <v>5</v>
      </c>
    </row>
    <row r="77" spans="12:18" x14ac:dyDescent="0.2">
      <c r="L77" s="14" t="s">
        <v>74</v>
      </c>
      <c r="M77">
        <v>12</v>
      </c>
      <c r="N77" t="s">
        <v>71</v>
      </c>
    </row>
    <row r="78" spans="12:18" x14ac:dyDescent="0.2">
      <c r="P78">
        <v>0</v>
      </c>
      <c r="Q78">
        <v>6</v>
      </c>
      <c r="R78" s="15" t="s">
        <v>79</v>
      </c>
    </row>
    <row r="79" spans="12:18" x14ac:dyDescent="0.2">
      <c r="P79">
        <v>0</v>
      </c>
    </row>
    <row r="80" spans="12:18" x14ac:dyDescent="0.2">
      <c r="L80" t="s">
        <v>70</v>
      </c>
      <c r="M80">
        <f>M72+M66+SUM(M75:M77)</f>
        <v>52.416666666666671</v>
      </c>
      <c r="N80" t="s">
        <v>66</v>
      </c>
    </row>
    <row r="81" spans="16:18" x14ac:dyDescent="0.2">
      <c r="P81">
        <v>5</v>
      </c>
      <c r="Q81">
        <v>5</v>
      </c>
      <c r="R81" s="15" t="s">
        <v>79</v>
      </c>
    </row>
    <row r="82" spans="16:18" x14ac:dyDescent="0.2">
      <c r="P82">
        <v>0</v>
      </c>
    </row>
    <row r="114" spans="2:15" x14ac:dyDescent="0.2">
      <c r="D114" s="3" t="s">
        <v>41</v>
      </c>
      <c r="E114" s="3">
        <v>0.25</v>
      </c>
    </row>
    <row r="116" spans="2:15" x14ac:dyDescent="0.2">
      <c r="D116" s="8">
        <v>0.5</v>
      </c>
      <c r="G116" s="7">
        <v>0.9</v>
      </c>
      <c r="J116" s="6">
        <v>1.3</v>
      </c>
    </row>
    <row r="117" spans="2:15" x14ac:dyDescent="0.2">
      <c r="B117">
        <f t="shared" ref="B117:B145" ca="1" si="9">RAND()</f>
        <v>0.17245369012194467</v>
      </c>
      <c r="C117">
        <v>1.5000000000000007</v>
      </c>
      <c r="D117">
        <f t="shared" ref="D117:D145" si="10">ABS($C117-D$116)</f>
        <v>1.0000000000000007</v>
      </c>
      <c r="E117" s="2">
        <f t="shared" ref="E117:E145" si="11">IF(D117&lt;=$E$114,1,-1)</f>
        <v>-1</v>
      </c>
      <c r="G117">
        <f t="shared" ref="G117:G145" si="12">ABS($C117-G$116)</f>
        <v>0.60000000000000064</v>
      </c>
      <c r="H117" s="2">
        <f t="shared" ref="H117:H145" si="13">IF(G117&lt;=$E$114,1,-1)</f>
        <v>-1</v>
      </c>
      <c r="J117">
        <f t="shared" ref="J117:J145" si="14">ABS($C117-J$116)</f>
        <v>0.20000000000000062</v>
      </c>
      <c r="K117" s="2">
        <f t="shared" ref="K117:K145" si="15">IF(J117&lt;=$E$114,1,-1)</f>
        <v>1</v>
      </c>
    </row>
    <row r="118" spans="2:15" x14ac:dyDescent="0.2">
      <c r="B118">
        <f t="shared" ca="1" si="9"/>
        <v>0.67063571811081413</v>
      </c>
      <c r="C118">
        <v>0.3</v>
      </c>
      <c r="D118">
        <f t="shared" si="10"/>
        <v>0.2</v>
      </c>
      <c r="E118" s="2">
        <f t="shared" si="11"/>
        <v>1</v>
      </c>
      <c r="F118">
        <f t="shared" ref="F118:F145" si="16">E118-E117</f>
        <v>2</v>
      </c>
      <c r="G118">
        <f t="shared" si="12"/>
        <v>0.60000000000000009</v>
      </c>
      <c r="H118" s="2">
        <f t="shared" si="13"/>
        <v>-1</v>
      </c>
      <c r="I118">
        <f>H118-H117</f>
        <v>0</v>
      </c>
      <c r="J118">
        <f t="shared" si="14"/>
        <v>1</v>
      </c>
      <c r="K118" s="2">
        <f t="shared" si="15"/>
        <v>-1</v>
      </c>
    </row>
    <row r="119" spans="2:15" x14ac:dyDescent="0.2">
      <c r="B119">
        <f t="shared" ca="1" si="9"/>
        <v>0.33224314327980176</v>
      </c>
      <c r="C119">
        <v>0.6</v>
      </c>
      <c r="D119">
        <f t="shared" si="10"/>
        <v>9.9999999999999978E-2</v>
      </c>
      <c r="E119" s="2">
        <f t="shared" si="11"/>
        <v>1</v>
      </c>
      <c r="F119">
        <f t="shared" si="16"/>
        <v>0</v>
      </c>
      <c r="G119">
        <f t="shared" si="12"/>
        <v>0.30000000000000004</v>
      </c>
      <c r="H119" s="2">
        <f t="shared" si="13"/>
        <v>-1</v>
      </c>
      <c r="I119">
        <f t="shared" ref="I119:I145" si="17">H119-H118</f>
        <v>0</v>
      </c>
      <c r="J119">
        <f t="shared" si="14"/>
        <v>0.70000000000000007</v>
      </c>
      <c r="K119" s="2">
        <f t="shared" si="15"/>
        <v>-1</v>
      </c>
    </row>
    <row r="120" spans="2:15" x14ac:dyDescent="0.2">
      <c r="B120">
        <f t="shared" ca="1" si="9"/>
        <v>0.5513573514387905</v>
      </c>
      <c r="C120">
        <v>1.2500000000000004</v>
      </c>
      <c r="D120">
        <f t="shared" si="10"/>
        <v>0.75000000000000044</v>
      </c>
      <c r="E120" s="2">
        <f t="shared" si="11"/>
        <v>-1</v>
      </c>
      <c r="F120">
        <f t="shared" si="16"/>
        <v>-2</v>
      </c>
      <c r="G120">
        <f t="shared" si="12"/>
        <v>0.35000000000000042</v>
      </c>
      <c r="H120" s="2">
        <f t="shared" si="13"/>
        <v>-1</v>
      </c>
      <c r="I120">
        <f t="shared" si="17"/>
        <v>0</v>
      </c>
      <c r="J120">
        <f t="shared" si="14"/>
        <v>4.99999999999996E-2</v>
      </c>
      <c r="K120" s="2">
        <f t="shared" si="15"/>
        <v>1</v>
      </c>
    </row>
    <row r="121" spans="2:15" x14ac:dyDescent="0.2">
      <c r="B121">
        <f t="shared" ca="1" si="9"/>
        <v>0.31529345893325778</v>
      </c>
      <c r="C121">
        <v>0.44999999999999996</v>
      </c>
      <c r="D121">
        <f t="shared" si="10"/>
        <v>5.0000000000000044E-2</v>
      </c>
      <c r="E121" s="2">
        <f t="shared" si="11"/>
        <v>1</v>
      </c>
      <c r="F121">
        <f t="shared" si="16"/>
        <v>2</v>
      </c>
      <c r="G121">
        <f t="shared" si="12"/>
        <v>0.45000000000000007</v>
      </c>
      <c r="H121" s="2">
        <f t="shared" si="13"/>
        <v>-1</v>
      </c>
      <c r="I121">
        <f t="shared" si="17"/>
        <v>0</v>
      </c>
      <c r="J121">
        <f t="shared" si="14"/>
        <v>0.85000000000000009</v>
      </c>
      <c r="K121" s="2">
        <f t="shared" si="15"/>
        <v>-1</v>
      </c>
    </row>
    <row r="122" spans="2:15" x14ac:dyDescent="0.2">
      <c r="B122">
        <f t="shared" ca="1" si="9"/>
        <v>0.98170137880998887</v>
      </c>
      <c r="C122">
        <v>0.35</v>
      </c>
      <c r="D122">
        <f t="shared" si="10"/>
        <v>0.15000000000000002</v>
      </c>
      <c r="E122" s="2">
        <f t="shared" si="11"/>
        <v>1</v>
      </c>
      <c r="F122">
        <f t="shared" si="16"/>
        <v>0</v>
      </c>
      <c r="G122">
        <f t="shared" si="12"/>
        <v>0.55000000000000004</v>
      </c>
      <c r="H122" s="2">
        <f t="shared" si="13"/>
        <v>-1</v>
      </c>
      <c r="I122">
        <f t="shared" si="17"/>
        <v>0</v>
      </c>
      <c r="J122">
        <f t="shared" si="14"/>
        <v>0.95000000000000007</v>
      </c>
      <c r="K122" s="2">
        <f t="shared" si="15"/>
        <v>-1</v>
      </c>
    </row>
    <row r="123" spans="2:15" x14ac:dyDescent="0.2">
      <c r="B123">
        <f t="shared" ca="1" si="9"/>
        <v>0.71571996188996834</v>
      </c>
      <c r="C123">
        <v>0.49999999999999994</v>
      </c>
      <c r="D123">
        <f t="shared" si="10"/>
        <v>5.5511151231257827E-17</v>
      </c>
      <c r="E123" s="2">
        <f t="shared" si="11"/>
        <v>1</v>
      </c>
      <c r="F123">
        <f t="shared" si="16"/>
        <v>0</v>
      </c>
      <c r="G123">
        <f t="shared" si="12"/>
        <v>0.40000000000000008</v>
      </c>
      <c r="H123" s="2">
        <f t="shared" si="13"/>
        <v>-1</v>
      </c>
      <c r="I123">
        <f t="shared" si="17"/>
        <v>0</v>
      </c>
      <c r="J123">
        <f t="shared" si="14"/>
        <v>0.8</v>
      </c>
      <c r="K123" s="2">
        <f t="shared" si="15"/>
        <v>-1</v>
      </c>
    </row>
    <row r="124" spans="2:15" x14ac:dyDescent="0.2">
      <c r="B124">
        <f t="shared" ca="1" si="9"/>
        <v>0.37650641571881249</v>
      </c>
      <c r="C124">
        <v>0.65</v>
      </c>
      <c r="D124">
        <f t="shared" si="10"/>
        <v>0.15000000000000002</v>
      </c>
      <c r="E124" s="2">
        <f t="shared" si="11"/>
        <v>1</v>
      </c>
      <c r="F124">
        <f t="shared" si="16"/>
        <v>0</v>
      </c>
      <c r="G124">
        <f t="shared" si="12"/>
        <v>0.25</v>
      </c>
      <c r="H124" s="2">
        <f t="shared" si="13"/>
        <v>1</v>
      </c>
      <c r="I124">
        <f t="shared" si="17"/>
        <v>2</v>
      </c>
      <c r="J124">
        <f t="shared" si="14"/>
        <v>0.65</v>
      </c>
      <c r="K124" s="2">
        <f t="shared" si="15"/>
        <v>-1</v>
      </c>
    </row>
    <row r="125" spans="2:15" x14ac:dyDescent="0.2">
      <c r="B125">
        <f t="shared" ca="1" si="9"/>
        <v>0.42192581895860204</v>
      </c>
      <c r="C125">
        <v>0.39999999999999997</v>
      </c>
      <c r="D125">
        <f t="shared" si="10"/>
        <v>0.10000000000000003</v>
      </c>
      <c r="E125" s="2">
        <f t="shared" si="11"/>
        <v>1</v>
      </c>
      <c r="F125">
        <f t="shared" si="16"/>
        <v>0</v>
      </c>
      <c r="G125">
        <f t="shared" si="12"/>
        <v>0.5</v>
      </c>
      <c r="H125" s="2">
        <f t="shared" si="13"/>
        <v>-1</v>
      </c>
      <c r="I125">
        <f t="shared" si="17"/>
        <v>-2</v>
      </c>
      <c r="J125">
        <f t="shared" si="14"/>
        <v>0.90000000000000013</v>
      </c>
      <c r="K125" s="2">
        <f t="shared" si="15"/>
        <v>-1</v>
      </c>
    </row>
    <row r="126" spans="2:15" x14ac:dyDescent="0.2">
      <c r="B126">
        <f t="shared" ca="1" si="9"/>
        <v>0.94139007529883867</v>
      </c>
      <c r="C126">
        <v>0.95000000000000029</v>
      </c>
      <c r="D126">
        <f t="shared" si="10"/>
        <v>0.45000000000000029</v>
      </c>
      <c r="E126" s="2">
        <f t="shared" si="11"/>
        <v>-1</v>
      </c>
      <c r="F126">
        <f t="shared" si="16"/>
        <v>-2</v>
      </c>
      <c r="G126">
        <f t="shared" si="12"/>
        <v>5.0000000000000266E-2</v>
      </c>
      <c r="H126" s="2">
        <f t="shared" si="13"/>
        <v>1</v>
      </c>
      <c r="I126">
        <f t="shared" si="17"/>
        <v>2</v>
      </c>
      <c r="J126">
        <f t="shared" si="14"/>
        <v>0.34999999999999976</v>
      </c>
      <c r="K126" s="2">
        <f t="shared" si="15"/>
        <v>-1</v>
      </c>
      <c r="M126" s="12">
        <v>0.3</v>
      </c>
    </row>
    <row r="127" spans="2:15" x14ac:dyDescent="0.2">
      <c r="B127">
        <f t="shared" ca="1" si="9"/>
        <v>0.94218150649545185</v>
      </c>
      <c r="C127">
        <v>1.4500000000000006</v>
      </c>
      <c r="D127">
        <f t="shared" si="10"/>
        <v>0.95000000000000062</v>
      </c>
      <c r="E127" s="2">
        <f t="shared" si="11"/>
        <v>-1</v>
      </c>
      <c r="F127">
        <f t="shared" si="16"/>
        <v>0</v>
      </c>
      <c r="G127">
        <f t="shared" si="12"/>
        <v>0.5500000000000006</v>
      </c>
      <c r="H127" s="2">
        <f t="shared" si="13"/>
        <v>-1</v>
      </c>
      <c r="I127">
        <f t="shared" si="17"/>
        <v>-2</v>
      </c>
      <c r="J127">
        <f t="shared" si="14"/>
        <v>0.15000000000000058</v>
      </c>
      <c r="K127" s="2">
        <f t="shared" si="15"/>
        <v>1</v>
      </c>
      <c r="M127">
        <f t="shared" ref="M127:M155" si="18">ABS($C117-M$126)</f>
        <v>1.2000000000000006</v>
      </c>
      <c r="N127" s="2">
        <f t="shared" ref="N127:N155" si="19">IF(M127&lt;=$E$114,1,-1)</f>
        <v>-1</v>
      </c>
      <c r="O127">
        <f>N127-N128</f>
        <v>-2</v>
      </c>
    </row>
    <row r="128" spans="2:15" x14ac:dyDescent="0.2">
      <c r="B128">
        <f t="shared" ca="1" si="9"/>
        <v>0.77496357812328776</v>
      </c>
      <c r="C128">
        <v>1.3500000000000005</v>
      </c>
      <c r="D128">
        <f t="shared" si="10"/>
        <v>0.85000000000000053</v>
      </c>
      <c r="E128" s="2">
        <f t="shared" si="11"/>
        <v>-1</v>
      </c>
      <c r="F128">
        <f t="shared" si="16"/>
        <v>0</v>
      </c>
      <c r="G128">
        <f t="shared" si="12"/>
        <v>0.45000000000000051</v>
      </c>
      <c r="H128" s="2">
        <f t="shared" si="13"/>
        <v>-1</v>
      </c>
      <c r="I128">
        <f t="shared" si="17"/>
        <v>0</v>
      </c>
      <c r="J128">
        <f t="shared" si="14"/>
        <v>5.0000000000000488E-2</v>
      </c>
      <c r="K128" s="2">
        <f t="shared" si="15"/>
        <v>1</v>
      </c>
      <c r="L128">
        <f>K118-K117</f>
        <v>-2</v>
      </c>
      <c r="M128">
        <f t="shared" si="18"/>
        <v>0</v>
      </c>
      <c r="N128" s="2">
        <f t="shared" si="19"/>
        <v>1</v>
      </c>
      <c r="O128">
        <f t="shared" ref="O128:O155" si="20">N128-N129</f>
        <v>2</v>
      </c>
    </row>
    <row r="129" spans="2:15" x14ac:dyDescent="0.2">
      <c r="B129">
        <f t="shared" ca="1" si="9"/>
        <v>0.26547993844140994</v>
      </c>
      <c r="C129">
        <v>1.6000000000000008</v>
      </c>
      <c r="D129">
        <f t="shared" si="10"/>
        <v>1.1000000000000008</v>
      </c>
      <c r="E129" s="2">
        <f t="shared" si="11"/>
        <v>-1</v>
      </c>
      <c r="F129">
        <f t="shared" si="16"/>
        <v>0</v>
      </c>
      <c r="G129">
        <f t="shared" si="12"/>
        <v>0.70000000000000073</v>
      </c>
      <c r="H129" s="2">
        <f t="shared" si="13"/>
        <v>-1</v>
      </c>
      <c r="I129">
        <f t="shared" si="17"/>
        <v>0</v>
      </c>
      <c r="J129">
        <f t="shared" si="14"/>
        <v>0.30000000000000071</v>
      </c>
      <c r="K129" s="2">
        <f t="shared" si="15"/>
        <v>-1</v>
      </c>
      <c r="L129">
        <f t="shared" ref="L129:L155" si="21">K119-K118</f>
        <v>0</v>
      </c>
      <c r="M129">
        <f t="shared" si="18"/>
        <v>0.3</v>
      </c>
      <c r="N129" s="2">
        <f t="shared" si="19"/>
        <v>-1</v>
      </c>
      <c r="O129">
        <f t="shared" si="20"/>
        <v>0</v>
      </c>
    </row>
    <row r="130" spans="2:15" x14ac:dyDescent="0.2">
      <c r="B130">
        <f t="shared" ca="1" si="9"/>
        <v>0.76738153128521913</v>
      </c>
      <c r="C130">
        <v>1.1500000000000004</v>
      </c>
      <c r="D130">
        <f t="shared" si="10"/>
        <v>0.65000000000000036</v>
      </c>
      <c r="E130" s="2">
        <f t="shared" si="11"/>
        <v>-1</v>
      </c>
      <c r="F130">
        <f t="shared" si="16"/>
        <v>0</v>
      </c>
      <c r="G130">
        <f t="shared" si="12"/>
        <v>0.25000000000000033</v>
      </c>
      <c r="H130" s="2">
        <f t="shared" si="13"/>
        <v>1</v>
      </c>
      <c r="I130">
        <f t="shared" si="17"/>
        <v>2</v>
      </c>
      <c r="J130">
        <f t="shared" si="14"/>
        <v>0.14999999999999969</v>
      </c>
      <c r="K130" s="2">
        <f t="shared" si="15"/>
        <v>1</v>
      </c>
      <c r="L130">
        <f t="shared" si="21"/>
        <v>2</v>
      </c>
      <c r="M130">
        <f t="shared" si="18"/>
        <v>0.9500000000000004</v>
      </c>
      <c r="N130" s="2">
        <f t="shared" si="19"/>
        <v>-1</v>
      </c>
      <c r="O130">
        <f t="shared" si="20"/>
        <v>-2</v>
      </c>
    </row>
    <row r="131" spans="2:15" x14ac:dyDescent="0.2">
      <c r="B131">
        <f t="shared" ca="1" si="9"/>
        <v>0.7458836190061835</v>
      </c>
      <c r="C131">
        <v>0.8500000000000002</v>
      </c>
      <c r="D131">
        <f t="shared" si="10"/>
        <v>0.3500000000000002</v>
      </c>
      <c r="E131" s="2">
        <f t="shared" si="11"/>
        <v>-1</v>
      </c>
      <c r="F131">
        <f t="shared" si="16"/>
        <v>0</v>
      </c>
      <c r="G131">
        <f t="shared" si="12"/>
        <v>4.9999999999999822E-2</v>
      </c>
      <c r="H131" s="2">
        <f t="shared" si="13"/>
        <v>1</v>
      </c>
      <c r="I131">
        <f t="shared" si="17"/>
        <v>0</v>
      </c>
      <c r="J131">
        <f t="shared" si="14"/>
        <v>0.44999999999999984</v>
      </c>
      <c r="K131" s="2">
        <f t="shared" si="15"/>
        <v>-1</v>
      </c>
      <c r="L131">
        <f t="shared" si="21"/>
        <v>-2</v>
      </c>
      <c r="M131">
        <f t="shared" si="18"/>
        <v>0.14999999999999997</v>
      </c>
      <c r="N131" s="2">
        <f t="shared" si="19"/>
        <v>1</v>
      </c>
      <c r="O131">
        <f t="shared" si="20"/>
        <v>0</v>
      </c>
    </row>
    <row r="132" spans="2:15" x14ac:dyDescent="0.2">
      <c r="B132">
        <f t="shared" ca="1" si="9"/>
        <v>0.18521018246848864</v>
      </c>
      <c r="C132">
        <v>1.5500000000000007</v>
      </c>
      <c r="D132">
        <f t="shared" si="10"/>
        <v>1.0500000000000007</v>
      </c>
      <c r="E132" s="2">
        <f t="shared" si="11"/>
        <v>-1</v>
      </c>
      <c r="F132">
        <f t="shared" si="16"/>
        <v>0</v>
      </c>
      <c r="G132">
        <f t="shared" si="12"/>
        <v>0.65000000000000069</v>
      </c>
      <c r="H132" s="2">
        <f t="shared" si="13"/>
        <v>-1</v>
      </c>
      <c r="I132">
        <f t="shared" si="17"/>
        <v>-2</v>
      </c>
      <c r="J132">
        <f t="shared" si="14"/>
        <v>0.25000000000000067</v>
      </c>
      <c r="K132" s="2">
        <f t="shared" si="15"/>
        <v>-1</v>
      </c>
      <c r="L132">
        <f t="shared" si="21"/>
        <v>0</v>
      </c>
      <c r="M132">
        <f t="shared" si="18"/>
        <v>4.9999999999999989E-2</v>
      </c>
      <c r="N132" s="2">
        <f t="shared" si="19"/>
        <v>1</v>
      </c>
      <c r="O132">
        <f t="shared" si="20"/>
        <v>0</v>
      </c>
    </row>
    <row r="133" spans="2:15" x14ac:dyDescent="0.2">
      <c r="B133">
        <f t="shared" ca="1" si="9"/>
        <v>0.97325999442940192</v>
      </c>
      <c r="C133">
        <v>1.7000000000000008</v>
      </c>
      <c r="D133">
        <f t="shared" si="10"/>
        <v>1.2000000000000008</v>
      </c>
      <c r="E133" s="2">
        <f t="shared" si="11"/>
        <v>-1</v>
      </c>
      <c r="F133">
        <f t="shared" si="16"/>
        <v>0</v>
      </c>
      <c r="G133">
        <f t="shared" si="12"/>
        <v>0.80000000000000082</v>
      </c>
      <c r="H133" s="2">
        <f t="shared" si="13"/>
        <v>-1</v>
      </c>
      <c r="I133">
        <f t="shared" si="17"/>
        <v>0</v>
      </c>
      <c r="J133">
        <f t="shared" si="14"/>
        <v>0.4000000000000008</v>
      </c>
      <c r="K133" s="2">
        <f t="shared" si="15"/>
        <v>-1</v>
      </c>
      <c r="L133">
        <f t="shared" si="21"/>
        <v>0</v>
      </c>
      <c r="M133">
        <f t="shared" si="18"/>
        <v>0.19999999999999996</v>
      </c>
      <c r="N133" s="2">
        <f t="shared" si="19"/>
        <v>1</v>
      </c>
      <c r="O133">
        <f t="shared" si="20"/>
        <v>2</v>
      </c>
    </row>
    <row r="134" spans="2:15" x14ac:dyDescent="0.2">
      <c r="B134">
        <f t="shared" ca="1" si="9"/>
        <v>0.70368202846754047</v>
      </c>
      <c r="C134">
        <v>1.0500000000000003</v>
      </c>
      <c r="D134">
        <f t="shared" si="10"/>
        <v>0.55000000000000027</v>
      </c>
      <c r="E134" s="2">
        <f t="shared" si="11"/>
        <v>-1</v>
      </c>
      <c r="F134">
        <f t="shared" si="16"/>
        <v>0</v>
      </c>
      <c r="G134">
        <f t="shared" si="12"/>
        <v>0.15000000000000024</v>
      </c>
      <c r="H134" s="2">
        <f t="shared" si="13"/>
        <v>1</v>
      </c>
      <c r="I134">
        <f t="shared" si="17"/>
        <v>2</v>
      </c>
      <c r="J134">
        <f t="shared" si="14"/>
        <v>0.24999999999999978</v>
      </c>
      <c r="K134" s="2">
        <f t="shared" si="15"/>
        <v>1</v>
      </c>
      <c r="L134">
        <f t="shared" si="21"/>
        <v>0</v>
      </c>
      <c r="M134">
        <f t="shared" si="18"/>
        <v>0.35000000000000003</v>
      </c>
      <c r="N134" s="2">
        <f t="shared" si="19"/>
        <v>-1</v>
      </c>
      <c r="O134">
        <f t="shared" si="20"/>
        <v>-2</v>
      </c>
    </row>
    <row r="135" spans="2:15" x14ac:dyDescent="0.2">
      <c r="B135">
        <f t="shared" ca="1" si="9"/>
        <v>0.24440732443256274</v>
      </c>
      <c r="C135">
        <v>1.2000000000000004</v>
      </c>
      <c r="D135">
        <f t="shared" si="10"/>
        <v>0.7000000000000004</v>
      </c>
      <c r="E135" s="2">
        <f t="shared" si="11"/>
        <v>-1</v>
      </c>
      <c r="F135">
        <f t="shared" si="16"/>
        <v>0</v>
      </c>
      <c r="G135">
        <f t="shared" si="12"/>
        <v>0.30000000000000038</v>
      </c>
      <c r="H135" s="2">
        <f t="shared" si="13"/>
        <v>-1</v>
      </c>
      <c r="I135">
        <f t="shared" si="17"/>
        <v>-2</v>
      </c>
      <c r="J135">
        <f t="shared" si="14"/>
        <v>9.9999999999999645E-2</v>
      </c>
      <c r="K135" s="2">
        <f t="shared" si="15"/>
        <v>1</v>
      </c>
      <c r="L135">
        <f t="shared" si="21"/>
        <v>0</v>
      </c>
      <c r="M135">
        <f t="shared" si="18"/>
        <v>9.9999999999999978E-2</v>
      </c>
      <c r="N135" s="2">
        <f t="shared" si="19"/>
        <v>1</v>
      </c>
      <c r="O135">
        <f t="shared" si="20"/>
        <v>2</v>
      </c>
    </row>
    <row r="136" spans="2:15" x14ac:dyDescent="0.2">
      <c r="B136">
        <f t="shared" ca="1" si="9"/>
        <v>7.701555996134124E-2</v>
      </c>
      <c r="C136">
        <v>0.90000000000000024</v>
      </c>
      <c r="D136">
        <f t="shared" si="10"/>
        <v>0.40000000000000024</v>
      </c>
      <c r="E136" s="2">
        <f t="shared" si="11"/>
        <v>-1</v>
      </c>
      <c r="F136">
        <f t="shared" si="16"/>
        <v>0</v>
      </c>
      <c r="G136">
        <f t="shared" si="12"/>
        <v>2.2204460492503131E-16</v>
      </c>
      <c r="H136" s="2">
        <f t="shared" si="13"/>
        <v>1</v>
      </c>
      <c r="I136">
        <f t="shared" si="17"/>
        <v>2</v>
      </c>
      <c r="J136">
        <f t="shared" si="14"/>
        <v>0.3999999999999998</v>
      </c>
      <c r="K136" s="2">
        <f t="shared" si="15"/>
        <v>-1</v>
      </c>
      <c r="L136">
        <f t="shared" si="21"/>
        <v>0</v>
      </c>
      <c r="M136">
        <f t="shared" si="18"/>
        <v>0.65000000000000036</v>
      </c>
      <c r="N136" s="2">
        <f t="shared" si="19"/>
        <v>-1</v>
      </c>
      <c r="O136">
        <f t="shared" si="20"/>
        <v>0</v>
      </c>
    </row>
    <row r="137" spans="2:15" x14ac:dyDescent="0.2">
      <c r="B137">
        <f t="shared" ca="1" si="9"/>
        <v>0.4853684057767591</v>
      </c>
      <c r="C137">
        <v>1.4000000000000006</v>
      </c>
      <c r="D137">
        <f t="shared" si="10"/>
        <v>0.90000000000000058</v>
      </c>
      <c r="E137" s="2">
        <f t="shared" si="11"/>
        <v>-1</v>
      </c>
      <c r="F137">
        <f t="shared" si="16"/>
        <v>0</v>
      </c>
      <c r="G137">
        <f t="shared" si="12"/>
        <v>0.50000000000000056</v>
      </c>
      <c r="H137" s="2">
        <f t="shared" si="13"/>
        <v>-1</v>
      </c>
      <c r="I137">
        <f t="shared" si="17"/>
        <v>-2</v>
      </c>
      <c r="J137">
        <f t="shared" si="14"/>
        <v>0.10000000000000053</v>
      </c>
      <c r="K137" s="2">
        <f t="shared" si="15"/>
        <v>1</v>
      </c>
      <c r="L137">
        <f t="shared" si="21"/>
        <v>2</v>
      </c>
      <c r="M137">
        <f t="shared" si="18"/>
        <v>1.1500000000000006</v>
      </c>
      <c r="N137" s="2">
        <f t="shared" si="19"/>
        <v>-1</v>
      </c>
      <c r="O137">
        <f t="shared" si="20"/>
        <v>0</v>
      </c>
    </row>
    <row r="138" spans="2:15" x14ac:dyDescent="0.2">
      <c r="B138">
        <f t="shared" ca="1" si="9"/>
        <v>0.99993047935480861</v>
      </c>
      <c r="C138">
        <v>0.70000000000000007</v>
      </c>
      <c r="D138">
        <f t="shared" si="10"/>
        <v>0.20000000000000007</v>
      </c>
      <c r="E138" s="2">
        <f t="shared" si="11"/>
        <v>1</v>
      </c>
      <c r="F138">
        <f t="shared" si="16"/>
        <v>2</v>
      </c>
      <c r="G138">
        <f t="shared" si="12"/>
        <v>0.19999999999999996</v>
      </c>
      <c r="H138" s="2">
        <f t="shared" si="13"/>
        <v>1</v>
      </c>
      <c r="I138">
        <f t="shared" si="17"/>
        <v>2</v>
      </c>
      <c r="J138">
        <f t="shared" si="14"/>
        <v>0.6</v>
      </c>
      <c r="K138" s="2">
        <f t="shared" si="15"/>
        <v>-1</v>
      </c>
      <c r="L138">
        <f t="shared" si="21"/>
        <v>0</v>
      </c>
      <c r="M138">
        <f t="shared" si="18"/>
        <v>1.0500000000000005</v>
      </c>
      <c r="N138" s="2">
        <f t="shared" si="19"/>
        <v>-1</v>
      </c>
      <c r="O138">
        <f t="shared" si="20"/>
        <v>0</v>
      </c>
    </row>
    <row r="139" spans="2:15" x14ac:dyDescent="0.2">
      <c r="B139">
        <f t="shared" ca="1" si="9"/>
        <v>0.13811430354761278</v>
      </c>
      <c r="C139">
        <v>1.1000000000000003</v>
      </c>
      <c r="D139">
        <f t="shared" si="10"/>
        <v>0.60000000000000031</v>
      </c>
      <c r="E139" s="2">
        <f t="shared" si="11"/>
        <v>-1</v>
      </c>
      <c r="F139">
        <f t="shared" si="16"/>
        <v>-2</v>
      </c>
      <c r="G139">
        <f t="shared" si="12"/>
        <v>0.20000000000000029</v>
      </c>
      <c r="H139" s="2">
        <f t="shared" si="13"/>
        <v>1</v>
      </c>
      <c r="I139">
        <f t="shared" si="17"/>
        <v>0</v>
      </c>
      <c r="J139">
        <f t="shared" si="14"/>
        <v>0.19999999999999973</v>
      </c>
      <c r="K139" s="2">
        <f t="shared" si="15"/>
        <v>1</v>
      </c>
      <c r="L139">
        <f t="shared" si="21"/>
        <v>-2</v>
      </c>
      <c r="M139">
        <f t="shared" si="18"/>
        <v>1.3000000000000007</v>
      </c>
      <c r="N139" s="2">
        <f t="shared" si="19"/>
        <v>-1</v>
      </c>
      <c r="O139">
        <f t="shared" si="20"/>
        <v>0</v>
      </c>
    </row>
    <row r="140" spans="2:15" x14ac:dyDescent="0.2">
      <c r="B140">
        <f t="shared" ca="1" si="9"/>
        <v>0.25714006859800143</v>
      </c>
      <c r="C140">
        <v>0.54999999999999993</v>
      </c>
      <c r="D140">
        <f t="shared" si="10"/>
        <v>4.9999999999999933E-2</v>
      </c>
      <c r="E140" s="2">
        <f t="shared" si="11"/>
        <v>1</v>
      </c>
      <c r="F140">
        <f t="shared" si="16"/>
        <v>2</v>
      </c>
      <c r="G140">
        <f t="shared" si="12"/>
        <v>0.35000000000000009</v>
      </c>
      <c r="H140" s="2">
        <f t="shared" si="13"/>
        <v>-1</v>
      </c>
      <c r="I140">
        <f t="shared" si="17"/>
        <v>-2</v>
      </c>
      <c r="J140">
        <f t="shared" si="14"/>
        <v>0.75000000000000011</v>
      </c>
      <c r="K140" s="2">
        <f t="shared" si="15"/>
        <v>-1</v>
      </c>
      <c r="L140">
        <f t="shared" si="21"/>
        <v>2</v>
      </c>
      <c r="M140">
        <f t="shared" si="18"/>
        <v>0.85000000000000031</v>
      </c>
      <c r="N140" s="2">
        <f t="shared" si="19"/>
        <v>-1</v>
      </c>
      <c r="O140">
        <f t="shared" si="20"/>
        <v>0</v>
      </c>
    </row>
    <row r="141" spans="2:15" x14ac:dyDescent="0.2">
      <c r="B141">
        <f t="shared" ca="1" si="9"/>
        <v>0.73065151079747515</v>
      </c>
      <c r="C141">
        <v>1.3000000000000005</v>
      </c>
      <c r="D141">
        <f t="shared" si="10"/>
        <v>0.80000000000000049</v>
      </c>
      <c r="E141" s="2">
        <f t="shared" si="11"/>
        <v>-1</v>
      </c>
      <c r="F141">
        <f t="shared" si="16"/>
        <v>-2</v>
      </c>
      <c r="G141">
        <f t="shared" si="12"/>
        <v>0.40000000000000047</v>
      </c>
      <c r="H141" s="2">
        <f t="shared" si="13"/>
        <v>-1</v>
      </c>
      <c r="I141">
        <f t="shared" si="17"/>
        <v>0</v>
      </c>
      <c r="J141">
        <f t="shared" si="14"/>
        <v>4.4408920985006262E-16</v>
      </c>
      <c r="K141" s="2">
        <f t="shared" si="15"/>
        <v>1</v>
      </c>
      <c r="L141">
        <f t="shared" si="21"/>
        <v>-2</v>
      </c>
      <c r="M141">
        <f t="shared" si="18"/>
        <v>0.55000000000000027</v>
      </c>
      <c r="N141" s="2">
        <f t="shared" si="19"/>
        <v>-1</v>
      </c>
      <c r="O141">
        <f t="shared" si="20"/>
        <v>0</v>
      </c>
    </row>
    <row r="142" spans="2:15" x14ac:dyDescent="0.2">
      <c r="B142">
        <f t="shared" ca="1" si="9"/>
        <v>0.27579529922835855</v>
      </c>
      <c r="C142">
        <v>1.0000000000000002</v>
      </c>
      <c r="D142">
        <f t="shared" si="10"/>
        <v>0.50000000000000022</v>
      </c>
      <c r="E142" s="2">
        <f t="shared" si="11"/>
        <v>-1</v>
      </c>
      <c r="F142">
        <f t="shared" si="16"/>
        <v>0</v>
      </c>
      <c r="G142">
        <f t="shared" si="12"/>
        <v>0.1000000000000002</v>
      </c>
      <c r="H142" s="2">
        <f t="shared" si="13"/>
        <v>1</v>
      </c>
      <c r="I142">
        <f t="shared" si="17"/>
        <v>2</v>
      </c>
      <c r="J142">
        <f t="shared" si="14"/>
        <v>0.29999999999999982</v>
      </c>
      <c r="K142" s="2">
        <f t="shared" si="15"/>
        <v>-1</v>
      </c>
      <c r="L142">
        <f t="shared" si="21"/>
        <v>0</v>
      </c>
      <c r="M142">
        <f t="shared" si="18"/>
        <v>1.2500000000000007</v>
      </c>
      <c r="N142" s="2">
        <f t="shared" si="19"/>
        <v>-1</v>
      </c>
      <c r="O142">
        <f t="shared" si="20"/>
        <v>0</v>
      </c>
    </row>
    <row r="143" spans="2:15" x14ac:dyDescent="0.2">
      <c r="B143">
        <f t="shared" ca="1" si="9"/>
        <v>0.31579404484599993</v>
      </c>
      <c r="C143">
        <v>0.75000000000000011</v>
      </c>
      <c r="D143">
        <f t="shared" si="10"/>
        <v>0.25000000000000011</v>
      </c>
      <c r="E143" s="2">
        <f t="shared" si="11"/>
        <v>1</v>
      </c>
      <c r="F143">
        <f t="shared" si="16"/>
        <v>2</v>
      </c>
      <c r="G143">
        <f t="shared" si="12"/>
        <v>0.14999999999999991</v>
      </c>
      <c r="H143" s="2">
        <f t="shared" si="13"/>
        <v>1</v>
      </c>
      <c r="I143">
        <f t="shared" si="17"/>
        <v>0</v>
      </c>
      <c r="J143">
        <f t="shared" si="14"/>
        <v>0.54999999999999993</v>
      </c>
      <c r="K143" s="2">
        <f t="shared" si="15"/>
        <v>-1</v>
      </c>
      <c r="L143">
        <f t="shared" si="21"/>
        <v>0</v>
      </c>
      <c r="M143">
        <f t="shared" si="18"/>
        <v>1.4000000000000008</v>
      </c>
      <c r="N143" s="2">
        <f t="shared" si="19"/>
        <v>-1</v>
      </c>
      <c r="O143">
        <f t="shared" si="20"/>
        <v>0</v>
      </c>
    </row>
    <row r="144" spans="2:15" x14ac:dyDescent="0.2">
      <c r="B144">
        <f t="shared" ca="1" si="9"/>
        <v>1.3286918149672422E-2</v>
      </c>
      <c r="C144">
        <v>1.6500000000000008</v>
      </c>
      <c r="D144">
        <f t="shared" si="10"/>
        <v>1.1500000000000008</v>
      </c>
      <c r="E144" s="2">
        <f t="shared" si="11"/>
        <v>-1</v>
      </c>
      <c r="F144">
        <f t="shared" si="16"/>
        <v>-2</v>
      </c>
      <c r="G144">
        <f t="shared" si="12"/>
        <v>0.75000000000000078</v>
      </c>
      <c r="H144" s="2">
        <f t="shared" si="13"/>
        <v>-1</v>
      </c>
      <c r="I144">
        <f t="shared" si="17"/>
        <v>-2</v>
      </c>
      <c r="J144">
        <f t="shared" si="14"/>
        <v>0.35000000000000075</v>
      </c>
      <c r="K144" s="2">
        <f t="shared" si="15"/>
        <v>-1</v>
      </c>
      <c r="L144">
        <f t="shared" si="21"/>
        <v>2</v>
      </c>
      <c r="M144">
        <f t="shared" si="18"/>
        <v>0.75000000000000022</v>
      </c>
      <c r="N144" s="2">
        <f t="shared" si="19"/>
        <v>-1</v>
      </c>
      <c r="O144">
        <f t="shared" si="20"/>
        <v>0</v>
      </c>
    </row>
    <row r="145" spans="1:15" x14ac:dyDescent="0.2">
      <c r="B145">
        <f t="shared" ca="1" si="9"/>
        <v>0.92324250522535001</v>
      </c>
      <c r="C145">
        <v>0.80000000000000016</v>
      </c>
      <c r="D145">
        <f t="shared" si="10"/>
        <v>0.30000000000000016</v>
      </c>
      <c r="E145" s="2">
        <f t="shared" si="11"/>
        <v>-1</v>
      </c>
      <c r="F145">
        <f t="shared" si="16"/>
        <v>0</v>
      </c>
      <c r="G145">
        <f t="shared" si="12"/>
        <v>9.9999999999999867E-2</v>
      </c>
      <c r="H145" s="2">
        <f t="shared" si="13"/>
        <v>1</v>
      </c>
      <c r="I145">
        <f t="shared" si="17"/>
        <v>2</v>
      </c>
      <c r="J145">
        <f t="shared" si="14"/>
        <v>0.49999999999999989</v>
      </c>
      <c r="K145" s="2">
        <f t="shared" si="15"/>
        <v>-1</v>
      </c>
      <c r="L145">
        <f t="shared" si="21"/>
        <v>0</v>
      </c>
      <c r="M145">
        <f t="shared" si="18"/>
        <v>0.90000000000000036</v>
      </c>
      <c r="N145" s="2">
        <f t="shared" si="19"/>
        <v>-1</v>
      </c>
      <c r="O145">
        <f t="shared" si="20"/>
        <v>0</v>
      </c>
    </row>
    <row r="146" spans="1:15" x14ac:dyDescent="0.2">
      <c r="J146" s="4"/>
      <c r="K146" s="4"/>
      <c r="L146">
        <f t="shared" si="21"/>
        <v>-2</v>
      </c>
      <c r="M146">
        <f t="shared" si="18"/>
        <v>0.60000000000000031</v>
      </c>
      <c r="N146" s="2">
        <f t="shared" si="19"/>
        <v>-1</v>
      </c>
      <c r="O146">
        <f t="shared" si="20"/>
        <v>0</v>
      </c>
    </row>
    <row r="147" spans="1:15" x14ac:dyDescent="0.2">
      <c r="A147" s="9" t="s">
        <v>44</v>
      </c>
      <c r="D147" t="s">
        <v>37</v>
      </c>
      <c r="E147" s="10">
        <f>COUNTIF(F117:F145,"2")</f>
        <v>5</v>
      </c>
      <c r="H147" s="10">
        <f>COUNTIF(I117:I145,"2")</f>
        <v>8</v>
      </c>
      <c r="K147" s="10">
        <f>COUNTIF(L127:L155,"2")</f>
        <v>7</v>
      </c>
      <c r="L147">
        <f t="shared" si="21"/>
        <v>2</v>
      </c>
      <c r="M147">
        <f t="shared" si="18"/>
        <v>1.1000000000000005</v>
      </c>
      <c r="N147" s="2">
        <f t="shared" si="19"/>
        <v>-1</v>
      </c>
      <c r="O147">
        <f t="shared" si="20"/>
        <v>0</v>
      </c>
    </row>
    <row r="148" spans="1:15" x14ac:dyDescent="0.2">
      <c r="A148" s="9" t="s">
        <v>45</v>
      </c>
      <c r="D148" t="s">
        <v>38</v>
      </c>
      <c r="E148" s="11">
        <f>COUNTIF(F118:F145,-2)</f>
        <v>5</v>
      </c>
      <c r="H148" s="11">
        <f>COUNTIF(I118:I145,-2)</f>
        <v>7</v>
      </c>
      <c r="K148" s="11">
        <f>COUNTIF(L128:L155,-2)</f>
        <v>8</v>
      </c>
      <c r="L148">
        <f t="shared" si="21"/>
        <v>-2</v>
      </c>
      <c r="M148">
        <f t="shared" si="18"/>
        <v>0.40000000000000008</v>
      </c>
      <c r="N148" s="2">
        <f t="shared" si="19"/>
        <v>-1</v>
      </c>
      <c r="O148">
        <f t="shared" si="20"/>
        <v>0</v>
      </c>
    </row>
    <row r="149" spans="1:15" x14ac:dyDescent="0.2">
      <c r="A149" s="9" t="s">
        <v>46</v>
      </c>
      <c r="D149" t="s">
        <v>43</v>
      </c>
      <c r="E149">
        <f>COUNTIF(F118:F145,0)</f>
        <v>18</v>
      </c>
      <c r="H149">
        <f>COUNTIF(I118:I145,0)</f>
        <v>13</v>
      </c>
      <c r="K149">
        <f>COUNTIF(L128:L155,0)</f>
        <v>13</v>
      </c>
      <c r="L149">
        <f t="shared" si="21"/>
        <v>2</v>
      </c>
      <c r="M149">
        <f t="shared" si="18"/>
        <v>0.80000000000000027</v>
      </c>
      <c r="N149" s="2">
        <f t="shared" si="19"/>
        <v>-1</v>
      </c>
      <c r="O149">
        <f t="shared" si="20"/>
        <v>-2</v>
      </c>
    </row>
    <row r="150" spans="1:15" x14ac:dyDescent="0.2">
      <c r="A150" s="9" t="s">
        <v>47</v>
      </c>
      <c r="L150">
        <f t="shared" si="21"/>
        <v>-2</v>
      </c>
      <c r="M150">
        <f t="shared" si="18"/>
        <v>0.24999999999999994</v>
      </c>
      <c r="N150" s="2">
        <f t="shared" si="19"/>
        <v>1</v>
      </c>
      <c r="O150">
        <f t="shared" si="20"/>
        <v>2</v>
      </c>
    </row>
    <row r="151" spans="1:15" x14ac:dyDescent="0.2">
      <c r="D151" t="s">
        <v>39</v>
      </c>
      <c r="E151">
        <f>COUNTIF(E117:E145,-1)</f>
        <v>19</v>
      </c>
      <c r="G151" t="s">
        <v>48</v>
      </c>
      <c r="H151">
        <f>COUNTIF(H117:H145,-1)</f>
        <v>18</v>
      </c>
      <c r="J151" t="s">
        <v>39</v>
      </c>
      <c r="L151">
        <f t="shared" si="21"/>
        <v>2</v>
      </c>
      <c r="M151">
        <f t="shared" si="18"/>
        <v>1.0000000000000004</v>
      </c>
      <c r="N151" s="2">
        <f t="shared" si="19"/>
        <v>-1</v>
      </c>
      <c r="O151">
        <f t="shared" si="20"/>
        <v>0</v>
      </c>
    </row>
    <row r="152" spans="1:15" x14ac:dyDescent="0.2">
      <c r="D152" t="s">
        <v>40</v>
      </c>
      <c r="E152">
        <f>COUNTIF(E117:E145,1)</f>
        <v>10</v>
      </c>
      <c r="G152" t="s">
        <v>49</v>
      </c>
      <c r="H152">
        <f>COUNTIF(H117:H145,1)</f>
        <v>11</v>
      </c>
      <c r="J152" t="s">
        <v>40</v>
      </c>
      <c r="L152">
        <f t="shared" si="21"/>
        <v>-2</v>
      </c>
      <c r="M152">
        <f t="shared" si="18"/>
        <v>0.70000000000000018</v>
      </c>
      <c r="N152" s="2">
        <f t="shared" si="19"/>
        <v>-1</v>
      </c>
      <c r="O152">
        <f t="shared" si="20"/>
        <v>0</v>
      </c>
    </row>
    <row r="153" spans="1:15" x14ac:dyDescent="0.2">
      <c r="D153" t="s">
        <v>42</v>
      </c>
      <c r="E153">
        <f>E152/(SUM(E151:E152))</f>
        <v>0.34482758620689657</v>
      </c>
      <c r="G153" t="s">
        <v>50</v>
      </c>
      <c r="H153">
        <f>H152/(SUM(H151:H152))</f>
        <v>0.37931034482758619</v>
      </c>
      <c r="J153" t="s">
        <v>50</v>
      </c>
      <c r="L153">
        <f t="shared" si="21"/>
        <v>0</v>
      </c>
      <c r="M153">
        <f t="shared" si="18"/>
        <v>0.45000000000000012</v>
      </c>
      <c r="N153" s="2">
        <f t="shared" si="19"/>
        <v>-1</v>
      </c>
      <c r="O153">
        <f t="shared" si="20"/>
        <v>0</v>
      </c>
    </row>
    <row r="154" spans="1:15" x14ac:dyDescent="0.2">
      <c r="L154">
        <f t="shared" si="21"/>
        <v>0</v>
      </c>
      <c r="M154">
        <f t="shared" si="18"/>
        <v>1.3500000000000008</v>
      </c>
      <c r="N154" s="2">
        <f t="shared" si="19"/>
        <v>-1</v>
      </c>
      <c r="O154">
        <f t="shared" si="20"/>
        <v>0</v>
      </c>
    </row>
    <row r="155" spans="1:15" x14ac:dyDescent="0.2">
      <c r="L155">
        <f t="shared" si="21"/>
        <v>0</v>
      </c>
      <c r="M155">
        <f t="shared" si="18"/>
        <v>0.50000000000000022</v>
      </c>
      <c r="N155" s="2">
        <f t="shared" si="19"/>
        <v>-1</v>
      </c>
      <c r="O155">
        <f t="shared" si="20"/>
        <v>-1</v>
      </c>
    </row>
    <row r="156" spans="1:15" x14ac:dyDescent="0.2">
      <c r="L156" s="4"/>
    </row>
    <row r="157" spans="1:15" x14ac:dyDescent="0.2">
      <c r="N157" s="10">
        <f>COUNTIF(O127:O155,"2")</f>
        <v>4</v>
      </c>
    </row>
    <row r="158" spans="1:15" x14ac:dyDescent="0.2">
      <c r="N158" s="11">
        <f>COUNTIF(O127:O155,"-2")</f>
        <v>4</v>
      </c>
    </row>
    <row r="159" spans="1:15" x14ac:dyDescent="0.2">
      <c r="N159">
        <f>COUNTIF(O127:O155,"0")</f>
        <v>20</v>
      </c>
    </row>
    <row r="161" spans="13:13" x14ac:dyDescent="0.2">
      <c r="M161" t="s">
        <v>48</v>
      </c>
    </row>
    <row r="162" spans="13:13" x14ac:dyDescent="0.2">
      <c r="M162" t="s">
        <v>49</v>
      </c>
    </row>
    <row r="163" spans="13:13" x14ac:dyDescent="0.2">
      <c r="M163" t="s">
        <v>50</v>
      </c>
    </row>
  </sheetData>
  <sortState xmlns:xlrd2="http://schemas.microsoft.com/office/spreadsheetml/2017/richdata2" ref="B117:C145">
    <sortCondition ref="B117:B14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5742-6F8C-9D4D-9CD4-562D29999E0E}">
  <dimension ref="A1:D51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t="s">
        <v>83</v>
      </c>
      <c r="B1" t="s">
        <v>84</v>
      </c>
      <c r="C1" t="s">
        <v>85</v>
      </c>
      <c r="D1" t="s">
        <v>80</v>
      </c>
    </row>
    <row r="2" spans="1:4" x14ac:dyDescent="0.2">
      <c r="A2">
        <v>20.026282301039686</v>
      </c>
      <c r="B2">
        <v>0</v>
      </c>
      <c r="C2">
        <v>1.986858849480158</v>
      </c>
      <c r="D2">
        <v>0</v>
      </c>
    </row>
    <row r="3" spans="1:4" x14ac:dyDescent="0.2">
      <c r="A3">
        <v>28.212671351908156</v>
      </c>
      <c r="B3">
        <v>0</v>
      </c>
      <c r="C3">
        <v>3.8936643240459219</v>
      </c>
      <c r="D3">
        <v>0</v>
      </c>
    </row>
    <row r="4" spans="1:4" x14ac:dyDescent="0.2">
      <c r="A4">
        <v>17.731107000870203</v>
      </c>
      <c r="B4">
        <v>0</v>
      </c>
      <c r="C4">
        <v>3.134446499564898</v>
      </c>
      <c r="D4">
        <v>0</v>
      </c>
    </row>
    <row r="5" spans="1:4" x14ac:dyDescent="0.2">
      <c r="A5">
        <v>25.199108102803706</v>
      </c>
      <c r="B5">
        <v>0</v>
      </c>
      <c r="C5">
        <v>5.4004459485981471</v>
      </c>
      <c r="D5">
        <v>0</v>
      </c>
    </row>
    <row r="6" spans="1:4" x14ac:dyDescent="0.2">
      <c r="A6">
        <v>16</v>
      </c>
      <c r="B6">
        <v>0</v>
      </c>
      <c r="C6">
        <v>4</v>
      </c>
      <c r="D6">
        <v>0</v>
      </c>
    </row>
    <row r="7" spans="1:4" x14ac:dyDescent="0.2">
      <c r="A7">
        <v>22.971544633834675</v>
      </c>
      <c r="B7">
        <v>0</v>
      </c>
      <c r="C7">
        <v>6.5142276830826624</v>
      </c>
      <c r="D7">
        <v>0</v>
      </c>
    </row>
    <row r="8" spans="1:4" x14ac:dyDescent="0.2">
      <c r="A8">
        <v>14.724282970456576</v>
      </c>
      <c r="B8">
        <v>0</v>
      </c>
      <c r="C8">
        <v>4.637858514771712</v>
      </c>
      <c r="D8">
        <v>0</v>
      </c>
    </row>
    <row r="9" spans="1:4" x14ac:dyDescent="0.2">
      <c r="A9">
        <v>21.320639175154636</v>
      </c>
      <c r="B9">
        <v>0</v>
      </c>
      <c r="C9">
        <v>7.3396804124226822</v>
      </c>
      <c r="D9">
        <v>0</v>
      </c>
    </row>
    <row r="10" spans="1:4" x14ac:dyDescent="0.2">
      <c r="A10">
        <v>13.939951313617156</v>
      </c>
      <c r="B10">
        <v>0</v>
      </c>
      <c r="C10">
        <v>5.030024343191422</v>
      </c>
      <c r="D10">
        <v>0</v>
      </c>
    </row>
    <row r="11" spans="1:4" x14ac:dyDescent="0.2">
      <c r="A11">
        <v>20.531163527505697</v>
      </c>
      <c r="B11">
        <v>0</v>
      </c>
      <c r="C11">
        <v>7.7344182362471514</v>
      </c>
      <c r="D11">
        <v>0</v>
      </c>
    </row>
    <row r="12" spans="1:4" x14ac:dyDescent="0.2">
      <c r="A12">
        <v>13.454049542268844</v>
      </c>
      <c r="B12">
        <v>0</v>
      </c>
      <c r="C12">
        <v>5.2729752288655778</v>
      </c>
      <c r="D12">
        <v>0</v>
      </c>
    </row>
    <row r="13" spans="1:4" x14ac:dyDescent="0.2">
      <c r="A13">
        <v>19.856767532095027</v>
      </c>
      <c r="B13">
        <v>0</v>
      </c>
      <c r="C13">
        <v>8.0716162339524864</v>
      </c>
      <c r="D13">
        <v>0</v>
      </c>
    </row>
    <row r="14" spans="1:4" x14ac:dyDescent="0.2">
      <c r="A14">
        <v>13.037126804710677</v>
      </c>
      <c r="B14">
        <v>0</v>
      </c>
      <c r="C14">
        <v>5.4814365976446613</v>
      </c>
      <c r="D14">
        <v>0</v>
      </c>
    </row>
    <row r="15" spans="1:4" x14ac:dyDescent="0.2">
      <c r="A15">
        <v>19.275587355943419</v>
      </c>
      <c r="B15">
        <v>0</v>
      </c>
      <c r="C15">
        <v>8.3622063220282907</v>
      </c>
      <c r="D15">
        <v>0</v>
      </c>
    </row>
    <row r="16" spans="1:4" x14ac:dyDescent="0.2">
      <c r="A16">
        <v>12.676310043719287</v>
      </c>
      <c r="B16">
        <v>0</v>
      </c>
      <c r="C16">
        <v>5.6618449781403566</v>
      </c>
      <c r="D16">
        <v>0</v>
      </c>
    </row>
    <row r="17" spans="1:4" x14ac:dyDescent="0.2">
      <c r="A17">
        <v>18.770557662612646</v>
      </c>
      <c r="B17">
        <v>0</v>
      </c>
      <c r="C17">
        <v>8.6147211686936771</v>
      </c>
      <c r="D17">
        <v>0</v>
      </c>
    </row>
    <row r="18" spans="1:4" x14ac:dyDescent="0.2">
      <c r="A18">
        <v>12.361532562451618</v>
      </c>
      <c r="B18">
        <v>0</v>
      </c>
      <c r="C18">
        <v>5.8192337187741909</v>
      </c>
      <c r="D18">
        <v>0</v>
      </c>
    </row>
    <row r="19" spans="1:4" x14ac:dyDescent="0.2">
      <c r="A19">
        <v>18.328296465138848</v>
      </c>
      <c r="B19">
        <v>0</v>
      </c>
      <c r="C19">
        <v>8.8358517674305759</v>
      </c>
      <c r="D19">
        <v>0</v>
      </c>
    </row>
    <row r="20" spans="1:4" x14ac:dyDescent="0.2">
      <c r="A20">
        <v>12.084873749663425</v>
      </c>
      <c r="B20">
        <v>0</v>
      </c>
      <c r="C20">
        <v>5.9575631251682877</v>
      </c>
      <c r="D20">
        <v>0</v>
      </c>
    </row>
    <row r="21" spans="1:4" x14ac:dyDescent="0.2">
      <c r="A21">
        <v>17.938234652074765</v>
      </c>
      <c r="B21">
        <v>0</v>
      </c>
      <c r="C21">
        <v>9.0308826739626173</v>
      </c>
      <c r="D21">
        <v>0</v>
      </c>
    </row>
    <row r="22" spans="1:4" x14ac:dyDescent="0.2">
      <c r="A22">
        <v>11.840052431505526</v>
      </c>
      <c r="B22">
        <v>0</v>
      </c>
      <c r="C22">
        <v>6.0799737842472368</v>
      </c>
      <c r="D22">
        <v>0</v>
      </c>
    </row>
    <row r="23" spans="1:4" x14ac:dyDescent="0.2">
      <c r="A23">
        <v>17.591955223249048</v>
      </c>
      <c r="B23">
        <v>0</v>
      </c>
      <c r="C23">
        <v>9.2040223883754759</v>
      </c>
      <c r="D23">
        <v>0</v>
      </c>
    </row>
    <row r="24" spans="1:4" x14ac:dyDescent="0.2">
      <c r="A24">
        <v>11.622044773215034</v>
      </c>
      <c r="B24">
        <v>0</v>
      </c>
      <c r="C24">
        <v>6.188977613392483</v>
      </c>
      <c r="D24">
        <v>0</v>
      </c>
    </row>
    <row r="25" spans="1:4" x14ac:dyDescent="0.2">
      <c r="A25">
        <v>17.282696699677022</v>
      </c>
      <c r="B25">
        <v>0</v>
      </c>
      <c r="C25">
        <v>9.3586516501614891</v>
      </c>
      <c r="D25">
        <v>0</v>
      </c>
    </row>
    <row r="26" spans="1:4" x14ac:dyDescent="0.2">
      <c r="A26">
        <v>11.426797505617047</v>
      </c>
      <c r="B26">
        <v>0</v>
      </c>
      <c r="C26">
        <v>6.2866012471914763</v>
      </c>
      <c r="D26">
        <v>0</v>
      </c>
    </row>
    <row r="27" spans="1:4" x14ac:dyDescent="0.2">
      <c r="A27">
        <v>17.004980349687262</v>
      </c>
      <c r="B27">
        <v>0</v>
      </c>
      <c r="C27">
        <v>9.497509825156369</v>
      </c>
      <c r="D27">
        <v>0</v>
      </c>
    </row>
    <row r="28" spans="1:4" x14ac:dyDescent="0.2">
      <c r="A28">
        <v>11.196260017716181</v>
      </c>
      <c r="B28">
        <v>0</v>
      </c>
      <c r="C28">
        <v>6.4018699911419095</v>
      </c>
      <c r="D28">
        <v>0</v>
      </c>
    </row>
    <row r="29" spans="1:4" x14ac:dyDescent="0.2">
      <c r="A29">
        <v>16.60041673777754</v>
      </c>
      <c r="B29">
        <v>0</v>
      </c>
      <c r="C29">
        <v>9.6997916311112302</v>
      </c>
      <c r="D29">
        <v>0</v>
      </c>
    </row>
    <row r="30" spans="1:4" x14ac:dyDescent="0.2">
      <c r="A30">
        <v>10.947472620615905</v>
      </c>
      <c r="B30">
        <v>0</v>
      </c>
      <c r="C30">
        <v>6.5262636896920476</v>
      </c>
      <c r="D30">
        <v>0</v>
      </c>
    </row>
    <row r="31" spans="1:4" x14ac:dyDescent="0.2">
      <c r="A31">
        <v>16.255174713761683</v>
      </c>
      <c r="B31">
        <v>0</v>
      </c>
      <c r="C31">
        <v>9.8724126431191586</v>
      </c>
      <c r="D31">
        <v>0</v>
      </c>
    </row>
    <row r="32" spans="1:4" x14ac:dyDescent="0.2">
      <c r="A32">
        <v>10.733959212169276</v>
      </c>
      <c r="B32">
        <v>0</v>
      </c>
      <c r="C32">
        <v>6.6330203939153618</v>
      </c>
      <c r="D32">
        <v>0</v>
      </c>
    </row>
    <row r="33" spans="1:4" x14ac:dyDescent="0.2">
      <c r="A33">
        <v>15.95730766148785</v>
      </c>
      <c r="B33">
        <v>0</v>
      </c>
      <c r="C33">
        <v>10.021346169256075</v>
      </c>
      <c r="D33">
        <v>0</v>
      </c>
    </row>
    <row r="34" spans="1:4" x14ac:dyDescent="0.2">
      <c r="A34">
        <v>10.54882721560092</v>
      </c>
      <c r="B34">
        <v>0</v>
      </c>
      <c r="C34">
        <v>6.7255863921995402</v>
      </c>
      <c r="D34">
        <v>0</v>
      </c>
    </row>
    <row r="35" spans="1:4" x14ac:dyDescent="0.2">
      <c r="A35">
        <v>15.697827637009443</v>
      </c>
      <c r="B35">
        <v>0</v>
      </c>
      <c r="C35">
        <v>10.151086181495279</v>
      </c>
      <c r="D35">
        <v>0</v>
      </c>
    </row>
    <row r="36" spans="1:4" x14ac:dyDescent="0.2">
      <c r="A36">
        <v>10.386845249208308</v>
      </c>
      <c r="B36">
        <v>0</v>
      </c>
      <c r="C36">
        <v>6.8065773753958458</v>
      </c>
      <c r="D36">
        <v>0</v>
      </c>
    </row>
    <row r="37" spans="1:4" x14ac:dyDescent="0.2">
      <c r="A37">
        <v>15.46985572700121</v>
      </c>
      <c r="B37">
        <v>0</v>
      </c>
      <c r="C37">
        <v>10.265072136499395</v>
      </c>
      <c r="D37">
        <v>0</v>
      </c>
    </row>
    <row r="38" spans="1:4" x14ac:dyDescent="0.2">
      <c r="A38">
        <v>10.243977642848646</v>
      </c>
      <c r="B38">
        <v>0</v>
      </c>
      <c r="C38">
        <v>6.8780111785756768</v>
      </c>
      <c r="D38">
        <v>0</v>
      </c>
    </row>
    <row r="39" spans="1:4" x14ac:dyDescent="0.2">
      <c r="A39">
        <v>15.26804525281954</v>
      </c>
      <c r="B39">
        <v>0</v>
      </c>
      <c r="C39">
        <v>10.36597737359023</v>
      </c>
      <c r="D39">
        <v>0</v>
      </c>
    </row>
    <row r="40" spans="1:4" x14ac:dyDescent="0.2">
      <c r="A40">
        <v>10.11706517370337</v>
      </c>
      <c r="B40">
        <v>0</v>
      </c>
      <c r="C40">
        <v>6.9414674131483149</v>
      </c>
      <c r="D40">
        <v>0</v>
      </c>
    </row>
    <row r="41" spans="1:4" x14ac:dyDescent="0.2">
      <c r="A41">
        <v>15.088182216844416</v>
      </c>
      <c r="B41">
        <v>0</v>
      </c>
      <c r="C41">
        <v>10.455908891577792</v>
      </c>
      <c r="D41">
        <v>0</v>
      </c>
    </row>
    <row r="42" spans="1:4" x14ac:dyDescent="0.2">
      <c r="A42">
        <v>10.345781199999999</v>
      </c>
      <c r="B42">
        <v>0</v>
      </c>
      <c r="C42">
        <v>0</v>
      </c>
      <c r="D42">
        <v>1</v>
      </c>
    </row>
    <row r="43" spans="1:4" x14ac:dyDescent="0.2">
      <c r="A43">
        <v>14.25649812</v>
      </c>
      <c r="B43">
        <v>0</v>
      </c>
      <c r="C43">
        <v>0</v>
      </c>
      <c r="D43">
        <v>1</v>
      </c>
    </row>
    <row r="44" spans="1:4" x14ac:dyDescent="0.2">
      <c r="A44">
        <v>19.856767532095027</v>
      </c>
      <c r="B44">
        <v>0</v>
      </c>
      <c r="C44">
        <v>0</v>
      </c>
      <c r="D44">
        <v>1</v>
      </c>
    </row>
    <row r="45" spans="1:4" x14ac:dyDescent="0.2">
      <c r="A45">
        <v>16.1123689201</v>
      </c>
      <c r="B45">
        <v>6.9873278110000001</v>
      </c>
      <c r="C45">
        <v>6.9873278110000001</v>
      </c>
      <c r="D45">
        <v>1</v>
      </c>
    </row>
    <row r="46" spans="1:4" x14ac:dyDescent="0.2">
      <c r="A46">
        <v>13.098871129999999</v>
      </c>
      <c r="B46">
        <v>7.7344182362471514</v>
      </c>
      <c r="C46">
        <v>4.6785342910000001</v>
      </c>
      <c r="D46">
        <v>1</v>
      </c>
    </row>
    <row r="47" spans="1:4" x14ac:dyDescent="0.2">
      <c r="A47">
        <v>0</v>
      </c>
      <c r="B47">
        <v>0</v>
      </c>
      <c r="C47">
        <v>7.553214981</v>
      </c>
      <c r="D47">
        <v>1</v>
      </c>
    </row>
    <row r="48" spans="1:4" x14ac:dyDescent="0.2">
      <c r="A48">
        <v>0</v>
      </c>
      <c r="B48">
        <v>0</v>
      </c>
      <c r="C48">
        <v>10.249976853</v>
      </c>
      <c r="D48">
        <v>1</v>
      </c>
    </row>
    <row r="49" spans="1:4" x14ac:dyDescent="0.2">
      <c r="A49">
        <v>0</v>
      </c>
      <c r="B49">
        <v>0</v>
      </c>
      <c r="C49">
        <v>3.134446499564898</v>
      </c>
      <c r="D49">
        <v>1</v>
      </c>
    </row>
    <row r="50" spans="1:4" x14ac:dyDescent="0.2">
      <c r="A50">
        <v>10.677501899999999</v>
      </c>
      <c r="B50">
        <v>0</v>
      </c>
      <c r="C50">
        <v>10.677501899999999</v>
      </c>
      <c r="D50">
        <v>1</v>
      </c>
    </row>
    <row r="51" spans="1:4" x14ac:dyDescent="0.2">
      <c r="A51">
        <v>6.7855211077000002</v>
      </c>
      <c r="B51">
        <v>0</v>
      </c>
      <c r="C51">
        <v>9.915670124</v>
      </c>
      <c r="D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gain only generation</vt:lpstr>
      <vt:lpstr>gainonlytrials_phase1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Rini</dc:creator>
  <cp:lastModifiedBy>Jordan Dejoie</cp:lastModifiedBy>
  <dcterms:created xsi:type="dcterms:W3CDTF">2022-01-29T01:59:19Z</dcterms:created>
  <dcterms:modified xsi:type="dcterms:W3CDTF">2025-06-11T00:59:58Z</dcterms:modified>
</cp:coreProperties>
</file>