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120" windowWidth="5835" windowHeight="8100" tabRatio="874"/>
  </bookViews>
  <sheets>
    <sheet name="lines2017" sheetId="15" r:id="rId1"/>
    <sheet name="Intro" sheetId="7" r:id="rId2"/>
    <sheet name="lines2016" sheetId="12" r:id="rId3"/>
    <sheet name="lines2015" sheetId="14" r:id="rId4"/>
    <sheet name="clinfar (2015)" sheetId="13" r:id="rId5"/>
    <sheet name="lines(2014)" sheetId="4" r:id="rId6"/>
    <sheet name="clinfar(2014)" sheetId="2" r:id="rId7"/>
    <sheet name="rule69" sheetId="3" r:id="rId8"/>
    <sheet name="rule70_new" sheetId="9" r:id="rId9"/>
    <sheet name="rule86" sheetId="6" r:id="rId10"/>
    <sheet name="fare2" sheetId="10" r:id="rId11"/>
    <sheet name="x_rule70" sheetId="5" r:id="rId12"/>
    <sheet name="fare(old)" sheetId="8" r:id="rId13"/>
    <sheet name="comment" sheetId="1" r:id="rId14"/>
    <sheet name="Sheet1" sheetId="11" r:id="rId15"/>
  </sheets>
  <definedNames>
    <definedName name="_xlnm._FilterDatabase" localSheetId="5" hidden="1">'lines(2014)'!$A$1:$T$5103</definedName>
    <definedName name="_xlnm._FilterDatabase" localSheetId="3" hidden="1">lines2015!$A$1:$T$5084</definedName>
    <definedName name="_xlnm._FilterDatabase" localSheetId="2" hidden="1">lines2016!$A$1:$T$5071</definedName>
    <definedName name="_xlnm._FilterDatabase" localSheetId="0" hidden="1">lines2017!$A$1:$T$5077</definedName>
  </definedNames>
  <calcPr calcId="145621"/>
</workbook>
</file>

<file path=xl/calcChain.xml><?xml version="1.0" encoding="utf-8"?>
<calcChain xmlns="http://schemas.openxmlformats.org/spreadsheetml/2006/main">
  <c r="F1695" i="15" l="1"/>
  <c r="F3300" i="15" l="1"/>
  <c r="F5074" i="15"/>
  <c r="F4996" i="15"/>
  <c r="F4973" i="15"/>
  <c r="F4932" i="15"/>
  <c r="F4922" i="15"/>
  <c r="F4921" i="15"/>
  <c r="F4920" i="15"/>
  <c r="F4918" i="15"/>
  <c r="F4911" i="15"/>
  <c r="F4897" i="15"/>
  <c r="F4878" i="15"/>
  <c r="G1331" i="15"/>
  <c r="F1331" i="15"/>
  <c r="G1328" i="15"/>
  <c r="F1328" i="15"/>
  <c r="G1327" i="15"/>
  <c r="F1327" i="15"/>
  <c r="G1324" i="15"/>
  <c r="F1324" i="15"/>
  <c r="G1322" i="15"/>
  <c r="F1322" i="15"/>
  <c r="F570" i="10" l="1"/>
  <c r="F571" i="10"/>
  <c r="F569" i="10"/>
  <c r="AE912" i="10" l="1"/>
  <c r="AE910" i="10"/>
  <c r="X904" i="10" l="1"/>
  <c r="X897" i="10" l="1"/>
  <c r="F5086" i="14" l="1"/>
  <c r="AB946" i="10" l="1"/>
  <c r="AB945" i="10"/>
  <c r="AC946" i="10" s="1"/>
  <c r="AB944" i="10"/>
  <c r="AB947" i="10" s="1"/>
  <c r="AB943" i="10"/>
  <c r="AC936" i="10"/>
  <c r="F5068" i="12" l="1"/>
  <c r="AK890" i="10" l="1"/>
  <c r="AE911" i="10" l="1"/>
  <c r="O921" i="10" l="1"/>
  <c r="P890" i="10" l="1"/>
  <c r="N890" i="10"/>
  <c r="O890" i="10"/>
  <c r="O892" i="10"/>
  <c r="O891" i="10" l="1"/>
  <c r="AC929" i="10" l="1"/>
  <c r="AC928" i="10"/>
  <c r="AC930" i="10" s="1"/>
  <c r="AD925" i="10"/>
  <c r="V937" i="10" l="1"/>
  <c r="V940" i="10" s="1"/>
  <c r="V930" i="10"/>
  <c r="V933" i="10" s="1"/>
  <c r="N919" i="10" l="1"/>
  <c r="Q919" i="10"/>
  <c r="N916" i="10"/>
  <c r="Q916" i="10"/>
  <c r="N917" i="10"/>
  <c r="Q917" i="10"/>
  <c r="N915" i="10"/>
  <c r="Q915" i="10"/>
  <c r="N914" i="10"/>
  <c r="Q914" i="10"/>
  <c r="N913" i="10"/>
  <c r="Q913" i="10"/>
  <c r="N912" i="10"/>
  <c r="Q912" i="10"/>
  <c r="N911" i="10"/>
  <c r="Q911" i="10"/>
  <c r="N910" i="10"/>
  <c r="Q910" i="10"/>
  <c r="N909" i="10" l="1"/>
  <c r="Q909" i="10"/>
  <c r="N907" i="10"/>
  <c r="Q907" i="10"/>
  <c r="N903" i="10"/>
  <c r="Q903" i="10"/>
  <c r="N902" i="10"/>
  <c r="Q902" i="10"/>
  <c r="N901" i="10"/>
  <c r="N898" i="10" l="1"/>
  <c r="P898" i="10"/>
  <c r="N896" i="10"/>
  <c r="P896" i="10"/>
  <c r="AD909" i="10"/>
  <c r="AG909" i="10"/>
  <c r="AD908" i="10"/>
  <c r="AG908" i="10"/>
  <c r="AD907" i="10"/>
  <c r="AG907" i="10"/>
  <c r="AD895" i="10" l="1"/>
  <c r="AG895" i="10"/>
  <c r="AD900" i="10"/>
  <c r="AD899" i="10"/>
  <c r="AG899" i="10"/>
  <c r="AD898" i="10"/>
  <c r="AG898" i="10"/>
  <c r="AD896" i="10"/>
  <c r="AG896" i="10"/>
  <c r="AD894" i="10"/>
  <c r="AD893" i="10"/>
  <c r="X914" i="10" l="1"/>
  <c r="AE903" i="10" l="1"/>
  <c r="X916" i="10" l="1"/>
  <c r="AE894" i="10"/>
  <c r="AE899" i="10"/>
  <c r="AE905" i="10"/>
  <c r="AE908" i="10"/>
  <c r="AE907" i="10"/>
  <c r="AE904" i="10"/>
  <c r="AE898" i="10"/>
  <c r="AE893" i="10"/>
  <c r="X911" i="10"/>
  <c r="X910" i="10"/>
  <c r="X908" i="10"/>
  <c r="X905" i="10"/>
  <c r="X913" i="10" l="1"/>
  <c r="X899" i="10"/>
  <c r="X900" i="10"/>
  <c r="X902" i="10"/>
  <c r="X895" i="10"/>
  <c r="X893" i="10"/>
  <c r="AE909" i="10" l="1"/>
  <c r="AE895" i="10"/>
  <c r="W913" i="10"/>
  <c r="W899" i="10"/>
  <c r="X892" i="10"/>
  <c r="X891" i="10"/>
  <c r="X890" i="10"/>
  <c r="O919" i="10" l="1"/>
  <c r="O918" i="10"/>
  <c r="O917" i="10"/>
  <c r="O916" i="10"/>
  <c r="O915" i="10"/>
  <c r="O914" i="10"/>
  <c r="O912" i="10"/>
  <c r="O910" i="10"/>
  <c r="O909" i="10"/>
  <c r="O907" i="10"/>
  <c r="O903" i="10" l="1"/>
  <c r="O902" i="10"/>
  <c r="O901" i="10"/>
  <c r="O898" i="10"/>
  <c r="O896" i="10"/>
  <c r="AK907" i="10" l="1"/>
  <c r="F5012" i="14" l="1"/>
  <c r="F4989" i="14"/>
  <c r="F4948" i="14"/>
  <c r="F4938" i="14"/>
  <c r="F4937" i="14"/>
  <c r="F4936" i="14"/>
  <c r="F4934" i="14"/>
  <c r="F4927" i="14"/>
  <c r="F4913" i="14"/>
  <c r="F4894" i="14"/>
  <c r="G1356" i="14"/>
  <c r="F1356" i="14"/>
  <c r="G1353" i="14"/>
  <c r="F1353" i="14"/>
  <c r="G1352" i="14"/>
  <c r="F1352" i="14"/>
  <c r="G1349" i="14"/>
  <c r="F1349" i="14"/>
  <c r="G1347" i="14"/>
  <c r="F1347" i="14"/>
  <c r="N44" i="2" l="1"/>
  <c r="N43" i="2"/>
  <c r="N42" i="2"/>
  <c r="N41" i="2"/>
  <c r="D20" i="2"/>
  <c r="D17" i="2"/>
  <c r="D13" i="2"/>
  <c r="D8" i="2"/>
  <c r="E42" i="2"/>
  <c r="E43" i="2"/>
  <c r="E47" i="2"/>
  <c r="E48" i="2"/>
  <c r="E52"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D15" i="13"/>
  <c r="H5" i="11"/>
  <c r="H4" i="11"/>
  <c r="H3" i="11"/>
  <c r="H2" i="11"/>
  <c r="G1330" i="12" l="1"/>
  <c r="F1330" i="12"/>
  <c r="G1327" i="12"/>
  <c r="F1327" i="12"/>
  <c r="G1326" i="12"/>
  <c r="F1326" i="12"/>
  <c r="G1323" i="12"/>
  <c r="F1323" i="12"/>
  <c r="G1321" i="12"/>
  <c r="F1321" i="12"/>
  <c r="F4990" i="12" l="1"/>
  <c r="F4967" i="12"/>
  <c r="F4926" i="12"/>
  <c r="F4916" i="12"/>
  <c r="F4915" i="12"/>
  <c r="F4914" i="12"/>
  <c r="F4912" i="12"/>
  <c r="F4905" i="12"/>
  <c r="F4891" i="12"/>
  <c r="F4872" i="12"/>
  <c r="D12" i="10"/>
  <c r="D13" i="10" s="1"/>
  <c r="D9" i="10"/>
  <c r="D10" i="10" s="1"/>
  <c r="C58" i="2"/>
  <c r="C57" i="2"/>
  <c r="E57" i="2" s="1"/>
  <c r="C56" i="2"/>
  <c r="E56" i="2" s="1"/>
  <c r="C55" i="2"/>
  <c r="C54" i="2"/>
  <c r="E54" i="2" s="1"/>
  <c r="C53" i="2"/>
  <c r="E53" i="2" s="1"/>
  <c r="C51" i="2"/>
  <c r="C50" i="2"/>
  <c r="E50" i="2" s="1"/>
  <c r="C49" i="2"/>
  <c r="E49" i="2" s="1"/>
  <c r="C46" i="2"/>
  <c r="C45" i="2"/>
  <c r="E45" i="2" s="1"/>
  <c r="C44" i="2"/>
  <c r="E44" i="2" s="1"/>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 r="D55" i="2" l="1"/>
  <c r="E55" i="2"/>
  <c r="E46" i="2"/>
  <c r="D46" i="2"/>
  <c r="D51" i="2"/>
  <c r="E51" i="2"/>
  <c r="D58" i="2"/>
  <c r="E58" i="2"/>
</calcChain>
</file>

<file path=xl/comments1.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1" authorId="3">
      <text>
        <r>
          <rPr>
            <b/>
            <sz val="9"/>
            <color indexed="81"/>
            <rFont val="ＭＳ Ｐゴシック"/>
            <family val="3"/>
            <charset val="128"/>
          </rPr>
          <t>sutezo:</t>
        </r>
        <r>
          <rPr>
            <sz val="9"/>
            <color indexed="81"/>
            <rFont val="ＭＳ Ｐゴシック"/>
            <family val="3"/>
            <charset val="128"/>
          </rPr>
          <t xml:space="preserve">
仮</t>
        </r>
      </text>
    </comment>
    <comment ref="T4923" authorId="0">
      <text>
        <r>
          <rPr>
            <b/>
            <sz val="9"/>
            <color indexed="81"/>
            <rFont val="ＭＳ Ｐゴシック"/>
            <family val="3"/>
            <charset val="128"/>
          </rPr>
          <t>信越線(篠ノ井-新潟)は不要だが</t>
        </r>
      </text>
    </comment>
    <comment ref="F4973"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0" authorId="3">
      <text>
        <r>
          <rPr>
            <b/>
            <sz val="9"/>
            <color indexed="81"/>
            <rFont val="ＭＳ Ｐゴシック"/>
            <family val="3"/>
            <charset val="128"/>
          </rPr>
          <t>sutezo:</t>
        </r>
        <r>
          <rPr>
            <sz val="9"/>
            <color indexed="81"/>
            <rFont val="ＭＳ Ｐゴシック"/>
            <family val="3"/>
            <charset val="128"/>
          </rPr>
          <t xml:space="preserve">
仮</t>
        </r>
      </text>
    </comment>
    <comment ref="T4917" authorId="0">
      <text>
        <r>
          <rPr>
            <b/>
            <sz val="9"/>
            <color indexed="81"/>
            <rFont val="ＭＳ Ｐゴシック"/>
            <family val="3"/>
            <charset val="128"/>
          </rPr>
          <t>信越線(篠ノ井-新潟)は不要だが</t>
        </r>
      </text>
    </comment>
    <comment ref="F4967"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4.xml><?xml version="1.0" encoding="utf-8"?>
<comments xmlns="http://schemas.openxmlformats.org/spreadsheetml/2006/main">
  <authors>
    <author>ntake</author>
    <author>sutezo</author>
    <author>n.takeda</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C37" authorId="2">
      <text>
        <r>
          <rPr>
            <b/>
            <sz val="9"/>
            <color indexed="81"/>
            <rFont val="ＭＳ Ｐゴシック"/>
            <family val="3"/>
            <charset val="128"/>
          </rPr>
          <t>16/8/2 市振で分ける</t>
        </r>
      </text>
    </comment>
    <comment ref="C38" authorId="2">
      <text>
        <r>
          <rPr>
            <b/>
            <sz val="9"/>
            <color indexed="81"/>
            <rFont val="ＭＳ Ｐゴシック"/>
            <family val="3"/>
            <charset val="128"/>
          </rPr>
          <t>16/8/2 市振で分ける</t>
        </r>
      </text>
    </comment>
    <comment ref="E64" authorId="1">
      <text>
        <r>
          <rPr>
            <b/>
            <sz val="9"/>
            <color indexed="81"/>
            <rFont val="ＭＳ Ｐゴシック"/>
            <family val="3"/>
            <charset val="128"/>
          </rPr>
          <t>sutezo:</t>
        </r>
        <r>
          <rPr>
            <sz val="9"/>
            <color indexed="81"/>
            <rFont val="ＭＳ Ｐゴシック"/>
            <family val="3"/>
            <charset val="128"/>
          </rPr>
          <t xml:space="preserve">
あいの風は切り上げでIRは切り捨てだけどどっちも半端なら割り切れるのと３社以上はないので半端になるIR部部分を考えて切り捨てに</t>
        </r>
      </text>
    </comment>
    <comment ref="F64" authorId="2">
      <text>
        <r>
          <rPr>
            <sz val="9"/>
            <color indexed="81"/>
            <rFont val="ＭＳ Ｐゴシック"/>
            <family val="3"/>
            <charset val="128"/>
          </rPr>
          <t>1/0の真理値で良いけど</t>
        </r>
      </text>
    </comment>
  </commentList>
</comments>
</file>

<file path=xl/comments5.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6.xml><?xml version="1.0" encoding="utf-8"?>
<comments xmlns="http://schemas.openxmlformats.org/spreadsheetml/2006/main">
  <authors>
    <author>ntake</author>
    <author>sutezo</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E40" authorId="0">
      <text>
        <r>
          <rPr>
            <b/>
            <sz val="9"/>
            <color indexed="81"/>
            <rFont val="ＭＳ Ｐゴシック"/>
            <family val="3"/>
            <charset val="128"/>
          </rPr>
          <t>IRいしかわのみ切捨て他は切上(JRは切捨)</t>
        </r>
      </text>
    </comment>
  </commentList>
</comments>
</file>

<file path=xl/comments7.xml><?xml version="1.0" encoding="utf-8"?>
<comments xmlns="http://schemas.openxmlformats.org/spreadsheetml/2006/main">
  <authors>
    <author>ntake</author>
    <author>n.takeda</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 ref="C568" authorId="0">
      <text>
        <r>
          <rPr>
            <b/>
            <sz val="9"/>
            <color indexed="81"/>
            <rFont val="ＭＳ Ｐゴシック"/>
            <family val="3"/>
            <charset val="128"/>
          </rPr>
          <t>IC以外は10円で切り上げること</t>
        </r>
      </text>
    </comment>
    <comment ref="AE887" authorId="1">
      <text>
        <r>
          <rPr>
            <b/>
            <sz val="9"/>
            <color indexed="81"/>
            <rFont val="ＭＳ Ｐゴシック"/>
            <family val="3"/>
            <charset val="128"/>
          </rPr>
          <t>270</t>
        </r>
        <r>
          <rPr>
            <sz val="9"/>
            <color indexed="81"/>
            <rFont val="ＭＳ Ｐゴシック"/>
            <family val="3"/>
            <charset val="128"/>
          </rPr>
          <t xml:space="preserve">
</t>
        </r>
      </text>
    </comment>
    <comment ref="W890" authorId="1">
      <text>
        <r>
          <rPr>
            <b/>
            <sz val="9"/>
            <color indexed="81"/>
            <rFont val="ＭＳ Ｐゴシック"/>
            <family val="3"/>
            <charset val="128"/>
          </rPr>
          <t>1880</t>
        </r>
      </text>
    </comment>
    <comment ref="N891" authorId="1">
      <text>
        <r>
          <rPr>
            <b/>
            <sz val="9"/>
            <color indexed="81"/>
            <rFont val="ＭＳ Ｐゴシック"/>
            <family val="3"/>
            <charset val="128"/>
          </rPr>
          <t>2440</t>
        </r>
      </text>
    </comment>
    <comment ref="W891" authorId="1">
      <text>
        <r>
          <rPr>
            <b/>
            <sz val="9"/>
            <color indexed="81"/>
            <rFont val="ＭＳ Ｐゴシック"/>
            <family val="3"/>
            <charset val="128"/>
          </rPr>
          <t>360</t>
        </r>
      </text>
    </comment>
    <comment ref="W892" authorId="1">
      <text>
        <r>
          <rPr>
            <b/>
            <sz val="9"/>
            <color indexed="81"/>
            <rFont val="ＭＳ Ｐゴシック"/>
            <family val="3"/>
            <charset val="128"/>
          </rPr>
          <t>2440</t>
        </r>
      </text>
    </comment>
    <comment ref="W893" authorId="1">
      <text>
        <r>
          <rPr>
            <b/>
            <sz val="9"/>
            <color indexed="81"/>
            <rFont val="ＭＳ Ｐゴシック"/>
            <family val="3"/>
            <charset val="128"/>
          </rPr>
          <t>600</t>
        </r>
      </text>
    </comment>
    <comment ref="W894" authorId="1">
      <text>
        <r>
          <rPr>
            <b/>
            <sz val="9"/>
            <color indexed="81"/>
            <rFont val="ＭＳ Ｐゴシック"/>
            <family val="3"/>
            <charset val="128"/>
          </rPr>
          <t>600
高岡-倶利伽羅-津幡は600だがどこ割引？</t>
        </r>
      </text>
    </comment>
    <comment ref="W896" authorId="1">
      <text>
        <r>
          <rPr>
            <b/>
            <sz val="9"/>
            <color indexed="81"/>
            <rFont val="ＭＳ Ｐゴシック"/>
            <family val="3"/>
            <charset val="128"/>
          </rPr>
          <t>820</t>
        </r>
      </text>
    </comment>
    <comment ref="W897" authorId="1">
      <text>
        <r>
          <rPr>
            <b/>
            <sz val="9"/>
            <color indexed="81"/>
            <rFont val="ＭＳ Ｐゴシック"/>
            <family val="3"/>
            <charset val="128"/>
          </rPr>
          <t>1880</t>
        </r>
      </text>
    </comment>
    <comment ref="W898" authorId="1">
      <text>
        <r>
          <rPr>
            <b/>
            <sz val="9"/>
            <color indexed="81"/>
            <rFont val="ＭＳ Ｐゴシック"/>
            <family val="3"/>
            <charset val="128"/>
          </rPr>
          <t>360</t>
        </r>
      </text>
    </comment>
    <comment ref="W899" authorId="1">
      <text>
        <r>
          <rPr>
            <b/>
            <sz val="9"/>
            <color indexed="81"/>
            <rFont val="ＭＳ Ｐゴシック"/>
            <family val="3"/>
            <charset val="128"/>
          </rPr>
          <t>2600</t>
        </r>
      </text>
    </comment>
    <comment ref="W900" authorId="1">
      <text>
        <r>
          <rPr>
            <b/>
            <sz val="9"/>
            <color indexed="81"/>
            <rFont val="ＭＳ Ｐゴシック"/>
            <family val="3"/>
            <charset val="128"/>
          </rPr>
          <t>600</t>
        </r>
      </text>
    </comment>
    <comment ref="W901" authorId="1">
      <text>
        <r>
          <rPr>
            <b/>
            <sz val="9"/>
            <color indexed="81"/>
            <rFont val="ＭＳ Ｐゴシック"/>
            <family val="3"/>
            <charset val="128"/>
          </rPr>
          <t>600</t>
        </r>
      </text>
    </comment>
    <comment ref="W903" authorId="1">
      <text>
        <r>
          <rPr>
            <b/>
            <sz val="9"/>
            <color indexed="81"/>
            <rFont val="ＭＳ Ｐゴシック"/>
            <family val="3"/>
            <charset val="128"/>
          </rPr>
          <t>820</t>
        </r>
      </text>
    </comment>
    <comment ref="W904" authorId="1">
      <text>
        <r>
          <rPr>
            <b/>
            <sz val="9"/>
            <color indexed="81"/>
            <rFont val="ＭＳ Ｐゴシック"/>
            <family val="3"/>
            <charset val="128"/>
          </rPr>
          <t>1880</t>
        </r>
      </text>
    </comment>
    <comment ref="W905" authorId="1">
      <text>
        <r>
          <rPr>
            <b/>
            <sz val="9"/>
            <color indexed="81"/>
            <rFont val="ＭＳ Ｐゴシック"/>
            <family val="3"/>
            <charset val="128"/>
          </rPr>
          <t>360</t>
        </r>
      </text>
    </comment>
    <comment ref="W908" authorId="1">
      <text>
        <r>
          <rPr>
            <b/>
            <sz val="9"/>
            <color indexed="81"/>
            <rFont val="ＭＳ Ｐゴシック"/>
            <family val="3"/>
            <charset val="128"/>
          </rPr>
          <t>600</t>
        </r>
      </text>
    </comment>
    <comment ref="W910" authorId="1">
      <text>
        <r>
          <rPr>
            <b/>
            <sz val="9"/>
            <color indexed="81"/>
            <rFont val="ＭＳ Ｐゴシック"/>
            <family val="3"/>
            <charset val="128"/>
          </rPr>
          <t>820</t>
        </r>
      </text>
    </comment>
    <comment ref="W911" authorId="1">
      <text>
        <r>
          <rPr>
            <b/>
            <sz val="9"/>
            <color indexed="81"/>
            <rFont val="ＭＳ Ｐゴシック"/>
            <family val="3"/>
            <charset val="128"/>
          </rPr>
          <t>1880</t>
        </r>
      </text>
    </comment>
    <comment ref="W912" authorId="1">
      <text>
        <r>
          <rPr>
            <b/>
            <sz val="9"/>
            <color indexed="81"/>
            <rFont val="ＭＳ Ｐゴシック"/>
            <family val="3"/>
            <charset val="128"/>
          </rPr>
          <t>360</t>
        </r>
      </text>
    </comment>
    <comment ref="O913" authorId="1">
      <text>
        <r>
          <rPr>
            <b/>
            <sz val="9"/>
            <color indexed="81"/>
            <rFont val="ＭＳ Ｐゴシック"/>
            <family val="3"/>
            <charset val="128"/>
          </rPr>
          <t>Y!は白馬もOKだった</t>
        </r>
      </text>
    </comment>
    <comment ref="N914" authorId="1">
      <text>
        <r>
          <rPr>
            <b/>
            <sz val="9"/>
            <color indexed="81"/>
            <rFont val="ＭＳ Ｐゴシック"/>
            <family val="3"/>
            <charset val="128"/>
          </rPr>
          <t>clinfar: 糸魚川-高岡1880-&gt;1870</t>
        </r>
      </text>
    </comment>
    <comment ref="W914" authorId="1">
      <text>
        <r>
          <rPr>
            <b/>
            <sz val="9"/>
            <color indexed="81"/>
            <rFont val="ＭＳ Ｐゴシック"/>
            <family val="3"/>
            <charset val="128"/>
          </rPr>
          <t>600</t>
        </r>
      </text>
    </comment>
    <comment ref="W915" authorId="1">
      <text>
        <r>
          <rPr>
            <b/>
            <sz val="9"/>
            <color indexed="81"/>
            <rFont val="ＭＳ Ｐゴシック"/>
            <family val="3"/>
            <charset val="128"/>
          </rPr>
          <t xml:space="preserve">600
</t>
        </r>
        <r>
          <rPr>
            <sz val="9"/>
            <color indexed="81"/>
            <rFont val="ＭＳ Ｐゴシック"/>
            <family val="3"/>
            <charset val="128"/>
          </rPr>
          <t xml:space="preserve">
</t>
        </r>
      </text>
    </comment>
    <comment ref="W917" authorId="1">
      <text>
        <r>
          <rPr>
            <b/>
            <sz val="9"/>
            <color indexed="81"/>
            <rFont val="ＭＳ Ｐゴシック"/>
            <family val="3"/>
            <charset val="128"/>
          </rPr>
          <t>820</t>
        </r>
      </text>
    </comment>
    <comment ref="N921" authorId="1">
      <text>
        <r>
          <rPr>
            <b/>
            <sz val="9"/>
            <color indexed="81"/>
            <rFont val="ＭＳ Ｐゴシック"/>
            <family val="3"/>
            <charset val="128"/>
          </rPr>
          <t>2440</t>
        </r>
      </text>
    </comment>
  </commentList>
</comments>
</file>

<file path=xl/comments8.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<sst xmlns="http://schemas.openxmlformats.org/spreadsheetml/2006/main" count="167671" uniqueCount="10660">
  <si>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</si>
  <si>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</si>
  <si>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</si>
  <si>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</si>
  <si>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</si>
  <si>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</si>
  <si>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</si>
  <si>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</si>
  <si>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</si>
  <si>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</si>
  <si>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</si>
  <si>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</si>
  <si>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</si>
  <si>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</si>
  <si>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</si>
  <si>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</si>
  <si>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</si>
  <si>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</si>
  <si>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</si>
  <si>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</si>
  <si>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</si>
  <si>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</si>
  <si>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</si>
  <si>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</si>
  <si>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</si>
  <si>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</si>
  <si>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</si>
  <si>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</si>
  <si>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</si>
  <si>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</si>
  <si>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</si>
  <si>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</si>
  <si>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</si>
  <si>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</si>
  <si>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</si>
  <si>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</si>
  <si>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</si>
  <si>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</si>
  <si>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</si>
  <si>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</si>
  <si>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</si>
  <si>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</si>
  <si>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</si>
  <si>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</si>
  <si>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</si>
  <si>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</si>
  <si>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</si>
  <si>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</si>
  <si>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</si>
  <si>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</si>
  <si>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</si>
  <si>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</si>
  <si>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</si>
  <si>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</si>
  <si>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</si>
  <si>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</si>
  <si>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</si>
  <si>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</si>
  <si>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</si>
  <si>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</si>
  <si>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</si>
  <si>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</si>
  <si>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</si>
  <si>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</si>
  <si>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</si>
  <si>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</si>
  <si>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</si>
  <si>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</si>
  <si>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</si>
  <si>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</si>
  <si>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</si>
  <si>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</si>
  <si>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</si>
  <si>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</si>
  <si>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</si>
  <si>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</si>
  <si>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</si>
  <si>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</si>
  <si>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</si>
  <si>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</si>
  <si>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</si>
  <si>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</si>
  <si>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</si>
  <si>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</si>
  <si>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</si>
  <si>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</si>
  <si>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</si>
  <si>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</si>
  <si>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</si>
  <si>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</si>
  <si>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</si>
  <si>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</si>
  <si>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</si>
  <si>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</si>
  <si>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</si>
  <si>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</si>
  <si>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</si>
  <si>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</si>
  <si>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</si>
  <si>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</si>
  <si>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</si>
  <si>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</si>
  <si>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</si>
  <si>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</si>
  <si>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</si>
  <si>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</si>
  <si>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</si>
  <si>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</si>
  <si>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</si>
  <si>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</si>
  <si>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</si>
  <si>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</si>
  <si>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</si>
  <si>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</si>
  <si>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</si>
  <si>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</si>
  <si>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</si>
  <si>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</si>
  <si>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</si>
  <si>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</si>
  <si>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</si>
  <si>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</si>
  <si>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</si>
  <si>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</si>
  <si>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</si>
  <si>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</si>
  <si>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</si>
  <si>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</si>
  <si>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</si>
  <si>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</si>
  <si>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</si>
  <si>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</si>
  <si>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</si>
  <si>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</si>
  <si>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</si>
  <si>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</si>
  <si>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</si>
  <si>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</si>
  <si>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</si>
  <si>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</si>
  <si>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</si>
  <si>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</si>
  <si>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</si>
  <si>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</si>
  <si>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</si>
  <si>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</si>
  <si>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</si>
  <si>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</si>
  <si>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</si>
  <si>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</si>
  <si>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</si>
  <si>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</si>
  <si>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</si>
  <si>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</si>
  <si>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</si>
  <si>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</si>
  <si>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</si>
  <si>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</si>
  <si>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</si>
  <si>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</si>
  <si>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</si>
  <si>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</si>
  <si>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</si>
  <si>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</si>
  <si>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</si>
  <si>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</si>
  <si>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</si>
  <si>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</si>
  <si>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</si>
  <si>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</si>
  <si>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</si>
  <si>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</si>
  <si>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</si>
  <si>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</si>
  <si>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</si>
  <si>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</si>
  <si>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</si>
  <si>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</si>
  <si>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</si>
  <si>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</si>
  <si>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</si>
  <si>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</si>
  <si>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</si>
  <si>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</si>
  <si>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</si>
  <si>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</si>
  <si>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</si>
  <si>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</si>
  <si>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</si>
  <si>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</si>
  <si>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</si>
  <si>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</si>
  <si>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</si>
  <si>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</si>
  <si>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</si>
  <si>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</si>
  <si>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</si>
  <si>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</si>
  <si>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</si>
  <si>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</si>
  <si>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</si>
  <si>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</si>
  <si>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</si>
  <si>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</si>
  <si>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</si>
  <si>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</si>
  <si>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</si>
  <si>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</si>
  <si>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</si>
  <si>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</si>
  <si>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</si>
  <si>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</si>
  <si>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</si>
  <si>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</si>
  <si>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</si>
  <si>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</si>
  <si>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</si>
  <si>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</si>
  <si>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</si>
  <si>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</si>
  <si>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</si>
  <si>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</si>
  <si>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</si>
  <si>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</si>
  <si>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</si>
  <si>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</si>
  <si>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</si>
  <si>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</si>
  <si>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</si>
  <si>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</si>
  <si>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</si>
  <si>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</si>
  <si>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</si>
  <si>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</si>
  <si>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</si>
  <si>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</si>
  <si>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</si>
  <si>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</si>
  <si>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</si>
  <si>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</si>
  <si>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</si>
  <si>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</si>
  <si>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</si>
  <si>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</si>
  <si>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</si>
  <si>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</si>
  <si>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</si>
  <si>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</si>
  <si>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</si>
  <si>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</si>
  <si>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</si>
  <si>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</si>
  <si>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</si>
  <si>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</si>
  <si>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</si>
  <si>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</si>
  <si>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</si>
  <si>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</si>
  <si>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</si>
  <si>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</si>
  <si>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</si>
  <si>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</si>
  <si>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</si>
  <si>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</si>
  <si>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</si>
  <si>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</si>
  <si>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</si>
  <si>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</si>
  <si>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</si>
  <si>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</si>
  <si>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</si>
  <si>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</si>
  <si>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</si>
  <si>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</si>
  <si>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</si>
  <si>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</si>
  <si>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</si>
  <si>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</si>
  <si>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</si>
  <si>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</si>
  <si>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</si>
  <si>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</si>
  <si>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</si>
  <si>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</si>
  <si>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</si>
  <si>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</si>
  <si>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</si>
  <si>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</si>
  <si>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</si>
  <si>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</si>
  <si>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</si>
  <si>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</si>
  <si>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</si>
  <si>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</si>
  <si>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</si>
  <si>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</si>
  <si>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</si>
  <si>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</si>
  <si>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</si>
  <si>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</si>
  <si>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</si>
  <si>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</si>
  <si>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</si>
  <si>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</si>
  <si>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</si>
  <si>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</si>
  <si>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</si>
  <si>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</si>
  <si>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</si>
  <si>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</si>
  <si>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</si>
  <si>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</si>
  <si>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</si>
  <si>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</si>
  <si>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</si>
  <si>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</si>
  <si>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</si>
  <si>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</si>
  <si>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</si>
  <si>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</si>
  <si>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</si>
  <si>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</si>
  <si>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</si>
  <si>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</si>
  <si>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</si>
  <si>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</si>
  <si>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</si>
  <si>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</si>
  <si>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</si>
  <si>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</si>
  <si>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</si>
  <si>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</si>
  <si>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</si>
  <si>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</si>
  <si>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</si>
  <si>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</si>
  <si>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</si>
  <si>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</si>
  <si>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</si>
  <si>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</si>
  <si>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</si>
  <si>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</si>
  <si>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</si>
  <si>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</si>
  <si>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</si>
  <si>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</si>
  <si>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</si>
  <si>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</si>
  <si>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</si>
  <si>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</si>
  <si>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</si>
  <si>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</si>
  <si>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</si>
  <si>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</si>
  <si>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</si>
  <si>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</si>
  <si>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</si>
  <si>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</si>
  <si>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</si>
  <si>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</si>
  <si>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</si>
  <si>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</si>
  <si>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</si>
  <si>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</si>
  <si>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</si>
  <si>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</si>
  <si>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</si>
  <si>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</si>
  <si>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</si>
  <si>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</si>
  <si>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</si>
  <si>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</si>
  <si>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</si>
  <si>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</si>
  <si>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</si>
  <si>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</si>
  <si>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</si>
  <si>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</si>
  <si>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</si>
  <si>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</si>
  <si>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</si>
  <si>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</si>
  <si>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</si>
  <si>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</si>
  <si>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</si>
  <si>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</si>
  <si>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</si>
  <si>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</si>
  <si>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</si>
  <si>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</si>
  <si>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</si>
  <si>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</si>
  <si>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</si>
  <si>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</si>
  <si>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</si>
  <si>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</si>
  <si>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</si>
  <si>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</si>
  <si>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</si>
  <si>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</si>
  <si>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</si>
  <si>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</si>
  <si>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</si>
  <si>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</si>
  <si>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</si>
  <si>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</si>
  <si>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</si>
  <si>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</si>
  <si>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</si>
  <si>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</si>
  <si>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</si>
  <si>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</si>
  <si>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</si>
  <si>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</si>
  <si>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</si>
  <si>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</si>
  <si>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</si>
  <si>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</si>
  <si>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</si>
  <si>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</si>
  <si>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</si>
  <si>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</si>
  <si>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</si>
  <si>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</si>
  <si>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</si>
  <si>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</si>
  <si>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</si>
  <si>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</si>
  <si>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</si>
  <si>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</si>
  <si>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</si>
  <si>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</si>
  <si>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</si>
  <si>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</si>
  <si>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</si>
  <si>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</si>
  <si>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</si>
  <si>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</si>
  <si>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</si>
  <si>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</si>
  <si>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</si>
  <si>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</si>
  <si>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</si>
  <si>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</si>
  <si>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</si>
  <si>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</si>
  <si>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</si>
  <si>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</si>
  <si>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</si>
  <si>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</si>
  <si>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</si>
  <si>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</si>
  <si>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</si>
  <si>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</si>
  <si>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</si>
  <si>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</si>
  <si>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</si>
  <si>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</si>
  <si>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</si>
  <si>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</si>
  <si>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</si>
  <si>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</si>
  <si>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</si>
  <si>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</si>
  <si>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</si>
  <si>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</si>
  <si>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</si>
  <si>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</si>
  <si>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</si>
  <si>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</si>
  <si>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</si>
  <si>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</si>
  <si>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</si>
  <si>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</si>
  <si>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</si>
  <si>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</si>
  <si>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</si>
  <si>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</si>
  <si>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</si>
  <si>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</si>
  <si>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</si>
  <si>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</si>
  <si>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</si>
  <si>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</si>
  <si>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</si>
  <si>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</si>
  <si>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</si>
  <si>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</si>
  <si>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</si>
  <si>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</si>
  <si>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</si>
  <si>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</si>
  <si>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</si>
  <si>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</si>
  <si>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</si>
  <si>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</si>
  <si>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</si>
  <si>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</si>
  <si>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</si>
  <si>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</si>
  <si>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</si>
  <si>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</si>
  <si>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</si>
  <si>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</si>
  <si>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</si>
  <si>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</si>
  <si>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</si>
  <si>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</si>
  <si>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</si>
  <si>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</si>
  <si>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</si>
  <si>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</si>
  <si>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</si>
  <si>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</si>
  <si>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</si>
  <si>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</si>
  <si>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</si>
  <si>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</si>
  <si>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</si>
  <si>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</si>
  <si>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</si>
  <si>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</si>
  <si>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</si>
  <si>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</si>
  <si>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</si>
  <si>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</si>
  <si>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</si>
  <si>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</si>
  <si>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</si>
  <si>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</si>
  <si>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</si>
  <si>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</si>
  <si>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</si>
  <si>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</si>
  <si>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</si>
  <si>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</si>
  <si>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</si>
  <si>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</si>
  <si>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</si>
  <si>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</si>
  <si>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</si>
  <si>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</si>
  <si>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</si>
  <si>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</si>
  <si>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</si>
  <si>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</si>
  <si>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</si>
  <si>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</si>
  <si>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</si>
  <si>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</si>
  <si>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</si>
  <si>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</si>
  <si>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</si>
  <si>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</si>
  <si>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</si>
  <si>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</si>
  <si>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</si>
  <si>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</si>
  <si>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</si>
  <si>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</si>
  <si>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</si>
  <si>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</si>
  <si>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</si>
  <si>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</si>
  <si>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</si>
  <si>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</si>
  <si>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</si>
  <si>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</si>
  <si>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</si>
  <si>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</si>
  <si>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</si>
  <si>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</si>
  <si>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</si>
  <si>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</si>
  <si>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</si>
  <si>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</si>
  <si>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</si>
  <si>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</si>
  <si>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</si>
  <si>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</si>
  <si>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</si>
  <si>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</si>
  <si>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</si>
  <si>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</si>
  <si>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</si>
  <si>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</si>
  <si>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</si>
  <si>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</si>
  <si>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</si>
  <si>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</si>
  <si>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</si>
  <si>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</si>
  <si>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</si>
  <si>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</si>
  <si>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</si>
  <si>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</si>
  <si>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</si>
  <si>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</si>
  <si>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</si>
  <si>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</si>
  <si>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</si>
  <si>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</si>
  <si>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</si>
  <si>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</si>
  <si>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</si>
  <si>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</si>
  <si>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</si>
  <si>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</si>
  <si>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</si>
  <si>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</si>
  <si>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</si>
  <si>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</si>
  <si>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</si>
  <si>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</si>
  <si>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</si>
  <si>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</si>
  <si>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</si>
  <si>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</si>
  <si>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</si>
  <si>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</si>
  <si>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</si>
  <si>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</si>
  <si>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</si>
  <si>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</si>
  <si>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</si>
  <si>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</si>
  <si>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</si>
  <si>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</si>
  <si>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</si>
  <si>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</si>
  <si>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</si>
  <si>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</si>
  <si>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</si>
  <si>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</si>
  <si>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</si>
  <si>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</si>
  <si>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</si>
  <si>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</si>
  <si>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</si>
  <si>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</si>
  <si>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</si>
  <si>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</si>
  <si>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</si>
  <si>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</si>
  <si>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</si>
  <si>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</si>
  <si>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</si>
  <si>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</si>
  <si>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</si>
  <si>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</si>
  <si>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</si>
  <si>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</si>
  <si>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</si>
  <si>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</si>
  <si>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</si>
  <si>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</si>
  <si>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</si>
  <si>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</si>
  <si>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</si>
  <si>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</si>
  <si>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</si>
  <si>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</si>
  <si>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</si>
  <si>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</si>
  <si>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</si>
  <si>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</si>
  <si>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</si>
  <si>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</si>
  <si>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</si>
  <si>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</si>
  <si>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</si>
  <si>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</si>
  <si>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</si>
  <si>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</si>
  <si>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</si>
  <si>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</si>
  <si>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</si>
  <si>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</si>
  <si>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</si>
  <si>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</si>
  <si>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</si>
  <si>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</si>
  <si>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</si>
  <si>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</si>
  <si>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</si>
  <si>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</si>
  <si>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</si>
  <si>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</si>
  <si>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</si>
  <si>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</si>
  <si>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</si>
  <si>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</si>
  <si>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</si>
  <si>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</si>
  <si>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</si>
  <si>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</si>
  <si>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</si>
  <si>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</si>
  <si>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</si>
  <si>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</si>
  <si>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</si>
  <si>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</si>
  <si>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</si>
  <si>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</si>
  <si>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</si>
  <si>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</si>
  <si>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</si>
  <si>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</si>
  <si>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</si>
  <si>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</si>
  <si>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</si>
  <si>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</si>
  <si>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</si>
  <si>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</si>
  <si>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</si>
  <si>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</si>
  <si>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</si>
  <si>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</si>
  <si>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</si>
  <si>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</si>
  <si>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</si>
  <si>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</si>
  <si>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</si>
  <si>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</si>
  <si>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</si>
  <si>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</si>
  <si>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</si>
  <si>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</si>
  <si>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</si>
  <si>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</si>
  <si>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</si>
  <si>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</si>
  <si>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</si>
  <si>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</si>
  <si>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</si>
  <si>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</si>
  <si>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</si>
  <si>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</si>
  <si>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</si>
  <si>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</si>
  <si>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</si>
  <si>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</si>
  <si>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</si>
  <si>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</si>
  <si>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</si>
  <si>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</si>
  <si>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</si>
  <si>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</si>
  <si>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</si>
  <si>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</si>
  <si>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</si>
  <si>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</si>
  <si>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</si>
  <si>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</si>
  <si>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</si>
  <si>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</si>
  <si>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</si>
  <si>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</si>
  <si>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</si>
  <si>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</si>
  <si>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</si>
  <si>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</si>
  <si>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</si>
  <si>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</si>
  <si>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</si>
  <si>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</si>
  <si>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</si>
  <si>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</si>
  <si>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</si>
  <si>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</si>
  <si>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</si>
  <si>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</si>
  <si>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</si>
  <si>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</si>
  <si>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</si>
  <si>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</si>
  <si>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</si>
  <si>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</si>
  <si>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</si>
  <si>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</si>
  <si>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</si>
  <si>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</si>
  <si>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</si>
  <si>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</si>
  <si>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</si>
  <si>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</si>
  <si>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</si>
  <si>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</si>
  <si>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</si>
  <si>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</si>
  <si>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</si>
  <si>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</si>
  <si>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</si>
  <si>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</si>
  <si>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</si>
  <si>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</si>
  <si>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</si>
  <si>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</si>
  <si>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</si>
  <si>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</si>
  <si>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</si>
  <si>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</si>
  <si>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</si>
  <si>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</si>
  <si>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</si>
  <si>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</si>
  <si>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</si>
  <si>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</si>
  <si>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</si>
  <si>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</si>
  <si>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</si>
  <si>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</si>
  <si>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</si>
  <si>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</si>
  <si>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</si>
  <si>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</si>
  <si>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</si>
  <si>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</si>
  <si>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</si>
  <si>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</si>
  <si>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</si>
  <si>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</si>
  <si>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</si>
  <si>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</si>
  <si>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</si>
  <si>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</si>
  <si>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</si>
  <si>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</si>
  <si>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</si>
  <si>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</si>
  <si>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</si>
  <si>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</si>
  <si>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</si>
  <si>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</si>
  <si>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</si>
  <si>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</si>
  <si>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</si>
  <si>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</si>
  <si>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</si>
  <si>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</si>
  <si>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</si>
  <si>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</si>
  <si>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</si>
  <si>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</si>
  <si>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</si>
  <si>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</si>
  <si>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</si>
  <si>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</si>
  <si>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</si>
  <si>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</si>
  <si>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</si>
  <si>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</si>
  <si>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</si>
  <si>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</si>
  <si>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</si>
  <si>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</si>
  <si>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</si>
  <si>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</si>
  <si>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</si>
  <si>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</si>
  <si>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</si>
  <si>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</si>
  <si>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</si>
  <si>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</si>
  <si>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</si>
  <si>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</si>
  <si>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</si>
  <si>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</si>
  <si>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</si>
  <si>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</si>
  <si>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</si>
  <si>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</si>
  <si>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</si>
  <si>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</si>
  <si>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</si>
  <si>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</si>
  <si>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</si>
  <si>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</si>
  <si>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</si>
  <si>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</si>
  <si>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</si>
  <si>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</si>
  <si>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</si>
  <si>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</si>
  <si>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</si>
  <si>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</si>
  <si>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</si>
  <si>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</si>
  <si>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</si>
  <si>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</si>
  <si>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</si>
  <si>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</si>
  <si>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</si>
  <si>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</si>
  <si>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</si>
  <si>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</si>
  <si>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</si>
  <si>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</si>
  <si>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</si>
  <si>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</si>
  <si>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</si>
  <si>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</si>
  <si>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</si>
  <si>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</si>
  <si>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</si>
  <si>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</si>
  <si>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</si>
  <si>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</si>
  <si>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</si>
  <si>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</si>
  <si>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</si>
  <si>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</si>
  <si>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</si>
  <si>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</si>
  <si>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</si>
  <si>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</si>
  <si>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</si>
  <si>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</si>
  <si>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</si>
  <si>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</si>
  <si>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</si>
  <si>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</si>
  <si>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</si>
  <si>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</si>
  <si>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</si>
  <si>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</si>
  <si>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</si>
  <si>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</si>
  <si>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</si>
  <si>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</si>
  <si>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</si>
  <si>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</si>
  <si>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</si>
  <si>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</si>
  <si>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</si>
  <si>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</si>
  <si>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</si>
  <si>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</si>
  <si>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</si>
  <si>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</si>
  <si>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</si>
  <si>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</si>
  <si>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</si>
  <si>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</si>
  <si>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</si>
  <si>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</si>
  <si>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</si>
  <si>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</si>
  <si>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</si>
  <si>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</si>
  <si>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</si>
  <si>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</si>
  <si>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</si>
  <si>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</si>
  <si>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</si>
  <si>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</si>
  <si>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</si>
  <si>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</si>
  <si>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</si>
  <si>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</si>
  <si>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</si>
  <si>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</si>
  <si>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</si>
  <si>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</si>
  <si>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</si>
  <si>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</si>
  <si>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</si>
  <si>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</si>
  <si>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</si>
  <si>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</si>
  <si>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</si>
  <si>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</si>
  <si>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</si>
  <si>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</si>
  <si>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</si>
  <si>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</si>
  <si>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</si>
  <si>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</si>
  <si>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</si>
  <si>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</si>
  <si>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</si>
  <si>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</si>
  <si>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</si>
  <si>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</si>
  <si>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</si>
  <si>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</si>
  <si>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</si>
  <si>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</si>
  <si>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</si>
  <si>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</si>
  <si>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</si>
  <si>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</si>
  <si>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</si>
  <si>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</si>
  <si>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</si>
  <si>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</si>
  <si>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</si>
  <si>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</si>
  <si>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</si>
  <si>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</si>
  <si>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</si>
  <si>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</si>
  <si>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</si>
  <si>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</si>
  <si>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</si>
  <si>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</si>
  <si>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</si>
  <si>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</si>
  <si>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</si>
  <si>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</si>
  <si>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</si>
  <si>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</si>
  <si>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</si>
  <si>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</si>
  <si>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</si>
  <si>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</si>
  <si>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</si>
  <si>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</si>
  <si>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</si>
  <si>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</si>
  <si>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</si>
  <si>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</si>
  <si>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</si>
  <si>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</si>
  <si>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</si>
  <si>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</si>
  <si>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</si>
  <si>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</si>
  <si>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</si>
  <si>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</si>
  <si>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</si>
  <si>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</si>
  <si>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</si>
  <si>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</si>
  <si>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</si>
  <si>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</si>
  <si>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</si>
  <si>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</si>
  <si>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</si>
  <si>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</si>
  <si>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</si>
  <si>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</si>
  <si>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</si>
  <si>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</si>
  <si>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</si>
  <si>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</si>
  <si>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</si>
  <si>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</si>
  <si>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</si>
  <si>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</si>
  <si>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</si>
  <si>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</si>
  <si>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</si>
  <si>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</si>
  <si>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</si>
  <si>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</si>
  <si>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</si>
  <si>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</si>
  <si>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</si>
  <si>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</si>
  <si>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</si>
  <si>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</si>
  <si>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</si>
  <si>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</si>
  <si>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</si>
  <si>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</si>
  <si>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</si>
  <si>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</si>
  <si>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</si>
  <si>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</si>
  <si>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</si>
  <si>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</si>
  <si>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</si>
  <si>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</si>
  <si>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</si>
  <si>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</si>
  <si>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</si>
  <si>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</si>
  <si>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</si>
  <si>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</si>
  <si>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</si>
  <si>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</si>
  <si>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</si>
  <si>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</si>
  <si>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</si>
  <si>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</si>
  <si>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</si>
  <si>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</si>
  <si>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</si>
  <si>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</si>
  <si>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</si>
  <si>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</si>
  <si>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</si>
  <si>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</si>
  <si>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</si>
  <si>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</si>
  <si>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</si>
  <si>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</si>
  <si>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</si>
  <si>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</si>
  <si>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</si>
  <si>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</si>
  <si>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</si>
  <si>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</si>
  <si>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</si>
  <si>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</si>
  <si>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</si>
  <si>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</si>
  <si>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</si>
  <si>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</si>
  <si>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</si>
  <si>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</si>
  <si>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</si>
  <si>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</si>
  <si>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</si>
  <si>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</si>
  <si>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</si>
  <si>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</si>
  <si>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</si>
  <si>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</si>
  <si>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</si>
  <si>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</si>
  <si>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</si>
  <si>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</si>
  <si>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</si>
  <si>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</si>
  <si>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</si>
  <si>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</si>
  <si>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</si>
  <si>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</si>
  <si>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</si>
  <si>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</si>
  <si>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</si>
  <si>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</si>
  <si>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</si>
  <si>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</si>
  <si>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</si>
  <si>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</si>
  <si>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</si>
  <si>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</si>
  <si>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</si>
  <si>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</si>
  <si>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</si>
  <si>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</si>
  <si>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</si>
  <si>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</si>
  <si>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</si>
  <si>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</si>
  <si>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</si>
  <si>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</si>
  <si>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</si>
  <si>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</si>
  <si>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</si>
  <si>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</si>
  <si>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</si>
  <si>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</si>
  <si>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</si>
  <si>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</si>
  <si>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</si>
  <si>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</si>
  <si>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</si>
  <si>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</si>
  <si>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</si>
  <si>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</si>
  <si>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</si>
  <si>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</si>
  <si>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</si>
  <si>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</si>
  <si>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</si>
  <si>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</si>
  <si>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</si>
  <si>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</si>
  <si>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</si>
  <si>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</si>
  <si>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</si>
  <si>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</si>
  <si>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</si>
  <si>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</si>
  <si>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</si>
  <si>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</si>
  <si>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</si>
  <si>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</si>
  <si>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</si>
  <si>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</si>
  <si>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</si>
  <si>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</si>
  <si>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</si>
  <si>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</si>
  <si>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</si>
  <si>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</si>
  <si>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</si>
  <si>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</si>
  <si>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</si>
  <si>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</si>
  <si>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</si>
  <si>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</si>
  <si>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</si>
  <si>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</si>
  <si>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</si>
  <si>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</si>
  <si>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</si>
  <si>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</si>
  <si>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</si>
  <si>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</si>
  <si>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</si>
  <si>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</si>
  <si>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</si>
  <si>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</si>
  <si>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</si>
  <si>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</si>
  <si>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</si>
  <si>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</si>
  <si>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</si>
  <si>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</si>
  <si>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</si>
  <si>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</si>
  <si>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</si>
  <si>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</si>
  <si>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</si>
  <si>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</si>
  <si>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</si>
  <si>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</si>
  <si>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</si>
  <si>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</si>
  <si>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</si>
  <si>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</si>
  <si>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</si>
  <si>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</si>
  <si>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</si>
  <si>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</si>
  <si>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</si>
  <si>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</si>
  <si>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</si>
  <si>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</si>
  <si>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</si>
  <si>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</si>
  <si>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</si>
  <si>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</si>
  <si>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</si>
  <si>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</si>
  <si>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</si>
  <si>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</si>
  <si>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</si>
  <si>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</si>
  <si>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</si>
  <si>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</si>
  <si>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</si>
  <si>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</si>
  <si>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</si>
  <si>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</si>
  <si>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</si>
  <si>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</si>
  <si>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</si>
  <si>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</si>
  <si>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</si>
  <si>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</si>
  <si>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</si>
  <si>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</si>
  <si>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</si>
  <si>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</si>
  <si>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</si>
  <si>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</si>
  <si>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</si>
  <si>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</si>
  <si>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</si>
  <si>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</si>
  <si>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</si>
  <si>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</si>
  <si>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</si>
  <si>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</si>
  <si>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</si>
  <si>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</si>
  <si>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</si>
  <si>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</si>
  <si>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</si>
  <si>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</si>
  <si>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</si>
  <si>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</si>
  <si>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</si>
  <si>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</si>
  <si>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</si>
  <si>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</si>
  <si>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</si>
  <si>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</si>
  <si>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</si>
  <si>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</si>
  <si>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</si>
  <si>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</si>
  <si>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</si>
  <si>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</si>
  <si>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</si>
  <si>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</si>
  <si>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</si>
  <si>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</si>
  <si>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</si>
  <si>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</si>
  <si>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</si>
  <si>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</si>
  <si>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</si>
  <si>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</si>
  <si>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</si>
  <si>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</si>
  <si>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</si>
  <si>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</si>
  <si>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</si>
  <si>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</si>
  <si>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</si>
  <si>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</si>
  <si>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</si>
  <si>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</si>
  <si>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</si>
  <si>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</si>
  <si>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</si>
  <si>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</si>
  <si>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</si>
  <si>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</si>
  <si>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</si>
  <si>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</si>
  <si>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</si>
  <si>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</si>
  <si>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</si>
  <si>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</si>
  <si>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</si>
  <si>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</si>
  <si>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</si>
  <si>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</si>
  <si>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</si>
  <si>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</si>
  <si>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</si>
  <si>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</si>
  <si>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</si>
  <si>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</si>
  <si>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</si>
  <si>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</si>
  <si>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</si>
  <si>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</si>
  <si>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</si>
  <si>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</si>
  <si>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</si>
  <si>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</si>
  <si>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</si>
  <si>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</si>
  <si>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</si>
  <si>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</si>
  <si>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</si>
  <si>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</si>
  <si>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</si>
  <si>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</si>
  <si>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</si>
  <si>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</si>
  <si>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</si>
  <si>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</si>
  <si>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</si>
  <si>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</si>
  <si>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</si>
  <si>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</si>
  <si>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</si>
  <si>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</si>
  <si>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</si>
  <si>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</si>
  <si>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</si>
  <si>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</si>
  <si>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</si>
  <si>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</si>
  <si>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</si>
  <si>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</si>
  <si>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</si>
  <si>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</si>
  <si>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</si>
  <si>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</si>
  <si>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</si>
  <si>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</si>
  <si>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</si>
  <si>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</si>
  <si>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</si>
  <si>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</si>
  <si>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</si>
  <si>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</si>
  <si>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</si>
  <si>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</si>
  <si>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</si>
  <si>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</si>
  <si>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</si>
  <si>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</si>
  <si>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</si>
  <si>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</si>
  <si>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</si>
  <si>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</si>
  <si>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</si>
  <si>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</si>
  <si>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</si>
  <si>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</si>
  <si>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</si>
  <si>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</si>
  <si>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</si>
  <si>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</si>
  <si>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</si>
  <si>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</si>
  <si>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</si>
  <si>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</si>
  <si>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</si>
  <si>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</si>
  <si>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</si>
  <si>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</si>
  <si>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</si>
  <si>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</si>
  <si>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</si>
  <si>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</si>
  <si>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</si>
  <si>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</si>
  <si>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</si>
  <si>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</si>
  <si>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</si>
  <si>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</si>
  <si>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</si>
  <si>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</si>
  <si>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</si>
  <si>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</si>
  <si>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</si>
  <si>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</si>
  <si>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</si>
  <si>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</si>
  <si>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</si>
  <si>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</si>
  <si>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</si>
  <si>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</si>
  <si>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</si>
  <si>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</si>
  <si>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</si>
  <si>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</si>
  <si>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</si>
  <si>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</si>
  <si>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</si>
  <si>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</si>
  <si>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</si>
  <si>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</si>
  <si>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</si>
  <si>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</si>
  <si>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</si>
  <si>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</si>
  <si>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</si>
  <si>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</si>
  <si>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</si>
  <si>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</si>
  <si>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</si>
  <si>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</si>
  <si>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</si>
  <si>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</si>
  <si>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</si>
  <si>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</si>
  <si>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</si>
  <si>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</si>
  <si>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</si>
  <si>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</si>
  <si>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</si>
  <si>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</si>
  <si>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</si>
  <si>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</si>
  <si>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</si>
  <si>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</si>
  <si>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</si>
  <si>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</si>
  <si>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</si>
  <si>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</si>
  <si>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</si>
  <si>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</si>
  <si>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</si>
  <si>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</si>
  <si>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</si>
  <si>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</si>
  <si>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</si>
  <si>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</si>
  <si>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</si>
  <si>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</si>
  <si>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</si>
  <si>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</si>
  <si>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</si>
  <si>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</si>
  <si>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</si>
  <si>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</si>
  <si>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</si>
  <si>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</si>
  <si>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</si>
  <si>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</si>
  <si>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</si>
  <si>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</si>
  <si>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</si>
  <si>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</si>
  <si>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</si>
  <si>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</si>
  <si>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</si>
  <si>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</si>
  <si>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</si>
  <si>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</si>
  <si>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</si>
  <si>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</si>
  <si>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</si>
  <si>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</si>
  <si>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</si>
  <si>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</si>
  <si>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</si>
  <si>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</si>
  <si>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</si>
  <si>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</si>
  <si>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</si>
  <si>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</si>
  <si>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</si>
  <si>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</si>
  <si>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</si>
  <si>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</si>
  <si>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</si>
  <si>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</si>
  <si>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</si>
  <si>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</si>
  <si>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</si>
  <si>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</si>
  <si>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</si>
  <si>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</si>
  <si>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</si>
  <si>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</si>
  <si>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</si>
  <si>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</si>
  <si>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</si>
  <si>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</si>
  <si>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</si>
  <si>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</si>
  <si>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</si>
  <si>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</si>
  <si>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</si>
  <si>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</si>
  <si>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</si>
  <si>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</si>
  <si>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</si>
  <si>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</si>
  <si>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</si>
  <si>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</si>
  <si>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</si>
  <si>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</si>
  <si>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</si>
  <si>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</si>
  <si>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</si>
  <si>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</si>
  <si>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</si>
  <si>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</si>
  <si>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</si>
  <si>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</si>
  <si>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</si>
  <si>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</si>
  <si>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</si>
  <si>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</si>
  <si>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</si>
  <si>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</si>
  <si>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</si>
  <si>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</si>
  <si>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</si>
  <si>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</si>
  <si>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</si>
  <si>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</si>
  <si>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</si>
  <si>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</si>
  <si>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</si>
  <si>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</si>
  <si>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</si>
  <si>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</si>
  <si>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</si>
  <si>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</si>
  <si>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</si>
  <si>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</si>
  <si>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</si>
  <si>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</si>
  <si>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</si>
  <si>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</si>
  <si>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</si>
  <si>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</si>
  <si>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</si>
  <si>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</si>
  <si>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</si>
  <si>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</si>
  <si>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</si>
  <si>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</si>
  <si>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</si>
  <si>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</si>
  <si>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</si>
  <si>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</si>
  <si>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</si>
  <si>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</si>
  <si>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</si>
  <si>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</si>
  <si>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</si>
  <si>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</si>
  <si>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</si>
  <si>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</si>
  <si>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</si>
  <si>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</si>
  <si>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</si>
  <si>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</si>
  <si>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</si>
  <si>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</si>
  <si>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</si>
  <si>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</si>
  <si>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</si>
  <si>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</si>
  <si>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</si>
  <si>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</si>
  <si>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</si>
  <si>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</si>
  <si>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</si>
  <si>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</si>
  <si>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</si>
  <si>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</si>
  <si>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</si>
  <si>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</si>
  <si>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</si>
  <si>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</si>
  <si>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</si>
  <si>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</si>
  <si>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</si>
  <si>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</si>
  <si>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</si>
  <si>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</si>
  <si>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</si>
  <si>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</si>
  <si>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</si>
  <si>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</si>
  <si>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</si>
  <si>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</si>
  <si>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</si>
  <si>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</si>
  <si>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</si>
  <si>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</si>
  <si>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</si>
  <si>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</si>
  <si>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</si>
  <si>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</si>
  <si>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</si>
  <si>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</si>
  <si>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</si>
  <si>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</si>
  <si>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</si>
  <si>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</si>
  <si>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</si>
  <si>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</si>
  <si>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</si>
  <si>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</si>
  <si>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</si>
  <si>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</si>
  <si>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</si>
  <si>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</si>
  <si>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</si>
  <si>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</si>
  <si>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</si>
  <si>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</si>
  <si>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</si>
  <si>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</si>
  <si>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</si>
  <si>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</si>
  <si>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</si>
  <si>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</si>
  <si>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</si>
  <si>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</si>
  <si>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</si>
  <si>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</si>
  <si>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</si>
  <si>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</si>
  <si>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</si>
  <si>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</si>
  <si>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</si>
  <si>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</si>
  <si>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</si>
  <si>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</si>
  <si>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</si>
  <si>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</si>
  <si>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</si>
  <si>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</si>
  <si>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</si>
  <si>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</si>
  <si>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</si>
  <si>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</si>
  <si>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</si>
  <si>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</si>
  <si>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</si>
  <si>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</si>
  <si>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</si>
  <si>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</si>
  <si>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</si>
  <si>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</si>
  <si>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</si>
  <si>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</si>
  <si>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</si>
  <si>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</si>
  <si>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</si>
  <si>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</si>
  <si>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</si>
  <si>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</si>
  <si>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</si>
  <si>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</si>
  <si>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</si>
  <si>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</si>
  <si>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</si>
  <si>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</si>
  <si>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</si>
  <si>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</si>
  <si>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</si>
  <si>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</si>
  <si>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</si>
  <si>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</si>
  <si>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</si>
  <si>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</si>
  <si>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</si>
  <si>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</si>
  <si>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</si>
  <si>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</si>
  <si>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</si>
  <si>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</si>
  <si>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</si>
  <si>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</si>
  <si>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</si>
  <si>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</si>
  <si>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</si>
  <si>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</si>
  <si>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</si>
  <si>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</si>
  <si>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</si>
  <si>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</si>
  <si>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</si>
  <si>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</si>
  <si>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</si>
  <si>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</si>
  <si>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</si>
  <si>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</si>
  <si>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</si>
  <si>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</si>
  <si>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</si>
  <si>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</si>
  <si>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</si>
  <si>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</si>
  <si>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</si>
  <si>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</si>
  <si>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</si>
  <si>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</si>
  <si>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</si>
  <si>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</si>
  <si>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</si>
  <si>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</si>
  <si>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</si>
  <si>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</si>
  <si>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</si>
  <si>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</si>
  <si>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</si>
  <si>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</si>
  <si>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</si>
  <si>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</si>
  <si>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</si>
  <si>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</si>
  <si>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</si>
  <si>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</si>
  <si>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</si>
  <si>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</si>
  <si>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</si>
  <si>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</si>
  <si>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</si>
  <si>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</si>
  <si>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</si>
  <si>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</si>
  <si>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</si>
  <si>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</si>
  <si>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</si>
  <si>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</si>
  <si>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</si>
  <si>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</si>
  <si>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</si>
  <si>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</si>
  <si>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</si>
  <si>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</si>
  <si>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</si>
  <si>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</si>
  <si>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</si>
  <si>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</si>
  <si>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</si>
  <si>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</si>
  <si>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</si>
  <si>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</si>
  <si>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</si>
  <si>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</si>
  <si>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</si>
  <si>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</si>
  <si>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</si>
  <si>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</si>
  <si>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</si>
  <si>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</si>
  <si>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</si>
  <si>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</si>
  <si>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</si>
  <si>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</si>
  <si>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</si>
  <si>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</si>
  <si>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</si>
  <si>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</si>
  <si>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</si>
  <si>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</si>
  <si>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</si>
  <si>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</si>
  <si>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</si>
  <si>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</si>
  <si>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</si>
  <si>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</si>
  <si>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</si>
  <si>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</si>
  <si>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</si>
  <si>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</si>
  <si>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</si>
  <si>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</si>
  <si>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</si>
  <si>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</si>
  <si>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</si>
  <si>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</si>
  <si>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</si>
  <si>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</si>
  <si>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</si>
  <si>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</si>
  <si>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</si>
  <si>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</si>
  <si>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</si>
  <si>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</si>
  <si>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</si>
  <si>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</si>
  <si>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</si>
  <si>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</si>
  <si>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</si>
  <si>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</si>
  <si>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</si>
  <si>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</si>
  <si>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</si>
  <si>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</si>
  <si>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</si>
  <si>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</si>
  <si>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</si>
  <si>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</si>
  <si>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</si>
  <si>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</si>
  <si>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</si>
  <si>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</si>
  <si>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</si>
  <si>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</si>
  <si>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</si>
  <si>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</si>
  <si>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</si>
  <si>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</si>
  <si>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</si>
  <si>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</si>
  <si>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</si>
  <si>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</si>
  <si>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</si>
  <si>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</si>
  <si>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</si>
  <si>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</si>
  <si>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</si>
  <si>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</si>
  <si>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</si>
  <si>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</si>
  <si>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</si>
  <si>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</si>
  <si>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</si>
  <si>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</si>
  <si>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</si>
  <si>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</si>
  <si>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</si>
  <si>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</si>
  <si>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</si>
  <si>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</si>
  <si>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</si>
  <si>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</si>
  <si>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</si>
  <si>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</si>
  <si>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</si>
  <si>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</si>
  <si>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</si>
  <si>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</si>
  <si>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</si>
  <si>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</si>
  <si>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</si>
  <si>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</si>
  <si>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</si>
  <si>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</si>
  <si>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</si>
  <si>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</si>
  <si>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</si>
  <si>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</si>
  <si>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</si>
  <si>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</si>
  <si>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</si>
  <si>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</si>
  <si>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</si>
  <si>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</si>
  <si>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</si>
  <si>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</si>
  <si>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</si>
  <si>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</si>
  <si>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</si>
  <si>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</si>
  <si>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</si>
  <si>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</si>
  <si>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</si>
  <si>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</si>
  <si>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</si>
  <si>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</si>
  <si>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</si>
  <si>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</si>
  <si>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</si>
  <si>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</si>
  <si>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</si>
  <si>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</si>
  <si>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</si>
  <si>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</si>
  <si>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</si>
  <si>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</si>
  <si>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</si>
  <si>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</si>
  <si>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</si>
  <si>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</si>
  <si>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</si>
  <si>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</si>
  <si>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</si>
  <si>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</si>
  <si>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</si>
  <si>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</si>
  <si>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</si>
  <si>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</si>
  <si>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</si>
  <si>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</si>
  <si>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</si>
  <si>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</si>
  <si>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</si>
  <si>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</si>
  <si>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</si>
  <si>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</si>
  <si>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</si>
  <si>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</si>
  <si>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</si>
  <si>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</si>
  <si>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</si>
  <si>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</si>
  <si>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</si>
  <si>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</si>
  <si>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</si>
  <si>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</si>
  <si>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</si>
  <si>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</si>
  <si>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</si>
  <si>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</si>
  <si>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</si>
  <si>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</si>
  <si>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</si>
  <si>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</si>
  <si>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</si>
  <si>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</si>
  <si>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</si>
  <si>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</si>
  <si>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</si>
  <si>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</si>
  <si>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</si>
  <si>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</si>
  <si>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</si>
  <si>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</si>
  <si>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</si>
  <si>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</si>
  <si>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</si>
  <si>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</si>
  <si>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</si>
  <si>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</si>
  <si>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</si>
  <si>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</si>
  <si>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</si>
  <si>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</si>
  <si>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</si>
  <si>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</si>
  <si>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</si>
  <si>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</si>
  <si>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</si>
  <si>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</si>
  <si>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</si>
  <si>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</si>
  <si>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</si>
  <si>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</si>
  <si>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</si>
  <si>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</si>
  <si>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</si>
  <si>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</si>
  <si>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</si>
  <si>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</si>
  <si>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</si>
  <si>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</si>
  <si>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</si>
  <si>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</si>
  <si>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</si>
  <si>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</si>
  <si>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</si>
  <si>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</si>
  <si>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</si>
  <si>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</si>
  <si>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</si>
  <si>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</si>
  <si>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</si>
  <si>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</si>
  <si>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</si>
  <si>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</si>
  <si>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</si>
  <si>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</si>
  <si>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</si>
  <si>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</si>
  <si>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</si>
  <si>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</si>
  <si>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</si>
  <si>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</si>
  <si>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</si>
  <si>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</si>
  <si>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</si>
  <si>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</si>
  <si>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</si>
  <si>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</si>
  <si>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</si>
  <si>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</si>
  <si>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</si>
  <si>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</si>
  <si>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</si>
  <si>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</si>
  <si>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</si>
  <si>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</si>
  <si>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</si>
  <si>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</si>
  <si>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</si>
  <si>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</si>
  <si>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</si>
  <si>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</si>
  <si>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</si>
  <si>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</si>
  <si>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</si>
  <si>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</si>
  <si>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</si>
  <si>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</si>
  <si>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</si>
  <si>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</si>
  <si>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</si>
  <si>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</si>
  <si>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</si>
  <si>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</si>
  <si>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</si>
  <si>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</si>
  <si>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</si>
  <si>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</si>
  <si>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</si>
  <si>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</si>
  <si>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</si>
  <si>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</si>
  <si>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</si>
  <si>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</si>
  <si>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</si>
  <si>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</si>
  <si>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</si>
  <si>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</si>
  <si>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</si>
  <si>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</si>
  <si>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</si>
  <si>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</si>
  <si>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</si>
  <si>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</si>
  <si>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</si>
  <si>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</si>
  <si>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</si>
  <si>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</si>
  <si>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</si>
  <si>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</si>
  <si>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</si>
  <si>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</si>
  <si>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</si>
  <si>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</si>
  <si>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</si>
  <si>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</si>
  <si>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</si>
  <si>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</si>
  <si>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</si>
  <si>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</si>
  <si>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</si>
  <si>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</si>
  <si>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</si>
  <si>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</si>
  <si>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</si>
  <si>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</si>
  <si>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</si>
  <si>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</si>
  <si>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</si>
  <si>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</si>
  <si>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</si>
  <si>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</si>
  <si>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</si>
  <si>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</si>
  <si>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</si>
  <si>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</si>
  <si>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</si>
  <si>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</si>
  <si>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</si>
  <si>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</si>
  <si>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</si>
  <si>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</si>
  <si>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</si>
  <si>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</si>
  <si>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</si>
  <si>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</si>
  <si>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</si>
  <si>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</si>
  <si>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</si>
  <si>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</si>
  <si>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</si>
  <si>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</si>
  <si>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</si>
  <si>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</si>
  <si>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</si>
  <si>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</si>
  <si>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</si>
  <si>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</si>
  <si>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</si>
  <si>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</si>
  <si>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</si>
  <si>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</si>
  <si>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</si>
  <si>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</si>
  <si>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</si>
  <si>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</si>
  <si>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</si>
  <si>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</si>
  <si>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</si>
  <si>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</si>
  <si>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</si>
  <si>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</si>
  <si>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</si>
  <si>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</si>
  <si>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</si>
  <si>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</si>
  <si>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</si>
  <si>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</si>
  <si>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</si>
  <si>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</si>
  <si>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</si>
  <si>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</si>
  <si>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</si>
  <si>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</si>
  <si>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</si>
  <si>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</si>
  <si>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</si>
  <si>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</si>
  <si>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</si>
  <si>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</si>
  <si>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</si>
  <si>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</si>
  <si>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</si>
  <si>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</si>
  <si>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</si>
  <si>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</si>
  <si>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</si>
  <si>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</si>
  <si>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</si>
  <si>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</si>
  <si>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</si>
  <si>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</si>
  <si>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</si>
  <si>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</si>
  <si>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</si>
  <si>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</si>
  <si>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</si>
  <si>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</si>
  <si>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</si>
  <si>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</si>
  <si>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</si>
  <si>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</si>
  <si>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</si>
  <si>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</si>
  <si>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</si>
  <si>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</si>
  <si>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</si>
  <si>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</si>
  <si>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</si>
  <si>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</si>
  <si>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</si>
  <si>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</si>
  <si>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</si>
  <si>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</si>
  <si>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</si>
  <si>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</si>
  <si>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</si>
  <si>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</si>
  <si>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</si>
  <si>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</si>
  <si>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</si>
  <si>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</si>
  <si>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</si>
  <si>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</si>
  <si>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</si>
  <si>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</si>
  <si>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</si>
  <si>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</si>
  <si>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</si>
  <si>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</si>
  <si>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</si>
  <si>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</si>
  <si>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</si>
  <si>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</si>
  <si>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</si>
  <si>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</si>
  <si>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</si>
  <si>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</si>
  <si>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</si>
  <si>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</si>
  <si>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</si>
  <si>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</si>
  <si>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</si>
  <si>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</si>
  <si>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</si>
  <si>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</si>
  <si>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</si>
  <si>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</si>
  <si>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</si>
  <si>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</si>
  <si>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</si>
  <si>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</si>
  <si>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</si>
  <si>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</si>
  <si>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</si>
  <si>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</si>
  <si>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</si>
  <si>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</si>
  <si>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</si>
  <si>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</si>
  <si>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</si>
  <si>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</si>
  <si>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</si>
  <si>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</si>
  <si>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</si>
  <si>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</si>
  <si>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</si>
  <si>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</si>
  <si>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</si>
  <si>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</si>
  <si>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</si>
  <si>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</si>
  <si>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</si>
  <si>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</si>
  <si>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</si>
  <si>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</si>
  <si>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</si>
  <si>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</si>
  <si>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</si>
  <si>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</si>
  <si>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</si>
  <si>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</si>
  <si>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</si>
  <si>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</si>
  <si>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</si>
  <si>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</si>
  <si>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</si>
  <si>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</si>
  <si>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</si>
  <si>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</si>
  <si>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</si>
  <si>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</si>
  <si>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</si>
  <si>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</si>
  <si>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</si>
  <si>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</si>
  <si>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</si>
  <si>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</si>
  <si>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</si>
  <si>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</si>
  <si>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</si>
  <si>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</si>
  <si>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</si>
  <si>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</si>
  <si>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</si>
  <si>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</si>
  <si>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</si>
  <si>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</si>
  <si>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</si>
  <si>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</si>
  <si>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</si>
  <si>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</si>
  <si>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</si>
  <si>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</si>
  <si>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</si>
  <si>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</si>
  <si>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</si>
  <si>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</si>
  <si>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</si>
  <si>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</si>
  <si>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</si>
  <si>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</si>
  <si>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</si>
  <si>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</si>
  <si>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</si>
  <si>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</si>
  <si>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</si>
  <si>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</si>
  <si>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</si>
  <si>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</si>
  <si>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</si>
  <si>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</si>
  <si>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</si>
  <si>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</si>
  <si>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</si>
  <si>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</si>
  <si>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</si>
  <si>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</si>
  <si>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</si>
  <si>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</si>
  <si>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</si>
  <si>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</si>
  <si>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</si>
  <si>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</si>
  <si>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</si>
  <si>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</si>
  <si>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</si>
  <si>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</si>
  <si>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</si>
  <si>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</si>
  <si>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</si>
  <si>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</si>
  <si>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</si>
  <si>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</si>
  <si>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</si>
  <si>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</si>
  <si>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</si>
  <si>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</si>
  <si>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</si>
  <si>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</si>
  <si>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</si>
  <si>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</si>
  <si>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</si>
  <si>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</si>
  <si>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</si>
  <si>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</si>
  <si>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</si>
  <si>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</si>
  <si>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</si>
  <si>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</si>
  <si>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</si>
  <si>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</si>
  <si>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</si>
  <si>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</si>
  <si>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</si>
  <si>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</si>
  <si>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</si>
  <si>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</si>
  <si>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</si>
  <si>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</si>
  <si>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</si>
  <si>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</si>
  <si>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</si>
  <si>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</si>
  <si>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</si>
  <si>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</si>
  <si>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</si>
  <si>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</si>
  <si>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</si>
  <si>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</si>
  <si>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</si>
  <si>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</si>
  <si>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</si>
  <si>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</si>
  <si>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</si>
  <si>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</si>
  <si>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</si>
  <si>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</si>
  <si>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</si>
  <si>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</si>
  <si>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</si>
  <si>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</si>
  <si>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</si>
  <si>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</si>
  <si>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</si>
  <si>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</si>
  <si>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</si>
  <si>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</si>
  <si>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</si>
  <si>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</si>
  <si>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</si>
  <si>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</si>
  <si>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</si>
  <si>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</si>
  <si>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</si>
  <si>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</si>
  <si>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</si>
  <si>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</si>
  <si>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</si>
  <si>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</si>
  <si>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</si>
  <si>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</si>
  <si>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</si>
  <si>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</si>
  <si>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</si>
  <si>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</si>
  <si>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</si>
  <si>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</si>
  <si>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</si>
  <si>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</si>
  <si>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</si>
  <si>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</si>
  <si>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</si>
  <si>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</si>
  <si>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</si>
  <si>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</si>
  <si>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</si>
  <si>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</si>
  <si>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</si>
  <si>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</si>
  <si>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</si>
  <si>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</si>
  <si>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</si>
  <si>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</si>
  <si>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</si>
  <si>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</si>
  <si>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</si>
  <si>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</si>
  <si>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</si>
  <si>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</si>
  <si>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</si>
  <si>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</si>
  <si>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</si>
  <si>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</si>
  <si>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</si>
  <si>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</si>
  <si>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</si>
  <si>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</si>
  <si>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</si>
  <si>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</si>
  <si>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</si>
  <si>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</si>
  <si>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</si>
  <si>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</si>
  <si>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</si>
  <si>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</si>
  <si>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</si>
  <si>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</si>
  <si>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</si>
  <si>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</si>
  <si>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</si>
  <si>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</si>
  <si>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</si>
  <si>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</si>
  <si>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</si>
  <si>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</si>
  <si>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</si>
  <si>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</si>
  <si>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</si>
  <si>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</si>
  <si>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</si>
  <si>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</si>
  <si>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</si>
  <si>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</si>
  <si>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</si>
  <si>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</si>
  <si>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</si>
  <si>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</si>
  <si>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</si>
  <si>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</si>
  <si>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</si>
  <si>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</si>
  <si>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</si>
  <si>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</si>
  <si>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</si>
  <si>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</si>
  <si>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</si>
  <si>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</si>
  <si>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</si>
  <si>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</si>
  <si>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</si>
  <si>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</si>
  <si>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</si>
  <si>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</si>
  <si>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</si>
  <si>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</si>
  <si>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</si>
  <si>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</si>
  <si>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</si>
  <si>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</si>
  <si>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</si>
  <si>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</si>
  <si>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</si>
  <si>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</si>
  <si>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</si>
  <si>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</si>
  <si>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</si>
  <si>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</si>
  <si>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</si>
  <si>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</si>
  <si>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</si>
  <si>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</si>
  <si>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</si>
  <si>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</si>
  <si>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</si>
  <si>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</si>
  <si>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</si>
  <si>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</si>
  <si>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</si>
  <si>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</si>
  <si>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</si>
  <si>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</si>
  <si>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</si>
  <si>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</si>
  <si>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</si>
  <si>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</si>
  <si>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</si>
  <si>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</si>
  <si>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</si>
  <si>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</si>
  <si>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</si>
  <si>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</si>
  <si>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</si>
  <si>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</si>
  <si>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</si>
  <si>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</si>
  <si>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</si>
  <si>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</si>
  <si>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</si>
  <si>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</si>
  <si>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</si>
  <si>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</si>
  <si>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</si>
  <si>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</si>
  <si>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</si>
  <si>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</si>
  <si>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</si>
  <si>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</si>
  <si>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</si>
  <si>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</si>
  <si>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</si>
  <si>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</si>
  <si>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</si>
  <si>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</si>
  <si>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</si>
  <si>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</si>
  <si>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</si>
  <si>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</si>
  <si>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</si>
  <si>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</si>
  <si>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</si>
  <si>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</si>
  <si>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</si>
  <si>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</si>
  <si>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</si>
  <si>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</si>
  <si>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</si>
  <si>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</si>
  <si>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</si>
  <si>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</si>
  <si>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</si>
  <si>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</si>
  <si>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</si>
  <si>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</si>
  <si>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</si>
  <si>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</si>
  <si>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</si>
  <si>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</si>
  <si>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</si>
  <si>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</si>
  <si>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</si>
  <si>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</si>
  <si>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</si>
  <si>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</si>
  <si>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</si>
  <si>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</si>
  <si>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</si>
  <si>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</si>
  <si>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</si>
  <si>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</si>
  <si>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</si>
  <si>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</si>
  <si>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</si>
  <si>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</si>
  <si>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</si>
  <si>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</si>
  <si>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</si>
  <si>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</si>
  <si>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</si>
  <si>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</si>
  <si>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</si>
  <si>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</si>
  <si>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</si>
  <si>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</si>
  <si>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</si>
  <si>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</si>
  <si>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</si>
  <si>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</si>
  <si>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</si>
  <si>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</si>
  <si>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</si>
  <si>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</si>
  <si>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</si>
  <si>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</si>
  <si>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</si>
  <si>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</si>
  <si>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</si>
  <si>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</si>
  <si>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</si>
  <si>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</si>
  <si>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</si>
  <si>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</si>
  <si>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</si>
  <si>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</si>
  <si>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</si>
  <si>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</si>
  <si>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</si>
  <si>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</si>
  <si>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</si>
  <si>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</si>
  <si>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</si>
  <si>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</si>
  <si>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</si>
  <si>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</si>
  <si>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</si>
  <si>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</si>
  <si>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</si>
  <si>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</si>
  <si>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</si>
  <si>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</si>
  <si>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</si>
  <si>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</si>
  <si>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</si>
  <si>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</si>
  <si>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</si>
  <si>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</si>
  <si>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</si>
  <si>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</si>
  <si>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</si>
  <si>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</si>
  <si>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</si>
  <si>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</si>
  <si>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</si>
  <si>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</si>
  <si>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</si>
  <si>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</si>
  <si>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</si>
  <si>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</si>
  <si>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</si>
  <si>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</si>
  <si>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</si>
  <si>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</si>
  <si>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</si>
  <si>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</si>
  <si>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</si>
  <si>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</si>
  <si>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</si>
  <si>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</si>
  <si>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</si>
  <si>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</si>
  <si>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</si>
  <si>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</si>
  <si>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</si>
  <si>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</si>
  <si>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</si>
  <si>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</si>
  <si>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</si>
  <si>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</si>
  <si>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</si>
  <si>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</si>
  <si>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</si>
  <si>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</si>
  <si>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</si>
  <si>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</si>
  <si>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</si>
  <si>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</si>
  <si>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</si>
  <si>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</si>
  <si>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</si>
  <si>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</si>
  <si>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</si>
  <si>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</si>
  <si>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</si>
  <si>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</si>
  <si>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</si>
  <si>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</si>
  <si>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</si>
  <si>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</si>
  <si>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</si>
  <si>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</si>
  <si>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</si>
  <si>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</si>
  <si>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</si>
  <si>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</si>
  <si>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</si>
  <si>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</si>
  <si>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</si>
  <si>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</si>
  <si>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</si>
  <si>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</si>
  <si>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</si>
  <si>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</si>
  <si>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</si>
  <si>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</si>
  <si>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</si>
  <si>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</si>
  <si>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</si>
  <si>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</si>
  <si>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</si>
  <si>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</si>
  <si>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</si>
  <si>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</si>
  <si>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</si>
  <si>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</si>
  <si>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</si>
  <si>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</si>
  <si>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</si>
  <si>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</si>
  <si>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</si>
  <si>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</si>
  <si>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</si>
  <si>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</si>
  <si>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</si>
  <si>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</si>
  <si>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</si>
  <si>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</si>
  <si>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</si>
  <si>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</si>
  <si>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</si>
  <si>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</si>
  <si>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</si>
  <si>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</si>
  <si>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</si>
  <si>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</si>
  <si>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</si>
  <si>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</si>
  <si>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</si>
  <si>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</si>
  <si>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</si>
  <si>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</si>
  <si>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</si>
  <si>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</si>
  <si>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</si>
  <si>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</si>
  <si>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</si>
  <si>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</si>
  <si>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</si>
  <si>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</si>
  <si>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</si>
  <si>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</si>
  <si>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</si>
  <si>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</si>
  <si>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</si>
  <si>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</si>
  <si>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</si>
  <si>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</si>
  <si>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</si>
  <si>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</si>
  <si>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</si>
  <si>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</si>
  <si>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</si>
  <si>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</si>
  <si>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</si>
  <si>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</si>
  <si>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</si>
  <si>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</si>
  <si>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</si>
  <si>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</si>
  <si>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</si>
  <si>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</si>
  <si>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</si>
  <si>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</si>
  <si>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</si>
  <si>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</si>
  <si>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</si>
  <si>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</si>
  <si>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</si>
  <si>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</si>
  <si>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</si>
  <si>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</si>
  <si>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</si>
  <si>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</si>
  <si>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</si>
  <si>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</si>
  <si>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</si>
  <si>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</si>
  <si>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</si>
  <si>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</si>
  <si>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</si>
  <si>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</si>
  <si>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</si>
  <si>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</si>
  <si>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</si>
  <si>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</si>
  <si>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</si>
  <si>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</si>
  <si>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</si>
  <si>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</si>
  <si>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</si>
  <si>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</si>
  <si>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</si>
  <si>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</si>
  <si>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</si>
  <si>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</si>
  <si>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</si>
  <si>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</si>
  <si>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</si>
  <si>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</si>
  <si>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</si>
  <si>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</si>
  <si>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</si>
  <si>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</si>
  <si>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</si>
  <si>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</si>
  <si>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</si>
  <si>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</si>
  <si>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</si>
  <si>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</si>
  <si>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</si>
  <si>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</si>
  <si>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</si>
  <si>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</si>
  <si>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</si>
  <si>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</si>
  <si>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</si>
  <si>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</si>
  <si>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</si>
  <si>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</si>
  <si>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</si>
  <si>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</si>
  <si>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</si>
  <si>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</si>
  <si>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</si>
  <si>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</si>
  <si>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</si>
  <si>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</si>
  <si>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</si>
  <si>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</si>
  <si>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</si>
  <si>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</si>
  <si>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</si>
  <si>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</si>
  <si>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</si>
  <si>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</si>
  <si>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</si>
  <si>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</si>
  <si>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</si>
  <si>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</si>
  <si>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</si>
  <si>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</si>
  <si>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</si>
  <si>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</si>
  <si>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</si>
  <si>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</si>
  <si>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</si>
  <si>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</si>
  <si>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</si>
  <si>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</si>
  <si>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</si>
  <si>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</si>
  <si>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</si>
  <si>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</si>
  <si>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</si>
  <si>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</si>
  <si>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</si>
  <si>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</si>
  <si>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</si>
  <si>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</si>
  <si>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</si>
  <si>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</si>
  <si>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</si>
  <si>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</si>
  <si>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</si>
  <si>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</si>
  <si>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</si>
  <si>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</si>
  <si>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</si>
  <si>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</si>
  <si>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</si>
  <si>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</si>
  <si>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</si>
  <si>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</si>
  <si>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</si>
  <si>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</si>
  <si>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</si>
  <si>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</si>
  <si>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</si>
  <si>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</si>
  <si>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</si>
  <si>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</si>
  <si>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</si>
  <si>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</si>
  <si>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</si>
  <si>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</si>
  <si>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</si>
  <si>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</si>
  <si>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</si>
  <si>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</si>
  <si>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</si>
  <si>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</si>
  <si>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</si>
  <si>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</si>
  <si>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</si>
  <si>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</si>
  <si>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</si>
  <si>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</si>
  <si>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</si>
  <si>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</si>
  <si>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</si>
  <si>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</si>
  <si>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</si>
  <si>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</si>
  <si>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</si>
  <si>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</si>
  <si>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</si>
  <si>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</si>
  <si>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</si>
  <si>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</si>
  <si>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</si>
  <si>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</si>
  <si>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</si>
  <si>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</si>
  <si>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</si>
  <si>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</si>
  <si>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</si>
  <si>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</si>
  <si>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</si>
  <si>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</si>
  <si>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</si>
  <si>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</si>
  <si>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</si>
  <si>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</si>
  <si>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</si>
  <si>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</si>
  <si>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</si>
  <si>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</si>
  <si>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</si>
  <si>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</si>
  <si>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</si>
  <si>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</si>
  <si>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</si>
  <si>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</si>
  <si>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</si>
  <si>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</si>
  <si>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</si>
  <si>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</si>
  <si>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</si>
  <si>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</si>
  <si>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</si>
  <si>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</si>
  <si>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</si>
  <si>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</si>
  <si>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</si>
  <si>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</si>
  <si>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</si>
  <si>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</si>
  <si>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</si>
  <si>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</si>
  <si>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</si>
  <si>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</si>
  <si>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</si>
  <si>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</si>
  <si>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</si>
  <si>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</si>
  <si>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</si>
  <si>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</si>
  <si>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</si>
  <si>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</si>
  <si>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</si>
  <si>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</si>
  <si>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</si>
  <si>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</si>
  <si>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</si>
  <si>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</si>
  <si>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</si>
  <si>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</si>
  <si>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</si>
  <si>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</si>
  <si>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</si>
  <si>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</si>
  <si>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</si>
  <si>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</si>
  <si>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</si>
  <si>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</si>
  <si>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</si>
  <si>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</si>
  <si>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</si>
  <si>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</si>
  <si>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</si>
  <si>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</si>
  <si>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</si>
  <si>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</si>
  <si>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</si>
  <si>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</si>
  <si>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</si>
  <si>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</si>
  <si>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</si>
  <si>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</si>
  <si>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</si>
  <si>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</si>
  <si>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</si>
  <si>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</si>
  <si>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</si>
  <si>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</si>
  <si>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</si>
  <si>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</si>
  <si>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</si>
  <si>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</si>
  <si>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</si>
  <si>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</si>
  <si>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</si>
  <si>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</si>
  <si>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</si>
  <si>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</si>
  <si>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</si>
  <si>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</si>
  <si>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</si>
  <si>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</si>
  <si>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</si>
  <si>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</si>
  <si>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</si>
  <si>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</si>
  <si>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</si>
  <si>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</si>
  <si>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</si>
  <si>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</si>
  <si>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</si>
  <si>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</si>
  <si>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</si>
  <si>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</si>
  <si>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</si>
  <si>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</si>
  <si>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</si>
  <si>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</si>
  <si>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</si>
  <si>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</si>
  <si>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</si>
  <si>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</si>
  <si>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</si>
  <si>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</si>
  <si>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</si>
  <si>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</si>
  <si>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</si>
  <si>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</si>
  <si>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</si>
  <si>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</si>
  <si>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</si>
  <si>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</si>
  <si>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</si>
  <si>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</si>
  <si>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</si>
  <si>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</si>
  <si>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</si>
  <si>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</si>
  <si>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</si>
  <si>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</si>
  <si>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</si>
  <si>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</si>
  <si>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</si>
  <si>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</si>
  <si>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</si>
  <si>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</si>
  <si>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</si>
  <si>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</si>
  <si>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</si>
  <si>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</si>
  <si>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</si>
  <si>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</si>
  <si>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</si>
  <si>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</si>
  <si>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</si>
  <si>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</si>
  <si>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</si>
  <si>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</si>
  <si>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</si>
  <si>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</si>
  <si>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</si>
  <si>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</si>
  <si>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</si>
  <si>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</si>
  <si>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</si>
  <si>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</si>
  <si>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</si>
  <si>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</si>
  <si>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</si>
  <si>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</si>
  <si>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</si>
  <si>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</si>
  <si>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</si>
  <si>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</si>
  <si>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</si>
  <si>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</si>
  <si>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</si>
  <si>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</si>
  <si>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</si>
  <si>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</si>
  <si>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</si>
  <si>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</si>
  <si>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</si>
  <si>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</si>
  <si>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</si>
  <si>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</si>
  <si>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</si>
  <si>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</si>
  <si>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</si>
  <si>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</si>
  <si>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</si>
  <si>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</si>
  <si>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</si>
  <si>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</si>
  <si>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</si>
  <si>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</si>
  <si>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</si>
  <si>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</si>
  <si>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</si>
  <si>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</si>
  <si>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</si>
  <si>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</si>
  <si>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</si>
  <si>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</si>
  <si>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</si>
  <si>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</si>
  <si>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</si>
  <si>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</si>
  <si>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</si>
  <si>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</si>
  <si>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</si>
  <si>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</si>
  <si>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</si>
  <si>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</si>
  <si>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</si>
  <si>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</si>
  <si>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</si>
  <si>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</si>
  <si>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</si>
  <si>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</si>
  <si>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</si>
  <si>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</si>
  <si>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</si>
  <si>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</si>
  <si>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</si>
  <si>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</si>
  <si>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</si>
  <si>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</si>
  <si>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</si>
  <si>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</si>
  <si>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</si>
  <si>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</si>
  <si>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</si>
  <si>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</si>
  <si>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</si>
  <si>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</si>
  <si>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</si>
  <si>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</si>
  <si>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</si>
  <si>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</si>
  <si>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</si>
  <si>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</si>
  <si>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</si>
  <si>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</si>
  <si>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</si>
  <si>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</si>
  <si>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</si>
  <si>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</si>
  <si>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</si>
  <si>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</si>
  <si>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</si>
  <si>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</si>
  <si>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</si>
  <si>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</si>
  <si>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</si>
  <si>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</si>
  <si>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</si>
  <si>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</si>
  <si>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</si>
  <si>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</si>
  <si>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</si>
  <si>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</si>
  <si>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</si>
  <si>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</si>
  <si>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</si>
  <si>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</si>
  <si>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</si>
  <si>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</si>
  <si>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</si>
  <si>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</si>
  <si>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</si>
  <si>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</si>
  <si>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</si>
  <si>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</si>
  <si>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</si>
  <si>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</si>
  <si>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</si>
  <si>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</si>
  <si>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</si>
  <si>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</si>
  <si>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</si>
  <si>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</si>
  <si>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</si>
  <si>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</si>
  <si>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</si>
  <si>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</si>
  <si>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</si>
  <si>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</si>
  <si>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</si>
  <si>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</si>
  <si>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</si>
  <si>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</si>
  <si>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</si>
  <si>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</si>
  <si>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</si>
  <si>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</si>
  <si>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</si>
  <si>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</si>
  <si>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</si>
  <si>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</si>
  <si>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</si>
  <si>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</si>
  <si>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</si>
  <si>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</si>
  <si>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</si>
  <si>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</si>
  <si>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</si>
  <si>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</si>
  <si>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</si>
  <si>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</si>
  <si>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</si>
  <si>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</si>
  <si>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</si>
  <si>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</si>
  <si>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</si>
  <si>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</si>
  <si>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</si>
  <si>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</si>
  <si>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</si>
  <si>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</si>
  <si>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</si>
  <si>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</si>
  <si>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</si>
  <si>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</si>
  <si>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</si>
  <si>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</si>
  <si>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</si>
  <si>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</si>
  <si>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</si>
  <si>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</si>
  <si>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</si>
  <si>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</si>
  <si>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</si>
  <si>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</si>
  <si>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</si>
  <si>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</si>
  <si>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</si>
  <si>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</si>
  <si>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</si>
  <si>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</si>
  <si>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</si>
  <si>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</si>
  <si>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</si>
  <si>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</si>
  <si>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</si>
  <si>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</si>
  <si>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</si>
  <si>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</si>
  <si>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</si>
  <si>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</si>
  <si>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</si>
  <si>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</si>
  <si>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</si>
  <si>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</si>
  <si>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</si>
  <si>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</si>
  <si>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</si>
  <si>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</si>
  <si>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</si>
  <si>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</si>
  <si>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</si>
  <si>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</si>
  <si>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</si>
  <si>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</si>
  <si>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</si>
  <si>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</si>
  <si>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</si>
  <si>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</si>
  <si>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</si>
  <si>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</si>
  <si>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</si>
  <si>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</si>
  <si>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</si>
  <si>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</si>
  <si>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</si>
  <si>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</si>
  <si>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</si>
  <si>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</si>
  <si>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</si>
  <si>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</si>
  <si>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</si>
  <si>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</si>
  <si>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</si>
  <si>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</si>
  <si>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</si>
  <si>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</si>
  <si>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</si>
  <si>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</si>
  <si>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</si>
  <si>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</si>
  <si>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</si>
  <si>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</si>
  <si>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</si>
  <si>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</si>
  <si>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</si>
  <si>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</si>
  <si>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</si>
  <si>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</si>
  <si>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</si>
  <si>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</si>
  <si>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</si>
  <si>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</si>
  <si>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</si>
  <si>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</si>
  <si>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</si>
  <si>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</si>
  <si>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</si>
  <si>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</si>
  <si>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</si>
  <si>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</si>
  <si>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</si>
  <si>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</si>
  <si>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</si>
  <si>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</si>
  <si>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</si>
  <si>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</si>
  <si>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</si>
  <si>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</si>
  <si>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</si>
  <si>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</si>
  <si>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</si>
  <si>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</si>
  <si>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</si>
  <si>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</si>
  <si>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</si>
  <si>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</si>
  <si>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</si>
  <si>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</si>
  <si>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</si>
  <si>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</si>
  <si>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</si>
  <si>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</si>
  <si>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</si>
  <si>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</si>
  <si>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</si>
  <si>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</si>
  <si>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</si>
  <si>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</si>
  <si>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</si>
  <si>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</si>
  <si>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</si>
  <si>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</si>
  <si>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</si>
  <si>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</si>
  <si>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</si>
  <si>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</si>
  <si>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</si>
  <si>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</si>
  <si>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</si>
  <si>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</si>
  <si>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</si>
  <si>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</si>
  <si>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</si>
  <si>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</si>
  <si>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</si>
  <si>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</si>
  <si>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</si>
  <si>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</si>
  <si>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</si>
  <si>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</si>
  <si>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</si>
  <si>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</si>
  <si>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</si>
  <si>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</si>
  <si>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</si>
  <si>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</si>
  <si>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</si>
  <si>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</si>
  <si>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</si>
  <si>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</si>
  <si>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</si>
  <si>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</si>
  <si>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</si>
  <si>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</si>
  <si>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</si>
  <si>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</si>
  <si>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</si>
  <si>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</si>
  <si>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</si>
  <si>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</si>
  <si>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</si>
  <si>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</si>
  <si>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</si>
  <si>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</si>
  <si>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</si>
  <si>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</si>
  <si>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</si>
  <si>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</si>
  <si>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</si>
  <si>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</si>
  <si>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</si>
  <si>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</si>
  <si>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</si>
  <si>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</si>
  <si>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</si>
  <si>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</si>
  <si>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</si>
  <si>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</si>
  <si>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</si>
  <si>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</si>
  <si>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</si>
  <si>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</si>
  <si>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</si>
  <si>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</si>
  <si>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</si>
  <si>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</si>
  <si>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</si>
  <si>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</si>
  <si>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</si>
  <si>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</si>
  <si>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</si>
  <si>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</si>
  <si>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</si>
  <si>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</si>
  <si>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</si>
  <si>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</si>
  <si>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</si>
  <si>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</si>
  <si>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</si>
  <si>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</si>
  <si>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</si>
  <si>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</si>
  <si>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</si>
  <si>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</si>
  <si>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</si>
  <si>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</si>
  <si>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</si>
  <si>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</si>
  <si>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</si>
  <si>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</si>
  <si>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</si>
  <si>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</si>
  <si>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</si>
  <si>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</si>
  <si>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</si>
  <si>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</si>
  <si>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</si>
  <si>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</si>
  <si>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</si>
  <si>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</si>
  <si>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</si>
  <si>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</si>
  <si>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</si>
  <si>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</si>
  <si>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</si>
  <si>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</si>
  <si>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</si>
  <si>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</si>
  <si>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</si>
  <si>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</si>
  <si>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</si>
  <si>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</si>
  <si>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</si>
  <si>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</si>
  <si>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</si>
  <si>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</si>
  <si>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</si>
  <si>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</si>
  <si>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</si>
  <si>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</si>
  <si>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</si>
  <si>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</si>
  <si>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</si>
  <si>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</si>
  <si>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</si>
  <si>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</si>
  <si>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</si>
  <si>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</si>
  <si>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</si>
  <si>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</si>
  <si>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</si>
  <si>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</si>
  <si>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</si>
  <si>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</si>
  <si>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</si>
  <si>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</si>
  <si>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</si>
  <si>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</si>
  <si>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</si>
  <si>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</si>
  <si>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</si>
  <si>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</si>
  <si>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</si>
  <si>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</si>
  <si>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</si>
  <si>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</si>
  <si>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</si>
  <si>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</si>
  <si>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</si>
  <si>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</si>
  <si>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</si>
  <si>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</si>
  <si>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</si>
  <si>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</si>
  <si>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</si>
  <si>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</si>
  <si>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</si>
  <si>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</si>
  <si>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</si>
  <si>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</si>
  <si>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</si>
  <si>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</si>
  <si>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</si>
  <si>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</si>
  <si>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</si>
  <si>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</si>
  <si>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</si>
  <si>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</si>
  <si>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</si>
  <si>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</si>
  <si>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</si>
  <si>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</si>
  <si>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</si>
  <si>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</si>
  <si>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</si>
  <si>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</si>
  <si>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</si>
  <si>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</si>
  <si>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</si>
  <si>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</si>
  <si>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</si>
  <si>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</si>
  <si>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</si>
  <si>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</si>
  <si>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</si>
  <si>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</si>
  <si>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</si>
  <si>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</si>
  <si>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</si>
  <si>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</si>
  <si>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</si>
  <si>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</si>
  <si>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</si>
  <si>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</si>
  <si>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</si>
  <si>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</si>
  <si>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</si>
  <si>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</si>
  <si>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</si>
  <si>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</si>
  <si>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</si>
  <si>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</si>
  <si>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</si>
  <si>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</si>
  <si>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</si>
  <si>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</si>
  <si>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</si>
  <si>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</si>
  <si>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</si>
  <si>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</si>
  <si>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</si>
  <si>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</si>
  <si>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</si>
  <si>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</si>
  <si>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</si>
  <si>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</si>
  <si>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</si>
  <si>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</si>
  <si>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</si>
  <si>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</si>
  <si>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</si>
  <si>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</si>
  <si>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</si>
  <si>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</si>
  <si>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</si>
  <si>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</si>
  <si>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</si>
  <si>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</si>
  <si>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</si>
  <si>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</si>
  <si>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</si>
  <si>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</si>
  <si>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</si>
  <si>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</si>
  <si>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</si>
  <si>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</si>
  <si>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</si>
  <si>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</si>
  <si>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</si>
  <si>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</si>
  <si>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</si>
  <si>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</si>
  <si>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</si>
  <si>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</si>
  <si>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</si>
  <si>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</si>
  <si>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</si>
  <si>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</si>
  <si>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</si>
  <si>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</si>
  <si>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</si>
  <si>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</si>
  <si>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</si>
  <si>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</si>
  <si>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</si>
  <si>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</si>
  <si>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</si>
  <si>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</si>
  <si>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</si>
  <si>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</si>
  <si>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</si>
  <si>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</si>
  <si>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</si>
  <si>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</si>
  <si>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</si>
  <si>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</si>
  <si>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</si>
  <si>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</si>
  <si>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</si>
  <si>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</si>
  <si>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</si>
  <si>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</si>
  <si>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</si>
  <si>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</si>
  <si>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</si>
  <si>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</si>
  <si>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</si>
  <si>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</si>
  <si>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</si>
  <si>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</si>
  <si>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</si>
  <si>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</si>
  <si>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</si>
  <si>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</si>
  <si>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</si>
  <si>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</si>
  <si>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</si>
  <si>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</si>
  <si>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</si>
  <si>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</si>
  <si>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</si>
  <si>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</si>
  <si>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</si>
  <si>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</si>
  <si>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</si>
  <si>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</si>
  <si>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</si>
  <si>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</si>
  <si>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</si>
  <si>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</si>
  <si>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</si>
  <si>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</si>
  <si>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</si>
  <si>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</si>
  <si>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</si>
  <si>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</si>
  <si>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</si>
  <si>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</si>
  <si>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</si>
  <si>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</si>
  <si>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</si>
  <si>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</si>
  <si>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</si>
  <si>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</si>
  <si>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</si>
  <si>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</si>
  <si>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</si>
  <si>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</si>
  <si>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</si>
  <si>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</si>
  <si>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</si>
  <si>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</si>
  <si>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</si>
  <si>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</si>
  <si>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</si>
  <si>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</si>
  <si>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</si>
  <si>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</si>
  <si>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</si>
  <si>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</si>
  <si>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</si>
  <si>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</si>
  <si>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</si>
  <si>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</si>
  <si>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</si>
  <si>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</si>
  <si>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</si>
  <si>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</si>
  <si>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</si>
  <si>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</si>
  <si>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</si>
  <si>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</si>
  <si>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</si>
  <si>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</si>
  <si>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</si>
  <si>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</si>
  <si>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</si>
  <si>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</si>
  <si>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</si>
  <si>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</si>
  <si>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</si>
  <si>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</si>
  <si>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</si>
  <si>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</si>
  <si>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</si>
  <si>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</si>
  <si>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</si>
  <si>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</si>
  <si>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</si>
  <si>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</si>
  <si>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</si>
  <si>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</si>
  <si>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</si>
  <si>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</si>
  <si>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</si>
  <si>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</si>
  <si>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</si>
  <si>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</si>
  <si>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</si>
  <si>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</si>
  <si>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</si>
  <si>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</si>
  <si>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</si>
  <si>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</si>
  <si>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</si>
  <si>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</si>
  <si>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</si>
  <si>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</si>
  <si>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</si>
  <si>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</si>
  <si>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</si>
  <si>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</si>
  <si>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</si>
  <si>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</si>
  <si>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</si>
  <si>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</si>
  <si>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</si>
  <si>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</si>
  <si>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</si>
  <si>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</si>
  <si>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</si>
  <si>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</si>
  <si>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</si>
  <si>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</si>
  <si>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</si>
  <si>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</si>
  <si>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</si>
  <si>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</si>
  <si>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</si>
  <si>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</si>
  <si>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</si>
  <si>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</si>
  <si>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</si>
  <si>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</si>
  <si>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</si>
  <si>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</si>
  <si>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</si>
  <si>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</si>
  <si>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</si>
  <si>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</si>
  <si>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</si>
  <si>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</si>
  <si>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</si>
  <si>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</si>
  <si>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</si>
  <si>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</si>
  <si>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</si>
  <si>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</si>
  <si>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</si>
  <si>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</si>
  <si>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</si>
  <si>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</si>
  <si>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</si>
  <si>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</si>
  <si>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</si>
  <si>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</si>
  <si>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</si>
  <si>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</si>
  <si>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</si>
  <si>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</si>
  <si>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</si>
  <si>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</si>
  <si>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</si>
  <si>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</si>
  <si>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</si>
  <si>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</si>
  <si>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</si>
  <si>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</si>
  <si>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</si>
  <si>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</si>
  <si>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</si>
  <si>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</si>
  <si>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</si>
  <si>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</si>
  <si>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</si>
  <si>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</si>
  <si>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</si>
  <si>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</si>
  <si>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</si>
  <si>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</si>
  <si>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</si>
  <si>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</si>
  <si>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</si>
  <si>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</si>
  <si>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</si>
  <si>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</si>
  <si>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</si>
  <si>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</si>
  <si>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</si>
  <si>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</si>
  <si>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</si>
  <si>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</si>
  <si>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</si>
  <si>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</si>
  <si>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</si>
  <si>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</si>
  <si>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</si>
  <si>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</si>
  <si>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</si>
  <si>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</si>
  <si>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</si>
  <si>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</si>
  <si>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</si>
  <si>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</si>
  <si>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</si>
  <si>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</si>
  <si>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</si>
  <si>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</si>
  <si>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</si>
  <si>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</si>
  <si>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</si>
  <si>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</si>
  <si>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</si>
  <si>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</si>
  <si>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</si>
  <si>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</si>
  <si>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</si>
  <si>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</si>
  <si>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</si>
  <si>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</si>
  <si>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</si>
  <si>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</si>
  <si>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</si>
  <si>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</si>
  <si>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</si>
  <si>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</si>
  <si>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</si>
  <si>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</si>
  <si>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</si>
  <si>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</si>
  <si>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</si>
  <si>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</si>
  <si>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</si>
  <si>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</si>
  <si>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</si>
  <si>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</si>
  <si>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</si>
  <si>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</si>
  <si>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</si>
  <si>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</si>
  <si>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</si>
  <si>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</si>
  <si>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</si>
  <si>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</si>
  <si>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</si>
  <si>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</si>
  <si>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</si>
  <si>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</si>
  <si>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</si>
  <si>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</si>
  <si>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</si>
  <si>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</si>
  <si>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</si>
  <si>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</si>
  <si>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</si>
  <si>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</si>
  <si>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</si>
  <si>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</si>
  <si>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</si>
  <si>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</si>
  <si>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</si>
  <si>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</si>
  <si>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</si>
  <si>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</si>
  <si>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</si>
  <si>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</si>
  <si>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</si>
  <si>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</si>
  <si>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</si>
  <si>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</si>
  <si>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</si>
  <si>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</si>
  <si>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</si>
  <si>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</si>
  <si>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</si>
  <si>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</si>
  <si>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</si>
  <si>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</si>
  <si>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</si>
  <si>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</si>
  <si>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</si>
  <si>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</si>
  <si>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</si>
  <si>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</si>
  <si>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</si>
  <si>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</si>
  <si>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</si>
  <si>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</si>
  <si>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</si>
  <si>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</si>
  <si>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</si>
  <si>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</si>
  <si>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</si>
  <si>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</si>
  <si>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</si>
  <si>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</si>
  <si>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</si>
  <si>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</si>
  <si>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</si>
  <si>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</si>
  <si>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</si>
  <si>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</si>
  <si>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</si>
  <si>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</si>
  <si>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</si>
  <si>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</si>
  <si>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</si>
  <si>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</si>
  <si>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</si>
  <si>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</si>
  <si>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</si>
  <si>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</si>
  <si>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</si>
  <si>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</si>
  <si>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</si>
  <si>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</si>
  <si>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</si>
  <si>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</si>
  <si>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</si>
  <si>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</si>
  <si>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</si>
  <si>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</si>
  <si>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</si>
  <si>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</si>
  <si>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</si>
  <si>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</si>
  <si>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</si>
  <si>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</si>
  <si>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</si>
  <si>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</si>
  <si>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</si>
  <si>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</si>
  <si>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</si>
  <si>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</si>
  <si>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</si>
  <si>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</si>
  <si>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</si>
  <si>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</si>
  <si>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</si>
  <si>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</si>
  <si>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</si>
  <si>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</si>
  <si>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</si>
  <si>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</si>
  <si>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</si>
  <si>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</si>
  <si>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</si>
  <si>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</si>
  <si>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</si>
  <si>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</si>
  <si>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</si>
  <si>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</si>
  <si>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</si>
  <si>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</si>
  <si>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</si>
  <si>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</si>
  <si>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</si>
  <si>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</si>
  <si>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</si>
  <si>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</si>
  <si>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</si>
  <si>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</si>
  <si>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</si>
  <si>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</si>
  <si>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</si>
  <si>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</si>
  <si>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</si>
  <si>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</si>
  <si>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</si>
  <si>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</si>
  <si>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</si>
  <si>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</si>
  <si>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</si>
  <si>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</si>
  <si>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</si>
  <si>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</si>
  <si>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</si>
  <si>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</si>
  <si>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</si>
  <si>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</si>
  <si>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</si>
  <si>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</si>
  <si>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</si>
  <si>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</si>
  <si>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</si>
  <si>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</si>
  <si>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</si>
  <si>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</si>
  <si>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</si>
  <si>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</si>
  <si>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</si>
  <si>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</si>
  <si>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</si>
  <si>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</si>
  <si>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</si>
  <si>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</si>
  <si>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</si>
  <si>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</si>
  <si>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</si>
  <si>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</si>
  <si>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</si>
  <si>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</si>
  <si>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</si>
  <si>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</si>
  <si>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</si>
  <si>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</si>
  <si>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</si>
  <si>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</si>
  <si>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</si>
  <si>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</si>
  <si>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</si>
  <si>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</si>
  <si>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</si>
  <si>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</si>
  <si>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</si>
  <si>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</si>
  <si>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</si>
  <si>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</si>
  <si>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</si>
  <si>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</si>
  <si>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</si>
  <si>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</si>
  <si>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</si>
  <si>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</si>
  <si>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</si>
  <si>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</si>
  <si>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</si>
  <si>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</si>
  <si>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</si>
  <si>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</si>
  <si>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</si>
  <si>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</si>
  <si>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</si>
  <si>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</si>
  <si>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</si>
  <si>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</si>
  <si>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</si>
  <si>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</si>
  <si>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</si>
  <si>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</si>
  <si>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</si>
  <si>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</si>
  <si>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</si>
  <si>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</si>
  <si>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</si>
  <si>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</si>
  <si>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</si>
  <si>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</si>
  <si>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</si>
  <si>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</si>
  <si>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</si>
  <si>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</si>
  <si>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</si>
  <si>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</si>
  <si>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</si>
  <si>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</si>
  <si>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</si>
  <si>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</si>
  <si>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</si>
  <si>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</si>
  <si>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</si>
  <si>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</si>
  <si>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</si>
  <si>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</si>
  <si>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</si>
  <si>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</si>
  <si>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</si>
  <si>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</si>
  <si>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</si>
  <si>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</si>
  <si>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</si>
  <si>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</si>
  <si>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</si>
  <si>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</si>
  <si>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</si>
  <si>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</si>
  <si>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</si>
  <si>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</si>
  <si>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</si>
  <si>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</si>
  <si>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</si>
  <si>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</si>
  <si>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</si>
  <si>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</si>
  <si>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</si>
  <si>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</si>
  <si>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</si>
  <si>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</si>
  <si>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</si>
  <si>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</si>
  <si>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</si>
  <si>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</si>
  <si>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</si>
  <si>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</si>
  <si>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</si>
  <si>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</si>
  <si>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</si>
  <si>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</si>
  <si>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</si>
  <si>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</si>
  <si>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</si>
  <si>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</si>
  <si>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</si>
  <si>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</si>
  <si>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</si>
  <si>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</si>
  <si>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</si>
  <si>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</si>
  <si>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</si>
  <si>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</si>
  <si>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</si>
  <si>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</si>
  <si>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</si>
  <si>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</si>
  <si>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</si>
  <si>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</si>
  <si>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</si>
  <si>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</si>
  <si>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</si>
  <si>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</si>
  <si>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</si>
  <si>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</si>
  <si>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</si>
  <si>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</si>
  <si>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</si>
  <si>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</si>
  <si>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</si>
  <si>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</si>
  <si>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</si>
  <si>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</si>
  <si>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</si>
  <si>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</si>
  <si>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</si>
  <si>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</si>
  <si>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</si>
  <si>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</si>
  <si>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</si>
  <si>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</si>
  <si>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</si>
  <si>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</si>
  <si>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</si>
  <si>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</si>
  <si>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</si>
  <si>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</si>
  <si>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</si>
  <si>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</si>
  <si>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</si>
  <si>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</si>
  <si>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</si>
  <si>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</si>
  <si>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</si>
  <si>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</si>
  <si>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</si>
  <si>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</si>
  <si>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</si>
  <si>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</si>
  <si>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</si>
  <si>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</si>
  <si>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</si>
  <si>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</si>
  <si>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</si>
  <si>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</si>
  <si>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</si>
  <si>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</si>
  <si>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</si>
  <si>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</si>
  <si>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</si>
  <si>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</si>
  <si>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</si>
  <si>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</si>
  <si>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</si>
  <si>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</si>
  <si>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</si>
  <si>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</si>
  <si>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</si>
  <si>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</si>
  <si>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</si>
  <si>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</si>
  <si>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</si>
  <si>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</si>
  <si>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</si>
  <si>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</si>
  <si>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</si>
  <si>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</si>
  <si>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</si>
  <si>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</si>
  <si>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</si>
  <si>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</si>
  <si>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</si>
  <si>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</si>
  <si>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</si>
  <si>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</si>
  <si>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</si>
  <si>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</si>
  <si>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</si>
  <si>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</si>
  <si>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</si>
  <si>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</si>
  <si>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</si>
  <si>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</si>
  <si>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</si>
  <si>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</si>
  <si>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</si>
  <si>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</si>
  <si>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</si>
  <si>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</si>
  <si>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</si>
  <si>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</si>
  <si>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</si>
  <si>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</si>
  <si>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</si>
  <si>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</si>
  <si>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</si>
  <si>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</si>
  <si>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</si>
  <si>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</si>
  <si>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</si>
  <si>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</si>
  <si>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</si>
  <si>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</si>
  <si>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</si>
  <si>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</si>
  <si>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</si>
  <si>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</si>
  <si>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</si>
  <si>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</si>
  <si>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</si>
  <si>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</si>
  <si>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</si>
  <si>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</si>
  <si>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</si>
  <si>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</si>
  <si>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</si>
  <si>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</si>
  <si>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</si>
  <si>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</si>
  <si>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</si>
  <si>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</si>
  <si>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</si>
  <si>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</si>
  <si>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</si>
  <si>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</si>
  <si>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</si>
  <si>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</si>
  <si>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</si>
  <si>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</si>
  <si>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</si>
  <si>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</si>
  <si>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</si>
  <si>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</si>
  <si>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</si>
  <si>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</si>
  <si>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</si>
  <si>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</si>
  <si>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</si>
  <si>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</si>
  <si>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</si>
  <si>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</si>
  <si>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</si>
  <si>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</si>
  <si>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</si>
  <si>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</si>
  <si>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</si>
  <si>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</si>
  <si>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</si>
  <si>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</si>
  <si>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</si>
  <si>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</si>
  <si>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</si>
  <si>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</si>
  <si>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</si>
  <si>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</si>
  <si>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</si>
  <si>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</si>
  <si>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</si>
  <si>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</si>
  <si>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</si>
  <si>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</si>
  <si>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</si>
  <si>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</si>
  <si>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</si>
  <si>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</si>
  <si>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</si>
  <si>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</si>
  <si>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</si>
  <si>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</si>
  <si>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</si>
  <si>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</si>
  <si>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</si>
  <si>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</si>
  <si>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</si>
  <si>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</si>
  <si>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</si>
  <si>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</si>
  <si>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</si>
  <si>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</si>
  <si>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</si>
  <si>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</si>
  <si>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</si>
  <si>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</si>
  <si>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</si>
  <si>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</si>
  <si>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</si>
  <si>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</si>
  <si>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</si>
  <si>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</si>
  <si>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</si>
  <si>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</si>
  <si>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</si>
  <si>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</si>
  <si>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</si>
  <si>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</si>
  <si>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</si>
  <si>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</si>
  <si>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</si>
  <si>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</si>
  <si>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</si>
  <si>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</si>
  <si>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</si>
  <si>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</si>
  <si>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</si>
  <si>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</si>
  <si>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</si>
  <si>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</si>
  <si>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</si>
  <si>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</si>
  <si>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</si>
  <si>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</si>
  <si>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</si>
  <si>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</si>
  <si>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</si>
  <si>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</si>
  <si>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</si>
  <si>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</si>
  <si>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</si>
  <si>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</si>
  <si>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</si>
  <si>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</si>
  <si>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</si>
  <si>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</si>
  <si>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</si>
  <si>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</si>
  <si>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</si>
  <si>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</si>
  <si>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</si>
  <si>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</si>
  <si>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</si>
  <si>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</si>
  <si>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</si>
  <si>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</si>
  <si>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</si>
  <si>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</si>
  <si>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</si>
  <si>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</si>
  <si>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</si>
  <si>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</si>
  <si>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</si>
  <si>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</si>
  <si>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</si>
  <si>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</si>
  <si>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</si>
  <si>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</si>
  <si>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</si>
  <si>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</si>
  <si>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</si>
  <si>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</si>
  <si>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</si>
  <si>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</si>
  <si>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</si>
  <si>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</si>
  <si>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</si>
  <si>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</si>
  <si>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</si>
  <si>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</si>
  <si>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</si>
  <si>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</si>
  <si>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</si>
  <si>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</si>
  <si>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</si>
  <si>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</si>
  <si>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</si>
  <si>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</si>
  <si>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</si>
  <si>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</si>
  <si>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</si>
  <si>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</si>
  <si>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</si>
  <si>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</si>
  <si>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</si>
  <si>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</si>
  <si>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</si>
  <si>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</si>
  <si>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</si>
  <si>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</si>
  <si>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</si>
  <si>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</si>
  <si>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</si>
  <si>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</si>
  <si>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</si>
  <si>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</si>
  <si>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</si>
  <si>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</si>
  <si>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</si>
  <si>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</si>
  <si>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</si>
  <si>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</si>
  <si>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</si>
  <si>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</si>
  <si>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</si>
  <si>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</si>
  <si>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</si>
  <si>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</si>
  <si>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</si>
  <si>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</si>
  <si>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</si>
  <si>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</si>
  <si>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</si>
  <si>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</si>
  <si>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</si>
  <si>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</si>
  <si>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</si>
  <si>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</si>
  <si>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</si>
  <si>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</si>
  <si>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</si>
  <si>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</si>
  <si>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</si>
  <si>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</si>
  <si>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</si>
  <si>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</si>
  <si>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</si>
  <si>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</si>
  <si>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</si>
  <si>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</si>
  <si>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</si>
  <si>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</si>
  <si>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</si>
  <si>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</si>
  <si>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</si>
  <si>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</si>
  <si>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</si>
  <si>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</si>
  <si>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</si>
  <si>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</si>
  <si>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</si>
  <si>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</si>
  <si>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</si>
  <si>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</si>
  <si>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</si>
  <si>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</si>
  <si>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</si>
  <si>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</si>
  <si>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</si>
  <si>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</si>
  <si>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</si>
  <si>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</si>
  <si>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</si>
  <si>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</si>
  <si>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</si>
  <si>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</si>
  <si>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</si>
  <si>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</si>
  <si>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</si>
  <si>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</si>
  <si>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</si>
  <si>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</si>
  <si>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</si>
  <si>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</si>
  <si>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</si>
  <si>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</si>
  <si>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</si>
  <si>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</si>
  <si>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</si>
  <si>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</si>
  <si>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</si>
  <si>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</si>
  <si>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</si>
  <si>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</si>
  <si>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</si>
  <si>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</si>
  <si>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</si>
  <si>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</si>
  <si>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</si>
  <si>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</si>
  <si>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</si>
  <si>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</si>
  <si>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</si>
  <si>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</si>
  <si>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</si>
  <si>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</si>
  <si>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</si>
  <si>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</si>
  <si>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</si>
  <si>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</si>
  <si>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</si>
  <si>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</si>
  <si>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</si>
  <si>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</si>
  <si>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</si>
  <si>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</si>
  <si>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</si>
  <si>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</si>
  <si>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</si>
  <si>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</si>
  <si>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</si>
  <si>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</si>
  <si>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</si>
  <si>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</si>
  <si>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</si>
  <si>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</si>
  <si>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</si>
  <si>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</si>
  <si>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</si>
  <si>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</si>
  <si>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</si>
  <si>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</si>
  <si>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</si>
  <si>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</si>
  <si>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</si>
  <si>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</si>
  <si>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</si>
  <si>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</si>
  <si>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</si>
  <si>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</si>
  <si>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</si>
  <si>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</si>
  <si>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</si>
  <si>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</si>
  <si>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</si>
  <si>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</si>
  <si>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</si>
  <si>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</si>
  <si>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</si>
  <si>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</si>
  <si>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</si>
  <si>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</si>
  <si>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</si>
  <si>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</si>
  <si>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</si>
  <si>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</si>
  <si>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</si>
  <si>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</si>
  <si>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</si>
  <si>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</si>
  <si>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</si>
  <si>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</si>
  <si>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</si>
  <si>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</si>
  <si>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</si>
  <si>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</si>
  <si>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</si>
  <si>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</si>
  <si>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</si>
  <si>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</si>
  <si>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</si>
  <si>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</si>
  <si>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</si>
  <si>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</si>
  <si>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</si>
  <si>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</si>
  <si>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</si>
  <si>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</si>
  <si>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</si>
  <si>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</si>
  <si>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</si>
  <si>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</si>
  <si>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</si>
  <si>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</si>
  <si>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</si>
  <si>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</si>
  <si>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</si>
  <si>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</si>
  <si>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</si>
  <si>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</si>
  <si>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</si>
  <si>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</si>
  <si>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</si>
  <si>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</si>
  <si>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</si>
  <si>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</si>
  <si>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</si>
  <si>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</si>
  <si>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</si>
  <si>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</si>
  <si>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</si>
  <si>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</si>
  <si>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</si>
  <si>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</si>
  <si>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</si>
  <si>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</si>
  <si>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</si>
  <si>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</si>
  <si>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</si>
  <si>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</si>
  <si>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</si>
  <si>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</si>
  <si>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</si>
  <si>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</si>
  <si>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</si>
  <si>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</si>
  <si>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</si>
  <si>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</si>
  <si>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</si>
  <si>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</si>
  <si>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</si>
  <si>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</si>
  <si>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</si>
  <si>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</si>
  <si>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</si>
  <si>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</si>
  <si>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</si>
  <si>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</si>
  <si>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</si>
  <si>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</si>
  <si>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</si>
  <si>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</si>
  <si>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</si>
  <si>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</si>
  <si>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</si>
  <si>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</si>
  <si>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</si>
  <si>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</si>
  <si>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</si>
  <si>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</si>
  <si>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</si>
  <si>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</si>
  <si>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</si>
  <si>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</si>
  <si>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</si>
  <si>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</si>
  <si>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</si>
  <si>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</si>
  <si>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</si>
  <si>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</si>
  <si>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</si>
  <si>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</si>
  <si>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</si>
  <si>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</si>
  <si>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</si>
  <si>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</si>
  <si>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</si>
  <si>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</si>
  <si>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</si>
  <si>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</si>
  <si>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</si>
  <si>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</si>
  <si>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</si>
  <si>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</si>
  <si>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</si>
  <si>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</si>
  <si>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</si>
  <si>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</si>
  <si>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</si>
  <si>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</si>
  <si>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</si>
  <si>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</si>
  <si>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</si>
  <si>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</si>
  <si>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</si>
  <si>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</si>
  <si>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</si>
  <si>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</si>
  <si>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</si>
  <si>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</si>
  <si>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</si>
  <si>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</si>
  <si>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</si>
  <si>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</si>
  <si>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</si>
  <si>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</si>
  <si>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</si>
  <si>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</si>
  <si>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</si>
  <si>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</si>
  <si>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</si>
  <si>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</si>
  <si>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</si>
  <si>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</si>
  <si>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</si>
  <si>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</si>
  <si>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</si>
  <si>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</si>
  <si>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</si>
  <si>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</si>
  <si>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</si>
  <si>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</si>
  <si>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</si>
  <si>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</si>
  <si>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</si>
  <si>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</si>
  <si>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</si>
  <si>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</si>
  <si>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</si>
  <si>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</si>
  <si>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</si>
  <si>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</si>
  <si>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</si>
  <si>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</si>
  <si>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</si>
  <si>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</si>
  <si>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</si>
  <si>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</si>
  <si>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</si>
  <si>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</si>
  <si>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</si>
  <si>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</si>
  <si>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</si>
  <si>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</si>
  <si>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</si>
  <si>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</si>
  <si>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</si>
  <si>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</si>
  <si>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</si>
  <si>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</si>
  <si>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</si>
  <si>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</si>
  <si>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</si>
  <si>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</si>
  <si>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</si>
  <si>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</si>
  <si>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</si>
  <si>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</si>
  <si>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</si>
  <si>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</si>
  <si>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</si>
  <si>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</si>
  <si>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</si>
  <si>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</si>
  <si>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</si>
  <si>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</si>
  <si>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</si>
  <si>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</si>
  <si>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</si>
  <si>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</si>
  <si>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</si>
  <si>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</si>
  <si>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</si>
  <si>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</si>
  <si>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</si>
  <si>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</si>
  <si>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</si>
  <si>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</si>
  <si>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</si>
  <si>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</si>
  <si>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</si>
  <si>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</si>
  <si>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</si>
  <si>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</si>
  <si>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</si>
  <si>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</si>
  <si>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</si>
  <si>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</si>
  <si>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</si>
  <si>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</si>
  <si>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</si>
  <si>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</si>
  <si>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</si>
  <si>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</si>
  <si>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</si>
  <si>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</si>
  <si>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</si>
  <si>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</si>
  <si>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</si>
  <si>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</si>
  <si>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</si>
  <si>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</si>
  <si>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</si>
  <si>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</si>
  <si>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</si>
  <si>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</si>
  <si>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</si>
  <si>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</si>
  <si>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</si>
  <si>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</si>
  <si>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</si>
  <si>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</si>
  <si>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</si>
  <si>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</si>
  <si>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</si>
  <si>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</si>
  <si>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</si>
  <si>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</si>
  <si>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</si>
  <si>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</si>
  <si>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</si>
  <si>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</si>
  <si>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</si>
  <si>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</si>
  <si>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</si>
  <si>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</si>
  <si>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</si>
  <si>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</si>
  <si>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</si>
  <si>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</si>
  <si>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</si>
  <si>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</si>
  <si>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</si>
  <si>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</si>
  <si>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</si>
  <si>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</si>
  <si>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</si>
  <si>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</si>
  <si>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</si>
  <si>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</si>
  <si>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</si>
  <si>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</si>
  <si>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</si>
  <si>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</si>
  <si>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</si>
  <si>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</si>
  <si>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</si>
  <si>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</si>
  <si>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</si>
  <si>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</si>
  <si>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</si>
  <si>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</si>
  <si>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</si>
  <si>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</si>
  <si>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</si>
  <si>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</si>
  <si>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</si>
  <si>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</si>
  <si>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</si>
  <si>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</si>
  <si>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</si>
  <si>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</si>
  <si>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</si>
  <si>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</si>
  <si>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</si>
  <si>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</si>
  <si>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</si>
  <si>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</si>
  <si>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</si>
  <si>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</si>
  <si>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</si>
  <si>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</si>
  <si>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</si>
  <si>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</si>
  <si>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</si>
  <si>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</si>
  <si>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</si>
  <si>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</si>
  <si>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</si>
  <si>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</si>
  <si>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</si>
  <si>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</si>
  <si>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</si>
  <si>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</si>
  <si>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</si>
  <si>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</si>
  <si>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</si>
  <si>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</si>
  <si>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</si>
  <si>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</si>
  <si>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</si>
  <si>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</si>
  <si>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</si>
  <si>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</si>
  <si>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</si>
  <si>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</si>
  <si>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</si>
  <si>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</si>
  <si>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</si>
  <si>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</si>
  <si>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</si>
  <si>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</si>
  <si>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</si>
  <si>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</si>
  <si>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</si>
  <si>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</si>
  <si>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</si>
  <si>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</si>
  <si>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</si>
  <si>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</si>
  <si>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</si>
  <si>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</si>
  <si>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</si>
  <si>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</si>
  <si>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</si>
  <si>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</si>
  <si>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</si>
  <si>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</si>
  <si>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</si>
  <si>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</si>
  <si>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</si>
  <si>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</si>
  <si>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</si>
  <si>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</si>
  <si>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</si>
  <si>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</si>
  <si>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</si>
  <si>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</si>
  <si>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</si>
  <si>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</si>
  <si>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</si>
  <si>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</si>
  <si>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</si>
  <si>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</si>
  <si>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</si>
  <si>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</si>
  <si>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</si>
  <si>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</si>
  <si>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</si>
  <si>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</si>
  <si>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</si>
  <si>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</si>
  <si>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</si>
  <si>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</si>
  <si>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</si>
  <si>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</si>
  <si>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</si>
  <si>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</si>
  <si>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</si>
  <si>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</si>
  <si>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</si>
  <si>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</si>
  <si>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</si>
  <si>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</si>
  <si>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</si>
  <si>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</si>
  <si>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</si>
  <si>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</si>
  <si>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</si>
  <si>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</si>
  <si>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</si>
  <si>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</si>
  <si>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</si>
  <si>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</si>
  <si>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</si>
  <si>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</si>
  <si>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</si>
  <si>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</si>
  <si>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</si>
  <si>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</si>
  <si>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</si>
  <si>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</si>
  <si>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</si>
  <si>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</si>
  <si>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</si>
  <si>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</si>
  <si>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</si>
  <si>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</si>
  <si>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</si>
  <si>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</si>
  <si>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</si>
  <si>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</si>
  <si>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</si>
  <si>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</si>
  <si>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</si>
  <si>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</si>
  <si>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</si>
  <si>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</si>
  <si>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</si>
  <si>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</si>
  <si>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</si>
  <si>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</si>
  <si>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</si>
  <si>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</si>
  <si>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</si>
  <si>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</si>
  <si>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</si>
  <si>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</si>
  <si>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</si>
  <si>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</si>
  <si>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</si>
  <si>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</si>
  <si>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</si>
  <si>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</si>
  <si>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</si>
  <si>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</si>
  <si>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</si>
  <si>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</si>
  <si>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</si>
  <si>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</si>
  <si>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</si>
  <si>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</si>
  <si>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</si>
  <si>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</si>
  <si>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</si>
  <si>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</si>
  <si>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</si>
  <si>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</si>
  <si>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</si>
  <si>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</si>
  <si>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</si>
  <si>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</si>
  <si>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</si>
  <si>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</si>
  <si>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</si>
  <si>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</si>
  <si>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</si>
  <si>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</si>
  <si>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</si>
  <si>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</si>
  <si>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</si>
  <si>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</si>
  <si>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</si>
  <si>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</si>
  <si>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</si>
  <si>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</si>
  <si>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</si>
  <si>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</si>
  <si>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</si>
  <si>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</si>
  <si>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</si>
  <si>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</si>
  <si>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</si>
  <si>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</si>
  <si>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</si>
  <si>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</si>
  <si>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</si>
  <si>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</si>
  <si>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</si>
  <si>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</si>
  <si>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</si>
  <si>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</si>
  <si>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</si>
  <si>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</si>
  <si>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</si>
  <si>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</si>
  <si>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</si>
  <si>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</si>
  <si>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</si>
  <si>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</si>
  <si>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</si>
  <si>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</si>
  <si>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</si>
  <si>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</si>
  <si>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</si>
  <si>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</si>
  <si>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</si>
  <si>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</si>
  <si>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</si>
  <si>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</si>
  <si>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</si>
  <si>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</si>
  <si>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</si>
  <si>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</si>
  <si>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</si>
  <si>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</si>
  <si>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</si>
  <si>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</si>
  <si>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</si>
  <si>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</si>
  <si>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</si>
  <si>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</si>
  <si>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</si>
  <si>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</si>
  <si>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</si>
  <si>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</si>
  <si>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</si>
  <si>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</si>
  <si>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</si>
  <si>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</si>
  <si>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</si>
  <si>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</si>
  <si>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</si>
  <si>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</si>
  <si>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</si>
  <si>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</si>
  <si>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</si>
  <si>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</si>
  <si>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</si>
  <si>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</si>
  <si>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</si>
  <si>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</si>
  <si>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</si>
  <si>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</si>
  <si>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</si>
  <si>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</si>
  <si>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</si>
  <si>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</si>
  <si>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</si>
  <si>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</si>
  <si>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</si>
  <si>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</si>
  <si>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</si>
  <si>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</si>
  <si>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</si>
  <si>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</si>
  <si>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</si>
  <si>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</si>
  <si>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</si>
  <si>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</si>
  <si>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</si>
  <si>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</si>
  <si>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</si>
  <si>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</si>
  <si>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</si>
  <si>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</si>
  <si>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</si>
  <si>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</si>
  <si>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</si>
  <si>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</si>
  <si>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</si>
  <si>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</si>
  <si>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</si>
  <si>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</si>
  <si>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</si>
  <si>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</si>
  <si>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</si>
  <si>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</si>
  <si>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</si>
  <si>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</si>
  <si>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</si>
  <si>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</si>
  <si>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</si>
  <si>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</si>
  <si>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</si>
  <si>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</si>
  <si>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</si>
  <si>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</si>
  <si>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</si>
  <si>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</si>
  <si>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</si>
  <si>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</si>
  <si>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</si>
  <si>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</si>
  <si>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</si>
  <si>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</si>
  <si>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</si>
  <si>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</si>
  <si>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</si>
  <si>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</si>
  <si>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</si>
  <si>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</si>
  <si>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</si>
  <si>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</si>
  <si>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</si>
  <si>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</si>
  <si>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</si>
  <si>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</si>
  <si>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</si>
  <si>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</si>
  <si>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</si>
  <si>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</si>
  <si>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</si>
  <si>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</si>
  <si>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</si>
  <si>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</si>
  <si>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</si>
  <si>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</si>
  <si>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</si>
  <si>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</si>
  <si>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</si>
  <si>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</si>
  <si>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</si>
  <si>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</si>
  <si>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</si>
  <si>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</si>
  <si>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</si>
  <si>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</si>
  <si>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</si>
  <si>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</si>
  <si>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</si>
  <si>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</si>
  <si>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</si>
  <si>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</si>
  <si>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</si>
  <si>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</si>
  <si>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</si>
  <si>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</si>
  <si>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</si>
  <si>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</si>
  <si>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</si>
  <si>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</si>
  <si>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</si>
  <si>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</si>
  <si>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</si>
  <si>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</si>
  <si>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</si>
  <si>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</si>
  <si>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</si>
  <si>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</si>
  <si>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</si>
  <si>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</si>
  <si>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</si>
  <si>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</si>
  <si>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</si>
  <si>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</si>
  <si>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</si>
  <si>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</si>
  <si>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</si>
  <si>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</si>
  <si>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</si>
  <si>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</si>
  <si>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</si>
  <si>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</si>
  <si>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</si>
  <si>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</si>
  <si>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</si>
  <si>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</si>
  <si>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</si>
  <si>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</si>
  <si>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</si>
  <si>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</si>
  <si>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</si>
  <si>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</si>
  <si>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</si>
  <si>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</si>
  <si>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</si>
  <si>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</si>
  <si>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</si>
  <si>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</si>
  <si>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</si>
  <si>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</si>
  <si>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</si>
  <si>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</si>
  <si>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</si>
  <si>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</si>
  <si>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</si>
  <si>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</si>
  <si>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</si>
  <si>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</si>
  <si>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</si>
  <si>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</si>
  <si>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</si>
  <si>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</si>
  <si>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</si>
  <si>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</si>
  <si>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</si>
  <si>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</si>
  <si>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</si>
  <si>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</si>
  <si>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</si>
  <si>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</si>
  <si>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</si>
  <si>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</si>
  <si>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</si>
  <si>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</si>
  <si>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</si>
  <si>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</si>
  <si>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</si>
  <si>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</si>
  <si>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</si>
  <si>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</si>
  <si>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</si>
  <si>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</si>
  <si>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</si>
  <si>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</si>
  <si>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</si>
  <si>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</si>
  <si>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</si>
  <si>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</si>
  <si>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</si>
  <si>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</si>
  <si>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</si>
  <si>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</si>
  <si>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</si>
  <si>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</si>
  <si>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</si>
  <si>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</si>
  <si>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</si>
  <si>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</si>
  <si>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</si>
  <si>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</si>
  <si>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</si>
  <si>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</si>
  <si>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</si>
  <si>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</si>
  <si>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</si>
  <si>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</si>
  <si>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</si>
  <si>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</si>
  <si>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</si>
  <si>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</si>
  <si>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</si>
  <si>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</si>
  <si>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</si>
  <si>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</si>
  <si>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</si>
  <si>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</si>
  <si>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</si>
  <si>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</si>
  <si>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</si>
  <si>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</si>
  <si>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</si>
  <si>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</si>
  <si>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</si>
  <si>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</si>
  <si>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</si>
  <si>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</si>
  <si>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</si>
  <si>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</si>
  <si>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</si>
  <si>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</si>
  <si>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</si>
  <si>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</si>
  <si>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</si>
  <si>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</si>
  <si>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</si>
  <si>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</si>
  <si>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</si>
  <si>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</si>
  <si>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</si>
  <si>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</si>
  <si>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</si>
  <si>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</si>
  <si>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</si>
  <si>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</si>
  <si>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</si>
  <si>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</si>
  <si>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</si>
  <si>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</si>
  <si>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</si>
  <si>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</si>
  <si>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</si>
  <si>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</si>
  <si>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</si>
  <si>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</si>
  <si>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</si>
  <si>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</si>
  <si>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</si>
  <si>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</si>
  <si>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</si>
  <si>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</si>
  <si>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</si>
  <si>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</si>
  <si>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</si>
  <si>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</si>
  <si>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</si>
  <si>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</si>
  <si>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</si>
  <si>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</si>
  <si>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</si>
  <si>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</si>
  <si>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</si>
  <si>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</si>
  <si>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</si>
  <si>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</si>
  <si>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</si>
  <si>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</si>
  <si>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</si>
  <si>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</si>
  <si>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</si>
  <si>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</si>
  <si>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</si>
  <si>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</si>
  <si>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</si>
  <si>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</si>
  <si>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</si>
  <si>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</si>
  <si>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</si>
  <si>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</si>
  <si>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</si>
  <si>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</si>
  <si>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</si>
  <si>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</si>
  <si>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</si>
  <si>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</si>
  <si>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</si>
  <si>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</si>
  <si>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</si>
  <si>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</si>
  <si>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</si>
  <si>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</si>
  <si>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</si>
  <si>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</si>
  <si>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</si>
  <si>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</si>
  <si>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</si>
  <si>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</si>
  <si>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</si>
  <si>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</si>
  <si>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</si>
  <si>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</si>
  <si>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</si>
  <si>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</si>
  <si>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</si>
  <si>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</si>
  <si>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</si>
  <si>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</si>
  <si>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</si>
  <si>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</si>
  <si>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</si>
  <si>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</si>
  <si>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</si>
  <si>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</si>
  <si>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</si>
  <si>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</si>
  <si>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</si>
  <si>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</si>
  <si>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</si>
  <si>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</si>
  <si>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</si>
  <si>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</si>
  <si>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</si>
  <si>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</si>
  <si>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</si>
  <si>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</si>
  <si>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</si>
  <si>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</si>
  <si>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</si>
  <si>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</si>
  <si>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</si>
  <si>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</si>
  <si>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</si>
  <si>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</si>
  <si>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</si>
  <si>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</si>
  <si>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</si>
  <si>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</si>
  <si>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</si>
  <si>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</si>
  <si>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</si>
  <si>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</si>
  <si>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</si>
  <si>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</si>
  <si>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</si>
  <si>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</si>
  <si>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</si>
  <si>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</si>
  <si>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</si>
  <si>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</si>
  <si>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</si>
  <si>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</si>
  <si>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</si>
  <si>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</si>
  <si>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</si>
  <si>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</si>
  <si>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</si>
  <si>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</si>
  <si>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</si>
  <si>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</si>
  <si>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</si>
  <si>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</si>
  <si>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</si>
  <si>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</si>
  <si>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</si>
  <si>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</si>
  <si>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</si>
  <si>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</si>
  <si>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</si>
  <si>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</si>
  <si>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</si>
  <si>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</si>
  <si>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</si>
  <si>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</si>
  <si>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</si>
  <si>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</si>
  <si>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</si>
  <si>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</si>
  <si>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</si>
  <si>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</si>
  <si>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</si>
  <si>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</si>
  <si>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</si>
  <si>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</si>
  <si>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</si>
  <si>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</si>
  <si>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</si>
  <si>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</si>
  <si>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</si>
  <si>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</si>
  <si>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</si>
  <si>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</si>
  <si>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</si>
  <si>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</si>
  <si>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</si>
  <si>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</si>
  <si>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</si>
  <si>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</si>
  <si>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</si>
  <si>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</si>
  <si>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</si>
  <si>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</si>
  <si>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</si>
  <si>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</si>
  <si>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</si>
  <si>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</si>
  <si>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</si>
  <si>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</si>
  <si>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</si>
  <si>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</si>
  <si>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</si>
  <si>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</si>
  <si>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</si>
  <si>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</si>
  <si>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</si>
  <si>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</si>
  <si>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</si>
  <si>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</si>
  <si>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</si>
  <si>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</si>
  <si>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</si>
  <si>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</si>
  <si>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</si>
  <si>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</si>
  <si>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</si>
  <si>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</si>
  <si>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</si>
  <si>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</si>
  <si>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</si>
  <si>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</si>
  <si>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</si>
  <si>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</si>
  <si>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</si>
  <si>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</si>
  <si>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</si>
  <si>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</si>
  <si>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</si>
  <si>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</si>
  <si>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</si>
  <si>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</si>
  <si>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</si>
  <si>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</si>
  <si>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</si>
  <si>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</si>
  <si>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</si>
  <si>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</si>
  <si>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</si>
  <si>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</si>
  <si>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</si>
  <si>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</si>
  <si>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</si>
  <si>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</si>
  <si>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</si>
  <si>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</si>
  <si>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</si>
  <si>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</si>
  <si>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</si>
  <si>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</si>
  <si>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</si>
  <si>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</si>
  <si>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</si>
  <si>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</si>
  <si>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</si>
  <si>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</si>
  <si>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</si>
  <si>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</si>
  <si>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</si>
  <si>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</si>
  <si>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</si>
  <si>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</si>
  <si>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</si>
  <si>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</si>
  <si>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</si>
  <si>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</si>
  <si>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</si>
  <si>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</si>
  <si>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</si>
  <si>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</si>
  <si>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</si>
  <si>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</si>
  <si>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</si>
  <si>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</si>
  <si>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</si>
  <si>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</si>
  <si>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</si>
  <si>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</si>
  <si>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</si>
  <si>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</si>
  <si>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</si>
  <si>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</si>
  <si>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</si>
  <si>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</si>
  <si>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</si>
  <si>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</si>
  <si>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</si>
  <si>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</si>
  <si>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</si>
  <si>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</si>
  <si>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</si>
  <si>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</si>
  <si>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</si>
  <si>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</si>
  <si>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</si>
  <si>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</si>
  <si>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</si>
  <si>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</si>
  <si>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</si>
  <si>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</si>
  <si>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</si>
  <si>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</si>
  <si>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</si>
  <si>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</si>
  <si>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</si>
  <si>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</si>
  <si>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</si>
  <si>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</si>
  <si>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</si>
  <si>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</si>
  <si>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</si>
  <si>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</si>
  <si>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</si>
  <si>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</si>
  <si>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</si>
  <si>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</si>
  <si>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</si>
  <si>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</si>
  <si>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</si>
  <si>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</si>
  <si>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</si>
  <si>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</si>
  <si>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</si>
  <si>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</si>
  <si>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</si>
  <si>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</si>
  <si>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</si>
  <si>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</si>
  <si>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</si>
  <si>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</si>
  <si>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</si>
  <si>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</si>
  <si>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</si>
  <si>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</si>
  <si>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</si>
  <si>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</si>
  <si>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</si>
  <si>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</si>
  <si>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</si>
  <si>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</si>
  <si>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</si>
  <si>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</si>
  <si>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</si>
  <si>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</si>
  <si>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</si>
  <si>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</si>
  <si>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</si>
  <si>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</si>
  <si>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</si>
  <si>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</si>
  <si>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</si>
  <si>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</si>
  <si>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</si>
  <si>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</si>
  <si>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</si>
  <si>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</si>
  <si>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</si>
  <si>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</si>
  <si>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</si>
  <si>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</si>
  <si>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</si>
  <si>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</si>
  <si>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</si>
  <si>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</si>
  <si>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</si>
  <si>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</si>
  <si>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</si>
  <si>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</si>
  <si>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</si>
  <si>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</si>
  <si>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</si>
  <si>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</si>
  <si>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</si>
  <si>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</si>
  <si>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</si>
  <si>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</si>
  <si>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</si>
  <si>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</si>
  <si>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</si>
  <si>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</si>
  <si>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</si>
  <si>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</si>
  <si>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</si>
  <si>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</si>
  <si>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</si>
  <si>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</si>
  <si>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</si>
  <si>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</si>
  <si>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</si>
  <si>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</si>
  <si>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</si>
  <si>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</si>
  <si>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</si>
  <si>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</si>
  <si>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</si>
  <si>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</si>
  <si>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</si>
  <si>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</si>
  <si>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</si>
  <si>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</si>
  <si>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</si>
  <si>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</si>
  <si>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</si>
  <si>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</si>
  <si>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</si>
  <si>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</si>
  <si>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</si>
  <si>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</si>
  <si>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</si>
  <si>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</si>
  <si>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</si>
  <si>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</si>
  <si>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</si>
  <si>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</si>
  <si>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</si>
  <si>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</si>
  <si>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</si>
  <si>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</si>
  <si>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</si>
  <si>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</si>
  <si>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</si>
  <si>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</si>
  <si>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</si>
  <si>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</si>
  <si>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</si>
  <si>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</si>
  <si>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</si>
  <si>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</si>
  <si>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</si>
  <si>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</si>
  <si>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</si>
  <si>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</si>
  <si>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</si>
  <si>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</si>
  <si>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</si>
  <si>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</si>
  <si>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</si>
  <si>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</si>
  <si>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</si>
  <si>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</si>
  <si>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</si>
  <si>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</si>
  <si>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</si>
  <si>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</si>
  <si>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</si>
  <si>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</si>
  <si>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</si>
  <si>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</si>
  <si>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</si>
  <si>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</si>
  <si>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</si>
  <si>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</si>
  <si>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</si>
  <si>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</si>
  <si>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</si>
  <si>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</si>
  <si>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</si>
  <si>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</si>
  <si>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</si>
  <si>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</si>
  <si>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</si>
  <si>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</si>
  <si>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</si>
  <si>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</si>
  <si>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</si>
  <si>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</si>
  <si>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</si>
  <si>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</si>
  <si>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</si>
  <si>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</si>
  <si>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</si>
  <si>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</si>
  <si>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</si>
  <si>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</si>
  <si>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</si>
  <si>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</si>
  <si>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</si>
  <si>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</si>
  <si>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</si>
  <si>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</si>
  <si>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</si>
  <si>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</si>
  <si>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</si>
  <si>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</si>
  <si>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</si>
  <si>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</si>
  <si>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</si>
  <si>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</si>
  <si>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</si>
  <si>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</si>
  <si>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</si>
  <si>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</si>
  <si>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</si>
  <si>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</si>
  <si>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</si>
  <si>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</si>
  <si>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</si>
  <si>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</si>
  <si>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</si>
  <si>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</si>
  <si>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</si>
  <si>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</si>
  <si>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</si>
  <si>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</si>
  <si>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</si>
  <si>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</si>
  <si>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</si>
  <si>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</si>
  <si>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</si>
  <si>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</si>
  <si>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</si>
  <si>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</si>
  <si>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</si>
  <si>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</si>
  <si>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</si>
  <si>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</si>
  <si>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</si>
  <si>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</si>
  <si>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</si>
  <si>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</si>
  <si>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</si>
  <si>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</si>
  <si>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</si>
  <si>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</si>
  <si>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</si>
  <si>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</si>
  <si>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</si>
  <si>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</si>
  <si>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</si>
  <si>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</si>
  <si>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</si>
  <si>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</si>
  <si>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</si>
  <si>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</si>
  <si>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</si>
  <si>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</si>
  <si>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</si>
  <si>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</si>
  <si>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</si>
  <si>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</si>
  <si>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</si>
  <si>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</si>
  <si>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</si>
  <si>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</si>
  <si>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</si>
  <si>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</si>
  <si>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</si>
  <si>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</si>
  <si>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</si>
  <si>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</si>
  <si>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</si>
  <si>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</si>
  <si>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</si>
  <si>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</si>
  <si>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</si>
  <si>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</si>
  <si>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</si>
  <si>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</si>
  <si>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</si>
  <si>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</si>
  <si>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</si>
  <si>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</si>
  <si>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</si>
  <si>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</si>
  <si>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</si>
  <si>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</si>
  <si>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</si>
  <si>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</si>
  <si>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</si>
  <si>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</si>
  <si>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</si>
  <si>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</si>
  <si>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</si>
  <si>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</si>
  <si>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</si>
  <si>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</si>
  <si>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</si>
  <si>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</si>
  <si>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</si>
  <si>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</si>
  <si>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</si>
  <si>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</si>
  <si>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</si>
  <si>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</si>
  <si>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</si>
  <si>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</si>
  <si>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</si>
  <si>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</si>
  <si>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</si>
  <si>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</si>
  <si>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</si>
  <si>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</si>
  <si>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</si>
  <si>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</si>
  <si>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</si>
  <si>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</si>
  <si>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</si>
  <si>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</si>
  <si>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</si>
  <si>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</si>
  <si>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</si>
  <si>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</si>
  <si>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</si>
  <si>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</si>
  <si>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</si>
  <si>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</si>
  <si>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</si>
  <si>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</si>
  <si>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</si>
  <si>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</si>
  <si>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</si>
  <si>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</si>
  <si>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</si>
  <si>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</si>
  <si>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</si>
  <si>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</si>
  <si>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</si>
  <si>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</si>
  <si>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</si>
  <si>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</si>
  <si>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</si>
  <si>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</si>
  <si>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</si>
  <si>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</si>
  <si>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</si>
  <si>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</si>
  <si>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</si>
  <si>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</si>
  <si>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</si>
  <si>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</si>
  <si>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</si>
  <si>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</si>
  <si>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</si>
  <si>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</si>
  <si>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</si>
  <si>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</si>
  <si>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</si>
  <si>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</si>
  <si>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</si>
  <si>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</si>
  <si>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</si>
  <si>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</si>
  <si>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</si>
  <si>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</si>
  <si>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</si>
  <si>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</si>
  <si>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</si>
  <si>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</si>
  <si>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</si>
  <si>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</si>
  <si>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</si>
  <si>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</si>
  <si>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</si>
  <si>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</si>
  <si>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</si>
  <si>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</si>
  <si>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</si>
  <si>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</si>
  <si>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</si>
  <si>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</si>
  <si>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</si>
  <si>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</si>
  <si>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</si>
  <si>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</si>
  <si>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</si>
  <si>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</si>
  <si>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</si>
  <si>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</si>
  <si>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</si>
  <si>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</si>
  <si>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</si>
  <si>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</si>
  <si>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</si>
  <si>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</si>
  <si>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</si>
  <si>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</si>
  <si>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</si>
  <si>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</si>
  <si>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</si>
  <si>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</si>
  <si>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</si>
  <si>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</si>
  <si>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</si>
  <si>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</si>
  <si>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</si>
  <si>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</si>
  <si>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</si>
  <si>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</si>
  <si>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</si>
  <si>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</si>
  <si>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</si>
  <si>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</si>
  <si>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</si>
  <si>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</si>
  <si>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</si>
  <si>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</si>
  <si>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</si>
  <si>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</si>
  <si>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</si>
  <si>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</si>
  <si>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</si>
  <si>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</si>
  <si>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</si>
  <si>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</si>
  <si>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</si>
  <si>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</si>
  <si>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</si>
  <si>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</si>
  <si>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</si>
  <si>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</si>
  <si>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</si>
  <si>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</si>
  <si>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</si>
  <si>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</si>
  <si>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</si>
  <si>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</si>
  <si>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</si>
  <si>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</si>
  <si>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</si>
  <si>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</si>
  <si>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</si>
  <si>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</si>
  <si>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</si>
  <si>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</si>
  <si>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</si>
  <si>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</si>
  <si>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</si>
  <si>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</si>
  <si>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</si>
  <si>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</si>
  <si>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</si>
  <si>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</si>
  <si>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</si>
  <si>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</si>
  <si>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</si>
  <si>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</si>
  <si>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</si>
  <si>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</si>
  <si>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</si>
  <si>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</si>
  <si>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</si>
  <si>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</si>
  <si>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</si>
  <si>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</si>
  <si>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</si>
  <si>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</si>
  <si>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</si>
  <si>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</si>
  <si>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</si>
  <si>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</si>
  <si>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</si>
  <si>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</si>
  <si>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</si>
  <si>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</si>
  <si>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</si>
  <si>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</si>
  <si>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</si>
  <si>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</si>
  <si>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</si>
  <si>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</si>
  <si>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</si>
  <si>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</si>
  <si>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</si>
  <si>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</si>
  <si>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</si>
  <si>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</si>
  <si>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</si>
  <si>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</si>
  <si>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</si>
  <si>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</si>
  <si>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</si>
  <si>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</si>
  <si>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</si>
  <si>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</si>
  <si>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</si>
  <si>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</si>
  <si>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</si>
  <si>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</si>
  <si>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</si>
  <si>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</si>
  <si>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</si>
  <si>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</si>
  <si>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</si>
  <si>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</si>
  <si>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</si>
  <si>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</si>
  <si>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</si>
  <si>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</si>
  <si>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</si>
  <si>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</si>
  <si>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</si>
  <si>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</si>
  <si>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</si>
  <si>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</si>
  <si>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</si>
  <si>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</si>
  <si>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</si>
  <si>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</si>
  <si>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</si>
  <si>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</si>
  <si>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</si>
  <si>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</si>
  <si>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</si>
  <si>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</si>
  <si>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</si>
  <si>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</si>
  <si>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</si>
  <si>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</si>
  <si>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</si>
  <si>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</si>
  <si>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</si>
  <si>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</si>
  <si>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</si>
  <si>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</si>
  <si>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</si>
  <si>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</si>
  <si>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</si>
  <si>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</si>
  <si>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</si>
  <si>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</si>
  <si>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</si>
  <si>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</si>
  <si>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</si>
  <si>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</si>
  <si>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</si>
  <si>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</si>
  <si>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</si>
  <si>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</si>
  <si>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</si>
  <si>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</si>
  <si>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</si>
  <si>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</si>
  <si>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</si>
  <si>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</si>
  <si>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</si>
  <si>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</si>
  <si>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</si>
  <si>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</si>
  <si>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</si>
  <si>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</si>
  <si>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</si>
  <si>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</si>
  <si>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</si>
  <si>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</si>
  <si>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</si>
  <si>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</si>
  <si>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</si>
  <si>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</si>
  <si>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</si>
  <si>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</si>
  <si>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</si>
  <si>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</si>
  <si>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</si>
  <si>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</si>
  <si>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</si>
  <si>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</si>
  <si>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</si>
  <si>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</si>
  <si>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</si>
  <si>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</si>
  <si>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</si>
  <si>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</si>
  <si>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</si>
  <si>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</si>
  <si>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</si>
  <si>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</si>
  <si>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</si>
  <si>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</si>
  <si>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</si>
  <si>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</si>
  <si>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</si>
  <si>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</si>
  <si>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</si>
  <si>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</si>
  <si>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</si>
  <si>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</si>
  <si>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</si>
  <si>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</si>
  <si>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</si>
  <si>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</si>
  <si>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</si>
  <si>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</si>
  <si>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</si>
  <si>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</si>
  <si>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</si>
  <si>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</si>
  <si>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</si>
  <si>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</si>
  <si>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</si>
  <si>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</si>
  <si>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</si>
  <si>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</si>
  <si>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</si>
  <si>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</si>
  <si>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</si>
  <si>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</si>
  <si>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</si>
  <si>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</si>
  <si>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</si>
  <si>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</si>
  <si>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</si>
  <si>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</si>
  <si>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</si>
  <si>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</si>
  <si>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</si>
  <si>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</si>
  <si>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</si>
  <si>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</si>
  <si>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</si>
  <si>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</si>
  <si>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</si>
  <si>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</si>
  <si>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</si>
  <si>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</si>
  <si>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</si>
  <si>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</si>
  <si>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</si>
  <si>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</si>
  <si>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</si>
  <si>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</si>
  <si>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</si>
  <si>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</si>
  <si>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</si>
  <si>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</si>
  <si>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</si>
  <si>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</si>
  <si>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</si>
  <si>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</si>
  <si>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</si>
  <si>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</si>
  <si>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</si>
  <si>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</si>
  <si>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</si>
  <si>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</si>
  <si>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</si>
  <si>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</si>
  <si>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</si>
  <si>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</si>
  <si>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</si>
  <si>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</si>
  <si>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</si>
  <si>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</si>
  <si>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</si>
  <si>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</si>
  <si>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</si>
  <si>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</si>
  <si>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</si>
  <si>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</si>
  <si>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</si>
  <si>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</si>
  <si>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</si>
  <si>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</si>
  <si>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</si>
  <si>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</si>
  <si>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</si>
  <si>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</si>
  <si>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</si>
  <si>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</si>
  <si>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</si>
  <si>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</si>
  <si>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</si>
  <si>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</si>
  <si>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</si>
  <si>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</si>
  <si>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</si>
  <si>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</si>
  <si>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</si>
  <si>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</si>
  <si>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</si>
  <si>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</si>
  <si>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</si>
  <si>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</si>
  <si>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</si>
  <si>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</si>
  <si>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</si>
  <si>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</si>
  <si>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</si>
  <si>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</si>
  <si>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</si>
  <si>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</si>
  <si>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</si>
  <si>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</si>
  <si>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</si>
  <si>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</si>
  <si>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</si>
  <si>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</si>
  <si>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</si>
  <si>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</si>
  <si>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</si>
  <si>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</si>
  <si>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</si>
  <si>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</si>
  <si>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</si>
  <si>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</si>
  <si>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</si>
  <si>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</si>
  <si>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</si>
  <si>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</si>
  <si>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</si>
  <si>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</si>
  <si>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</si>
  <si>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</si>
  <si>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</si>
  <si>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</si>
  <si>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</si>
  <si>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</si>
  <si>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</si>
  <si>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</si>
  <si>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</si>
  <si>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</si>
  <si>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</si>
  <si>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</si>
  <si>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</si>
  <si>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</si>
  <si>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</si>
  <si>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</si>
  <si>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</si>
  <si>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</si>
  <si>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</si>
  <si>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</si>
  <si>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</si>
  <si>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</si>
  <si>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</si>
  <si>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</si>
  <si>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</si>
  <si>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</si>
  <si>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</si>
  <si>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</si>
  <si>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</si>
  <si>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</si>
  <si>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</si>
  <si>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</si>
  <si>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</si>
  <si>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</si>
  <si>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</si>
  <si>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</si>
  <si>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</si>
  <si>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</si>
  <si>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</si>
  <si>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</si>
  <si>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</si>
  <si>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</si>
  <si>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</si>
  <si>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</si>
  <si>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</si>
  <si>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</si>
  <si>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</si>
  <si>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</si>
  <si>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</si>
  <si>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</si>
  <si>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</si>
  <si>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</si>
  <si>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</si>
  <si>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</si>
  <si>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</si>
  <si>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</si>
  <si>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</si>
  <si>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</si>
  <si>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</si>
  <si>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</si>
  <si>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</si>
  <si>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</si>
  <si>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</si>
  <si>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</si>
  <si>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</si>
  <si>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</si>
  <si>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</si>
  <si>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</si>
  <si>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</si>
  <si>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</si>
  <si>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</si>
  <si>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</si>
  <si>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</si>
  <si>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</si>
  <si>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</si>
  <si>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</si>
  <si>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</si>
  <si>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</si>
  <si>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</si>
  <si>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</si>
  <si>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</si>
  <si>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</si>
  <si>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</si>
  <si>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</si>
  <si>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</si>
  <si>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</si>
  <si>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</si>
  <si>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</si>
  <si>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</si>
  <si>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</si>
  <si>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</si>
  <si>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</si>
  <si>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</si>
  <si>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</si>
  <si>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</si>
  <si>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</si>
  <si>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</si>
  <si>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</si>
  <si>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</si>
  <si>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</si>
  <si>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</si>
  <si>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</si>
  <si>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</si>
  <si>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</si>
  <si>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</si>
  <si>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</si>
  <si>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</si>
  <si>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</si>
  <si>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</si>
  <si>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</si>
  <si>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</si>
  <si>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</si>
  <si>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</si>
  <si>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</si>
  <si>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</si>
  <si>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</si>
  <si>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</si>
  <si>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</si>
  <si>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</si>
  <si>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</si>
  <si>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</si>
  <si>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</si>
  <si>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</si>
  <si>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</si>
  <si>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</si>
  <si>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</si>
  <si>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</si>
  <si>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</si>
  <si>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</si>
  <si>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</si>
  <si>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</si>
  <si>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</si>
  <si>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</si>
  <si>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</si>
  <si>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</si>
  <si>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</si>
  <si>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</si>
  <si>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</si>
  <si>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</si>
  <si>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</si>
  <si>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</si>
  <si>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</si>
  <si>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</si>
  <si>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</si>
  <si>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</si>
  <si>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</si>
  <si>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</si>
  <si>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</si>
  <si>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</si>
  <si>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</si>
  <si>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</si>
  <si>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</si>
  <si>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</si>
  <si>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</si>
  <si>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</si>
  <si>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</si>
  <si>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</si>
  <si>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</si>
  <si>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</si>
  <si>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</si>
  <si>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</si>
  <si>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</si>
  <si>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</si>
  <si>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</si>
  <si>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</si>
  <si>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</si>
  <si>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</si>
  <si>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</si>
  <si>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</si>
  <si>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</si>
  <si>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</si>
  <si>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</si>
  <si>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</si>
  <si>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</si>
  <si>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</si>
  <si>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</si>
  <si>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</si>
  <si>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</si>
  <si>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</si>
  <si>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</si>
  <si>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</si>
  <si>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</si>
  <si>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</si>
  <si>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</si>
  <si>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</si>
  <si>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</si>
  <si>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</si>
  <si>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</si>
  <si>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</si>
  <si>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</si>
  <si>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</si>
  <si>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</si>
  <si>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</si>
  <si>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</si>
  <si>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</si>
  <si>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</si>
  <si>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</si>
  <si>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</si>
  <si>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</si>
  <si>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</si>
  <si>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</si>
  <si>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</si>
  <si>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</si>
  <si>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</si>
  <si>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</si>
  <si>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</si>
  <si>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</si>
  <si>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</si>
  <si>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</si>
  <si>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</si>
  <si>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</si>
  <si>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</si>
  <si>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</si>
  <si>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</si>
  <si>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</si>
  <si>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</si>
  <si>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</si>
  <si>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</si>
  <si>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</si>
  <si>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</si>
  <si>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</si>
  <si>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</si>
  <si>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</si>
  <si>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</si>
  <si>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</si>
  <si>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</si>
  <si>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</si>
  <si>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</si>
  <si>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</si>
  <si>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</si>
  <si>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</si>
  <si>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</si>
  <si>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</si>
  <si>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</si>
  <si>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</si>
  <si>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</si>
  <si>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</si>
  <si>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</si>
  <si>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</si>
  <si>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</si>
  <si>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</si>
  <si>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</si>
  <si>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</si>
  <si>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</si>
  <si>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</si>
  <si>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</si>
  <si>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</si>
  <si>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</si>
  <si>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</si>
  <si>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</si>
  <si>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</si>
  <si>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</si>
  <si>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</si>
  <si>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</si>
  <si>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</si>
  <si>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</si>
  <si>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</si>
  <si>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</si>
  <si>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</si>
  <si>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</si>
  <si>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</si>
  <si>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</si>
  <si>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</si>
  <si>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</si>
  <si>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</si>
  <si>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</si>
  <si>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</si>
  <si>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</si>
  <si>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</si>
  <si>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</si>
  <si>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</si>
  <si>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</si>
  <si>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</si>
  <si>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</si>
  <si>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</si>
  <si>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</si>
  <si>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</si>
  <si>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</si>
  <si>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</si>
  <si>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</si>
  <si>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</si>
  <si>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</si>
  <si>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</si>
  <si>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</si>
  <si>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</si>
  <si>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</si>
  <si>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</si>
  <si>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</si>
  <si>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</si>
  <si>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</si>
  <si>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</si>
  <si>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</si>
  <si>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</si>
  <si>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</si>
  <si>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</si>
  <si>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</si>
  <si>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</si>
  <si>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</si>
  <si>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</si>
  <si>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</si>
  <si>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</si>
  <si>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</si>
  <si>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</si>
  <si>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</si>
  <si>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</si>
  <si>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</si>
  <si>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</si>
  <si>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</si>
  <si>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</si>
  <si>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</si>
  <si>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</si>
  <si>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</si>
  <si>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</si>
  <si>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</si>
  <si>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</si>
  <si>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</si>
  <si>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</si>
  <si>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</si>
  <si>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</si>
  <si>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</si>
  <si>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</si>
  <si>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</si>
  <si>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</si>
  <si>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</si>
  <si>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</si>
  <si>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</si>
  <si>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</si>
  <si>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</si>
  <si>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</si>
  <si>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</si>
  <si>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</si>
  <si>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</si>
  <si>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</si>
  <si>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</si>
  <si>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</si>
  <si>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</si>
  <si>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</si>
  <si>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</si>
  <si>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</si>
  <si>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</si>
  <si>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</si>
  <si>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</si>
  <si>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</si>
  <si>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</si>
  <si>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</si>
  <si>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</si>
  <si>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</si>
  <si>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</si>
  <si>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</si>
  <si>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</si>
  <si>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</si>
  <si>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</si>
  <si>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</si>
  <si>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</si>
  <si>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</si>
  <si>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</si>
  <si>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</si>
  <si>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</si>
  <si>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</si>
  <si>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</si>
  <si>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</si>
  <si>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</si>
  <si>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</si>
  <si>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</si>
  <si>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</si>
  <si>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</si>
  <si>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</si>
  <si>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</si>
  <si>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</si>
  <si>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</si>
  <si>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</si>
  <si>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</si>
  <si>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</si>
  <si>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</si>
  <si>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</si>
  <si>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</si>
  <si>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</si>
  <si>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</si>
  <si>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</si>
  <si>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</si>
  <si>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</si>
  <si>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</si>
  <si>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</si>
  <si>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</si>
  <si>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</si>
  <si>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</si>
  <si>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</si>
  <si>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</si>
  <si>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</si>
  <si>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</si>
  <si>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</si>
  <si>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</si>
  <si>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</si>
  <si>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</si>
  <si>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</si>
  <si>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</si>
  <si>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</si>
  <si>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</si>
  <si>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</si>
  <si>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</si>
  <si>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</si>
  <si>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</si>
  <si>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</si>
  <si>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</si>
  <si>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</si>
  <si>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</si>
  <si>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</si>
  <si>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</si>
  <si>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</si>
  <si>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</si>
  <si>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</si>
  <si>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</si>
  <si>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</si>
  <si>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</si>
  <si>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</si>
  <si>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</si>
  <si>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</si>
  <si>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</si>
  <si>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</si>
  <si>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</si>
  <si>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</si>
  <si>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</si>
  <si>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</si>
  <si>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</si>
  <si>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</si>
  <si>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</si>
  <si>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</si>
  <si>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</si>
  <si>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</si>
  <si>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</si>
  <si>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</si>
  <si>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</si>
  <si>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</si>
  <si>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</si>
  <si>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</si>
  <si>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</si>
  <si>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</si>
  <si>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</si>
  <si>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</si>
  <si>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</si>
  <si>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</si>
  <si>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</si>
  <si>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</si>
  <si>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</si>
  <si>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</si>
  <si>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</si>
  <si>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</si>
  <si>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</si>
  <si>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</si>
  <si>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</si>
  <si>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</si>
  <si>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</si>
  <si>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</si>
  <si>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</si>
  <si>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</si>
  <si>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</si>
  <si>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</si>
  <si>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</si>
  <si>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</si>
  <si>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</si>
  <si>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</si>
  <si>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</si>
  <si>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</si>
  <si>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</si>
  <si>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</si>
  <si>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</si>
  <si>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</si>
  <si>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</si>
  <si>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</si>
  <si>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</si>
  <si>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</si>
  <si>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</si>
  <si>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</si>
  <si>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</si>
  <si>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</si>
  <si>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</si>
  <si>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</si>
  <si>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</si>
  <si>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</si>
  <si>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</si>
  <si>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</si>
  <si>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</si>
  <si>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</si>
  <si>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</si>
  <si>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</si>
  <si>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</si>
  <si>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</si>
  <si>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</si>
  <si>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</si>
  <si>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</si>
  <si>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</si>
  <si>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</si>
  <si>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</si>
  <si>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</si>
  <si>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</si>
  <si>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</si>
  <si>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</si>
  <si>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</si>
  <si>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</si>
  <si>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</si>
  <si>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</si>
  <si>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</si>
  <si>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</si>
  <si>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</si>
  <si>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</si>
  <si>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</si>
  <si>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</si>
  <si>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</si>
  <si>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</si>
  <si>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</si>
  <si>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</si>
  <si>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</si>
  <si>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</si>
  <si>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</si>
  <si>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</si>
  <si>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</si>
  <si>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</si>
  <si>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</si>
  <si>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</si>
  <si>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</si>
  <si>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</si>
  <si>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</si>
  <si>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</si>
  <si>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</si>
  <si>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</si>
  <si>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</si>
  <si>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</si>
  <si>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</si>
  <si>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</si>
  <si>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</si>
  <si>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</si>
  <si>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</si>
  <si>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</si>
  <si>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</si>
  <si>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</si>
  <si>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</si>
  <si>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</si>
  <si>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</si>
  <si>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</si>
  <si>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</si>
  <si>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</si>
  <si>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</si>
  <si>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</si>
  <si>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</si>
  <si>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</si>
  <si>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</si>
  <si>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</si>
  <si>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</si>
  <si>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</si>
  <si>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</si>
  <si>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</si>
  <si>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</si>
  <si>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</si>
  <si>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</si>
  <si>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</si>
  <si>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</si>
  <si>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</si>
  <si>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</si>
  <si>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</si>
  <si>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</si>
  <si>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</si>
  <si>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</si>
  <si>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</si>
  <si>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</si>
  <si>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</si>
  <si>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</si>
  <si>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</si>
  <si>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</si>
  <si>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</si>
  <si>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</si>
  <si>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</si>
  <si>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</si>
  <si>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</si>
  <si>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</si>
  <si>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</si>
  <si>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</si>
  <si>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</si>
  <si>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</si>
  <si>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</si>
  <si>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</si>
  <si>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</si>
  <si>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</si>
  <si>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</si>
  <si>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</si>
  <si>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</si>
  <si>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</si>
  <si>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</si>
  <si>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</si>
  <si>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</si>
  <si>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</si>
  <si>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</si>
  <si>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</si>
  <si>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</si>
  <si>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</si>
  <si>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</si>
  <si>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</si>
  <si>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</si>
  <si>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</si>
  <si>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</si>
  <si>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</si>
  <si>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</si>
  <si>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</si>
  <si>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</si>
  <si>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</si>
  <si>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</si>
  <si>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</si>
  <si>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</si>
  <si>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</si>
  <si>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</si>
  <si>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</si>
  <si>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</si>
  <si>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</si>
  <si>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</si>
  <si>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</si>
  <si>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</si>
  <si>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</si>
  <si>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</si>
  <si>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</si>
  <si>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</si>
  <si>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</si>
  <si>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</si>
  <si>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</si>
  <si>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</si>
  <si>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</si>
  <si>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</si>
  <si>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</si>
  <si>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</si>
  <si>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</si>
  <si>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</si>
  <si>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</si>
  <si>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</si>
  <si>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</si>
  <si>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</si>
  <si>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</si>
  <si>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</si>
  <si>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</si>
  <si>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</si>
  <si>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</si>
  <si>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</si>
  <si>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</si>
  <si>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</si>
  <si>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</si>
  <si>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</si>
  <si>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</si>
  <si>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</si>
  <si>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</si>
  <si>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</si>
  <si>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</si>
  <si>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</si>
  <si>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</si>
  <si>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</si>
  <si>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</si>
  <si>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</si>
  <si>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</si>
  <si>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</si>
  <si>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</si>
  <si>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</si>
  <si>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</si>
  <si>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</si>
  <si>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</si>
  <si>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</si>
  <si>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</si>
  <si>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</si>
  <si>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</si>
  <si>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</si>
  <si>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</si>
  <si>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</si>
  <si>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</si>
  <si>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</si>
  <si>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</si>
  <si>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</si>
  <si>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</si>
  <si>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</si>
  <si>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</si>
  <si>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</si>
  <si>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</si>
  <si>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</si>
  <si>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</si>
  <si>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</si>
  <si>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</si>
  <si>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</si>
  <si>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</si>
  <si>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</si>
  <si>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</si>
  <si>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</si>
  <si>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</si>
  <si>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</si>
  <si>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</si>
  <si>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</si>
  <si>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</si>
  <si>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</si>
  <si>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</si>
  <si>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</si>
  <si>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</si>
  <si>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</si>
  <si>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</si>
  <si>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</si>
  <si>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</si>
  <si>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</si>
  <si>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</si>
  <si>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</si>
  <si>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</si>
  <si>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</si>
  <si>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</si>
  <si>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</si>
  <si>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</si>
  <si>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</si>
  <si>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</si>
  <si>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</si>
  <si>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</si>
  <si>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</si>
  <si>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</si>
  <si>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</si>
  <si>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</si>
  <si>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</si>
  <si>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</si>
  <si>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</si>
  <si>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</si>
  <si>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</si>
  <si>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</si>
  <si>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</si>
  <si>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</si>
  <si>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</si>
  <si>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</si>
  <si>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</si>
  <si>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</si>
  <si>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</si>
  <si>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</si>
  <si>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</si>
  <si>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</si>
  <si>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</si>
  <si>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</si>
  <si>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</si>
  <si>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</si>
  <si>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</si>
  <si>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</si>
  <si>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</si>
  <si>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</si>
  <si>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</si>
  <si>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</si>
  <si>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</si>
  <si>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</si>
  <si>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</si>
  <si>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</si>
  <si>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</si>
  <si>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</si>
  <si>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</si>
  <si>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</si>
  <si>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</si>
  <si>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</si>
  <si>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</si>
  <si>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</si>
  <si>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</si>
  <si>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</si>
  <si>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</si>
  <si>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</si>
  <si>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</si>
  <si>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</si>
  <si>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</si>
  <si>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</si>
  <si>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</si>
  <si>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</si>
  <si>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</si>
  <si>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</si>
  <si>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</si>
  <si>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</si>
  <si>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</si>
  <si>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</si>
  <si>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</si>
  <si>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</si>
  <si>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</si>
  <si>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</si>
  <si>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</si>
  <si>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</si>
  <si>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</si>
  <si>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</si>
  <si>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</si>
  <si>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</si>
  <si>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</si>
  <si>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</si>
  <si>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</si>
  <si>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</si>
  <si>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</si>
  <si>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</si>
  <si>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</si>
  <si>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</si>
  <si>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</si>
  <si>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</si>
  <si>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</si>
  <si>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</si>
  <si>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</si>
  <si>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</si>
  <si>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</si>
  <si>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</si>
  <si>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</si>
  <si>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</si>
  <si>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</si>
  <si>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</si>
  <si>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</si>
  <si>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</si>
  <si>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</si>
  <si>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</si>
  <si>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</si>
  <si>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</si>
  <si>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</si>
  <si>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</si>
  <si>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</si>
  <si>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</si>
  <si>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</si>
  <si>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</si>
  <si>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</si>
  <si>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</si>
  <si>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</si>
  <si>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</si>
  <si>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</si>
  <si>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</si>
  <si>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</si>
  <si>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</si>
  <si>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</si>
  <si>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</si>
  <si>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</si>
  <si>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</si>
  <si>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</si>
  <si>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</si>
  <si>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</si>
  <si>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</si>
  <si>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</si>
  <si>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</si>
  <si>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</si>
  <si>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</si>
  <si>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</si>
  <si>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</si>
  <si>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</si>
  <si>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</si>
  <si>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</si>
  <si>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</si>
  <si>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</si>
  <si>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</si>
  <si>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</si>
  <si>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</si>
  <si>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</si>
  <si>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</si>
  <si>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</si>
  <si>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</si>
  <si>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</si>
  <si>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</si>
  <si>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</si>
  <si>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</si>
  <si>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</si>
  <si>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</si>
  <si>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</si>
  <si>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</si>
  <si>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</si>
  <si>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</si>
  <si>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</si>
  <si>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</si>
  <si>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</si>
  <si>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</si>
  <si>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</si>
  <si>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</si>
  <si>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</si>
  <si>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</si>
  <si>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</si>
  <si>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</si>
  <si>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</si>
  <si>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</si>
  <si>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</si>
  <si>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</si>
  <si>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</si>
  <si>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</si>
  <si>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</si>
  <si>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</si>
  <si>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</si>
  <si>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</si>
  <si>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</si>
  <si>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</si>
  <si>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</si>
  <si>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</si>
  <si>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</si>
  <si>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</si>
  <si>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</si>
  <si>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</si>
  <si>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</si>
  <si>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</si>
  <si>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</si>
  <si>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</si>
  <si>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</si>
  <si>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</si>
  <si>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</si>
  <si>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</si>
  <si>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</si>
  <si>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</si>
  <si>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</si>
  <si>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</si>
  <si>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</si>
  <si>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</si>
  <si>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</si>
  <si>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</si>
  <si>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</si>
  <si>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</si>
  <si>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</si>
  <si>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</si>
  <si>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</si>
  <si>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</si>
  <si>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</si>
  <si>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</si>
  <si>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</si>
  <si>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</si>
  <si>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</si>
  <si>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</si>
  <si>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</si>
  <si>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</si>
  <si>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</si>
  <si>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</si>
  <si>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</si>
  <si>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</si>
  <si>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</si>
  <si>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</si>
  <si>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</si>
  <si>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</si>
  <si>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</si>
  <si>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</si>
  <si>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</si>
  <si>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</si>
  <si>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</si>
  <si>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</si>
  <si>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</si>
  <si>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</si>
  <si>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</si>
  <si>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</si>
  <si>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</si>
  <si>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</si>
  <si>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</si>
  <si>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</si>
  <si>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</si>
  <si>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</si>
  <si>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</si>
  <si>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</si>
  <si>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</si>
  <si>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</si>
  <si>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</si>
  <si>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</si>
  <si>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</si>
  <si>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</si>
  <si>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</si>
  <si>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</si>
  <si>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</si>
  <si>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</si>
  <si>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</si>
  <si>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</si>
  <si>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</si>
  <si>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</si>
  <si>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</si>
  <si>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</si>
  <si>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</si>
  <si>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</si>
  <si>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</si>
  <si>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</si>
  <si>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</si>
  <si>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</si>
  <si>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</si>
  <si>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</si>
  <si>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</si>
  <si>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</si>
  <si>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</si>
  <si>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</si>
  <si>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</si>
  <si>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</si>
  <si>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</si>
  <si>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</si>
  <si>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</si>
  <si>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</si>
  <si>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</si>
  <si>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</si>
  <si>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</si>
  <si>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</si>
  <si>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</si>
  <si>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</si>
  <si>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</si>
  <si>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</si>
  <si>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</si>
  <si>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</si>
  <si>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</si>
  <si>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</si>
  <si>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</si>
  <si>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</si>
  <si>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</si>
  <si>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</si>
  <si>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</si>
  <si>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</si>
  <si>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</si>
  <si>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</si>
  <si>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</si>
  <si>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</si>
  <si>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</si>
  <si>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</si>
  <si>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</si>
  <si>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</si>
  <si>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</si>
  <si>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</si>
  <si>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</si>
  <si>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</si>
  <si>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</si>
  <si>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</si>
  <si>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</si>
  <si>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</si>
  <si>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</si>
  <si>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</si>
  <si>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</si>
  <si>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</si>
  <si>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</si>
  <si>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</si>
  <si>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</si>
  <si>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</si>
  <si>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</si>
  <si>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</si>
  <si>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</si>
  <si>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</si>
  <si>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</si>
  <si>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</si>
  <si>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</si>
  <si>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</si>
  <si>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</si>
  <si>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</si>
  <si>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</si>
  <si>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</si>
  <si>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</si>
  <si>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</si>
  <si>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</si>
  <si>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</si>
  <si>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</si>
  <si>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</si>
  <si>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</si>
  <si>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</si>
  <si>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</si>
  <si>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</si>
  <si>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</si>
  <si>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</si>
  <si>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</si>
  <si>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</si>
  <si>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</si>
  <si>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</si>
  <si>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</si>
  <si>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</si>
  <si>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</si>
  <si>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</si>
  <si>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</si>
  <si>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</si>
  <si>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</si>
  <si>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</si>
  <si>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</si>
  <si>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</si>
  <si>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</si>
  <si>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</si>
  <si>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</si>
  <si>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</si>
  <si>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</si>
  <si>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</si>
  <si>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</si>
  <si>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</si>
  <si>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</si>
  <si>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</si>
  <si>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</si>
  <si>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</si>
  <si>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</si>
  <si>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</si>
  <si>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</si>
  <si>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</si>
  <si>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</si>
  <si>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</si>
  <si>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</si>
  <si>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</si>
  <si>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</si>
  <si>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</si>
  <si>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</si>
  <si>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</si>
  <si>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</si>
  <si>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</si>
  <si>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</si>
  <si>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</si>
  <si>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</si>
  <si>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</si>
  <si>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</si>
  <si>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</si>
  <si>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</si>
  <si>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</si>
  <si>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</si>
  <si>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</si>
  <si>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</si>
  <si>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</si>
  <si>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</si>
  <si>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</si>
  <si>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</si>
  <si>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</si>
  <si>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</si>
  <si>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</si>
  <si>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</si>
  <si>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</si>
  <si>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</si>
  <si>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</si>
  <si>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</si>
  <si>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</si>
  <si>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</si>
  <si>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</si>
  <si>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</si>
  <si>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</si>
  <si>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</si>
  <si>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</si>
  <si>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</si>
  <si>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</si>
  <si>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</si>
  <si>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</si>
  <si>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</si>
  <si>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</si>
  <si>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</si>
  <si>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</si>
  <si>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</si>
  <si>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</si>
  <si>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</si>
  <si>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</si>
  <si>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</si>
  <si>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</si>
  <si>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</si>
  <si>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</si>
  <si>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</si>
  <si>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</si>
  <si>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</si>
  <si>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</si>
  <si>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</si>
  <si>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</si>
  <si>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</si>
  <si>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</si>
  <si>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</si>
  <si>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</si>
  <si>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</si>
  <si>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</si>
  <si>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</si>
  <si>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</si>
  <si>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</si>
  <si>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</si>
  <si>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</si>
  <si>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</si>
  <si>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</si>
  <si>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</si>
  <si>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</si>
  <si>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</si>
  <si>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</si>
  <si>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</si>
  <si>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</si>
  <si>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</si>
  <si>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</si>
  <si>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</si>
  <si>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</si>
  <si>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</si>
  <si>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</si>
  <si>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</si>
  <si>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</si>
  <si>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</si>
  <si>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</si>
  <si>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</si>
  <si>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</si>
  <si>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</si>
  <si>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</si>
  <si>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</si>
  <si>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</si>
  <si>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</si>
  <si>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</si>
  <si>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</si>
  <si>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</si>
  <si>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</si>
  <si>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</si>
  <si>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</si>
  <si>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</si>
  <si>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</si>
  <si>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</si>
  <si>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</si>
  <si>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</si>
  <si>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</si>
  <si>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</si>
  <si>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</si>
  <si>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</si>
  <si>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</si>
  <si>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</si>
  <si>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</si>
  <si>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</si>
  <si>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</si>
  <si>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</si>
  <si>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</si>
  <si>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</si>
  <si>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</si>
  <si>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</si>
  <si>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</si>
  <si>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</si>
  <si>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</si>
  <si>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</si>
  <si>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</si>
  <si>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</si>
  <si>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</si>
  <si>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</si>
  <si>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</si>
  <si>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</si>
  <si>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</si>
  <si>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</si>
  <si>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</si>
  <si>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</si>
  <si>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</si>
  <si>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</si>
  <si>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</si>
  <si>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</si>
  <si>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</si>
  <si>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</si>
  <si>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</si>
  <si>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</si>
  <si>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</si>
  <si>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</si>
  <si>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</si>
  <si>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</si>
  <si>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</si>
  <si>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</si>
  <si>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</si>
  <si>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</si>
  <si>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</si>
  <si>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</si>
  <si>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</si>
  <si>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</si>
  <si>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</si>
  <si>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</si>
  <si>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</si>
  <si>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</si>
  <si>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</si>
  <si>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</si>
  <si>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</si>
  <si>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</si>
  <si>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</si>
  <si>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</si>
  <si>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</si>
  <si>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</si>
  <si>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</si>
  <si>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</si>
  <si>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</si>
  <si>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</si>
  <si>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</si>
  <si>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</si>
  <si>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</si>
  <si>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</si>
  <si>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</si>
  <si>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</si>
  <si>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</si>
  <si>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</si>
  <si>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</si>
  <si>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</si>
  <si>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</si>
  <si>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</si>
  <si>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</si>
  <si>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</si>
  <si>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</si>
  <si>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</si>
  <si>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</si>
  <si>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</si>
  <si>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</si>
  <si>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</si>
  <si>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</si>
  <si>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</si>
  <si>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</si>
  <si>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</si>
  <si>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</si>
  <si>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</si>
  <si>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</si>
  <si>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</si>
  <si>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</si>
  <si>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</si>
  <si>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</si>
  <si>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</si>
  <si>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</si>
  <si>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</si>
  <si>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</si>
  <si>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</si>
  <si>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</si>
  <si>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</si>
  <si>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</si>
  <si>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</si>
  <si>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</si>
  <si>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</si>
  <si>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</si>
  <si>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</si>
  <si>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</si>
  <si>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</si>
  <si>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</si>
  <si>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</si>
  <si>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</si>
  <si>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</si>
  <si>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</si>
  <si>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</si>
  <si>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</si>
  <si>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</si>
  <si>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</si>
  <si>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</si>
  <si>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</si>
  <si>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</si>
  <si>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</si>
  <si>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</si>
  <si>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</si>
  <si>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</si>
  <si>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</si>
  <si>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</si>
  <si>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</si>
  <si>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</si>
  <si>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</si>
  <si>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</si>
  <si>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</si>
  <si>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</si>
  <si>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</si>
  <si>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</si>
  <si>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</si>
  <si>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</si>
  <si>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</si>
  <si>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</si>
  <si>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</si>
  <si>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</si>
  <si>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</si>
  <si>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</si>
  <si>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</si>
  <si>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</si>
  <si>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</si>
  <si>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</si>
  <si>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</si>
  <si>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</si>
  <si>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</si>
  <si>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</si>
  <si>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</si>
  <si>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</si>
  <si>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</si>
  <si>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</si>
  <si>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</si>
  <si>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</si>
  <si>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</si>
  <si>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</si>
  <si>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</si>
  <si>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</si>
  <si>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</si>
  <si>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</si>
  <si>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</si>
  <si>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</si>
  <si>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</si>
  <si>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</si>
  <si>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</si>
  <si>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</si>
  <si>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</si>
  <si>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</si>
  <si>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</si>
  <si>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</si>
  <si>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</si>
  <si>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</si>
  <si>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</si>
  <si>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</si>
  <si>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</si>
  <si>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</si>
  <si>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</si>
  <si>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</si>
  <si>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</si>
  <si>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</si>
  <si>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</si>
  <si>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</si>
  <si>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</si>
  <si>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</si>
  <si>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</si>
  <si>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</si>
  <si>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</si>
  <si>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</si>
  <si>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</si>
  <si>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</si>
  <si>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</si>
  <si>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</si>
  <si>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</si>
  <si>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</si>
  <si>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</si>
  <si>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</si>
  <si>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</si>
  <si>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</si>
  <si>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</si>
  <si>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</si>
  <si>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</si>
  <si>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</si>
  <si>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</si>
  <si>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</si>
  <si>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</si>
  <si>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</si>
  <si>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</si>
  <si>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</si>
  <si>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</si>
  <si>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</si>
  <si>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</si>
  <si>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</si>
  <si>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</si>
  <si>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</si>
  <si>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</si>
  <si>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</si>
  <si>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</si>
  <si>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</si>
  <si>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</si>
  <si>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</si>
  <si>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</si>
  <si>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</si>
  <si>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</si>
  <si>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</si>
  <si>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</si>
  <si>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</si>
  <si>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</si>
  <si>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</si>
  <si>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</si>
  <si>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</si>
  <si>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</si>
  <si>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</si>
  <si>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</si>
  <si>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</si>
  <si>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</si>
  <si>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</si>
  <si>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</si>
  <si>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</si>
  <si>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</si>
  <si>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</si>
  <si>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</si>
  <si>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</si>
  <si>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</si>
  <si>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</si>
  <si>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</si>
  <si>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</si>
  <si>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</si>
  <si>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</si>
  <si>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</si>
  <si>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</si>
  <si>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</si>
  <si>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</si>
  <si>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</si>
  <si>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</si>
  <si>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</si>
  <si>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</si>
  <si>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</si>
  <si>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</si>
  <si>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</si>
  <si>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</si>
  <si>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</si>
  <si>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</si>
  <si>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</si>
  <si>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</si>
  <si>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</si>
  <si>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</si>
  <si>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</si>
  <si>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</si>
  <si>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</si>
  <si>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</si>
  <si>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</si>
  <si>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</si>
  <si>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</si>
  <si>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</si>
  <si>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</si>
  <si>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</si>
  <si>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</si>
  <si>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</si>
  <si>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</si>
  <si>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</si>
  <si>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</si>
  <si>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</si>
  <si>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</si>
  <si>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</si>
  <si>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</si>
  <si>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</si>
  <si>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</si>
  <si>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</si>
  <si>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</si>
  <si>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</si>
  <si>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</si>
  <si>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</si>
  <si>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</si>
  <si>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</si>
  <si>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</si>
  <si>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</si>
  <si>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</si>
  <si>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</si>
  <si>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</si>
  <si>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</si>
  <si>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</si>
  <si>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</si>
  <si>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</si>
  <si>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</si>
  <si>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</si>
  <si>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</si>
  <si>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</si>
  <si>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</si>
  <si>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</si>
  <si>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</si>
  <si>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</si>
  <si>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</si>
  <si>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</si>
  <si>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</si>
  <si>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</si>
  <si>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</si>
  <si>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</si>
  <si>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</si>
  <si>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</si>
  <si>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</si>
  <si>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</si>
  <si>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</si>
  <si>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</si>
  <si>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</si>
  <si>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</si>
  <si>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</si>
  <si>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</si>
  <si>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</si>
  <si>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</si>
  <si>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</si>
  <si>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</si>
  <si>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</si>
  <si>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</si>
  <si>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</si>
  <si>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</si>
  <si>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</si>
  <si>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</si>
  <si>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</si>
  <si>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</si>
  <si>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</si>
  <si>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</si>
  <si>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</si>
  <si>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</si>
  <si>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</si>
  <si>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</si>
  <si>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</si>
  <si>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</si>
  <si>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</si>
  <si>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</si>
  <si>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</si>
  <si>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</si>
  <si>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</si>
  <si>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</si>
  <si>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</si>
  <si>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</si>
  <si>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</si>
  <si>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</si>
  <si>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</si>
  <si>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</si>
  <si>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</si>
  <si>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</si>
  <si>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</si>
  <si>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</si>
  <si>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</si>
  <si>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</si>
  <si>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</si>
  <si>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</si>
  <si>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</si>
  <si>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</si>
  <si>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</si>
  <si>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</si>
  <si>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</si>
  <si>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</si>
  <si>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</si>
  <si>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</si>
  <si>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</si>
  <si>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</si>
  <si>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</si>
  <si>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</si>
  <si>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</si>
  <si>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</si>
  <si>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</si>
  <si>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</si>
  <si>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</si>
  <si>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</si>
  <si>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</si>
  <si>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</si>
  <si>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</si>
  <si>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</si>
  <si>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</si>
  <si>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</si>
  <si>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</si>
  <si>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</si>
  <si>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</si>
  <si>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</si>
  <si>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</si>
  <si>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</si>
  <si>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</si>
  <si>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</si>
  <si>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</si>
  <si>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</si>
  <si>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</si>
  <si>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</si>
  <si>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</si>
  <si>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</si>
  <si>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</si>
  <si>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</si>
  <si>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</si>
  <si>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</si>
  <si>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</si>
  <si>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</si>
  <si>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</si>
  <si>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</si>
  <si>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</si>
  <si>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</si>
  <si>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</si>
  <si>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</si>
  <si>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</si>
  <si>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</si>
  <si>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</si>
  <si>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</si>
  <si>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</si>
  <si>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</si>
  <si>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</si>
  <si>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</si>
  <si>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</si>
  <si>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</si>
  <si>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</si>
  <si>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</si>
  <si>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</si>
  <si>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</si>
  <si>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</si>
  <si>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</si>
  <si>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</si>
  <si>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</si>
  <si>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</si>
  <si>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</si>
  <si>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</si>
  <si>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</si>
  <si>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</si>
  <si>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</si>
  <si>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</si>
  <si>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</si>
  <si>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</si>
  <si>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</si>
  <si>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</si>
  <si>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</si>
  <si>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</si>
  <si>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</si>
  <si>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</si>
  <si>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</si>
  <si>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</si>
  <si>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</si>
  <si>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</si>
  <si>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</si>
  <si>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</si>
  <si>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</si>
  <si>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</si>
  <si>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</si>
  <si>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</si>
  <si>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</si>
  <si>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</si>
  <si>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</si>
  <si>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</si>
  <si>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</si>
  <si>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</si>
  <si>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</si>
  <si>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</si>
  <si>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</si>
  <si>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</si>
  <si>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</si>
  <si>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</si>
  <si>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</si>
  <si>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</si>
  <si>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</si>
  <si>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</si>
  <si>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</si>
  <si>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</si>
  <si>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</si>
  <si>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</si>
  <si>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</si>
  <si>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</si>
  <si>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</si>
  <si>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</si>
  <si>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</si>
  <si>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</si>
  <si>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</si>
  <si>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</si>
  <si>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</si>
  <si>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</si>
  <si>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</si>
  <si>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</si>
  <si>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</si>
  <si>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</si>
  <si>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</si>
  <si>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</si>
  <si>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</si>
  <si>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</si>
  <si>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</si>
  <si>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</si>
  <si>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</si>
  <si>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</si>
  <si>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</si>
  <si>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</si>
  <si>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</si>
  <si>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</si>
  <si>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</si>
  <si>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</si>
  <si>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</si>
  <si>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</si>
  <si>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</si>
  <si>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</si>
  <si>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</si>
  <si>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</si>
  <si>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</si>
  <si>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</si>
  <si>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</si>
  <si>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</si>
  <si>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</si>
  <si>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</si>
  <si>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</si>
  <si>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</si>
  <si>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</si>
  <si>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</si>
  <si>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</si>
  <si>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</si>
  <si>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</si>
  <si>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</si>
  <si>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</si>
  <si>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</si>
  <si>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</si>
  <si>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</si>
  <si>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</si>
  <si>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</si>
  <si>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</si>
  <si>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</si>
  <si>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</si>
  <si>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</si>
  <si>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</si>
  <si>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</si>
  <si>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</si>
  <si>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</si>
  <si>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</si>
  <si>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</si>
  <si>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</si>
  <si>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</si>
  <si>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</si>
  <si>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</si>
  <si>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</si>
  <si>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</si>
  <si>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</si>
  <si>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</si>
  <si>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</si>
  <si>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</si>
  <si>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</si>
  <si>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</si>
  <si>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</si>
  <si>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</si>
  <si>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</si>
  <si>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</si>
  <si>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</si>
  <si>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</si>
  <si>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</si>
  <si>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</si>
  <si>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</si>
  <si>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</si>
  <si>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</si>
  <si>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</si>
  <si>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</si>
  <si>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</si>
  <si>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</si>
  <si>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</si>
  <si>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</si>
  <si>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</si>
  <si>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</si>
  <si>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</si>
  <si>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</si>
  <si>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</si>
  <si>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</si>
  <si>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</si>
  <si>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</si>
  <si>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</si>
  <si>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</si>
  <si>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</si>
  <si>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</si>
  <si>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</si>
  <si>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</si>
  <si>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</si>
  <si>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</si>
  <si>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</si>
  <si>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</si>
  <si>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</si>
  <si>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</si>
  <si>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</si>
  <si>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</si>
  <si>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</si>
  <si>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</si>
  <si>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</si>
  <si>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</si>
  <si>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</si>
  <si>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</si>
  <si>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</si>
  <si>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</si>
  <si>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</si>
  <si>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</si>
  <si>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</si>
  <si>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</si>
  <si>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</si>
  <si>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</si>
  <si>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</si>
  <si>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</si>
  <si>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</si>
  <si>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</si>
  <si>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</si>
  <si>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</si>
  <si>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</si>
  <si>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</si>
  <si>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</si>
  <si>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</si>
  <si>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</si>
  <si>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</si>
  <si>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</si>
  <si>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</si>
  <si>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</si>
  <si>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</si>
  <si>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</si>
  <si>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</si>
  <si>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</si>
  <si>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</si>
  <si>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</si>
  <si>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</si>
  <si>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</si>
  <si>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</si>
  <si>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</si>
  <si>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</si>
  <si>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</si>
  <si>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</si>
  <si>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</si>
  <si>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</si>
  <si>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</si>
  <si>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</si>
  <si>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</si>
  <si>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</si>
  <si>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</si>
  <si>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</si>
  <si>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</si>
  <si>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</si>
  <si>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</si>
  <si>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</si>
  <si>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</si>
  <si>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</si>
  <si>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</si>
  <si>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</si>
  <si>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</si>
  <si>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</si>
  <si>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</si>
  <si>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</si>
  <si>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</si>
  <si>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</si>
  <si>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</si>
  <si>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</si>
  <si>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</si>
  <si>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</si>
  <si>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</si>
  <si>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</si>
  <si>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</si>
  <si>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</si>
  <si>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</si>
  <si>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</si>
  <si>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</si>
  <si>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</si>
  <si>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</si>
  <si>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</si>
  <si>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</si>
  <si>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</si>
  <si>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</si>
  <si>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</si>
  <si>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</si>
  <si>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</si>
  <si>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</si>
  <si>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</si>
  <si>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</si>
  <si>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</si>
  <si>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</si>
  <si>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</si>
  <si>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</si>
  <si>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</si>
  <si>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</si>
  <si>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</si>
  <si>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</si>
  <si>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</si>
  <si>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</si>
  <si>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</si>
  <si>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</si>
  <si>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</si>
  <si>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</si>
  <si>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</si>
  <si>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</si>
  <si>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</si>
  <si>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</si>
  <si>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</si>
  <si>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</si>
  <si>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</si>
  <si>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</si>
  <si>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</si>
  <si>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</si>
  <si>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</si>
  <si>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</si>
  <si>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</si>
  <si>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</si>
  <si>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</si>
  <si>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</si>
  <si>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</si>
  <si>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</si>
  <si>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</si>
  <si>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</si>
  <si>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</si>
  <si>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</si>
  <si>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</si>
  <si>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</si>
  <si>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</si>
  <si>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</si>
  <si>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</si>
  <si>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</si>
  <si>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</si>
  <si>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</si>
  <si>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</si>
  <si>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</si>
  <si>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</si>
  <si>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</si>
  <si>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</si>
  <si>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</si>
  <si>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</si>
  <si>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</si>
  <si>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</si>
  <si>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</si>
  <si>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</si>
  <si>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</si>
  <si>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</si>
  <si>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</si>
  <si>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</si>
  <si>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</si>
  <si>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</si>
  <si>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</si>
  <si>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</si>
  <si>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</si>
  <si>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</si>
  <si>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</si>
  <si>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</si>
  <si>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</si>
  <si>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</si>
  <si>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</si>
  <si>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</si>
  <si>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</si>
  <si>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</si>
  <si>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</si>
  <si>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</si>
  <si>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</si>
  <si>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</si>
  <si>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</si>
  <si>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</si>
  <si>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</si>
  <si>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</si>
  <si>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</si>
  <si>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</si>
  <si>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</si>
  <si>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</si>
  <si>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</si>
  <si>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</si>
  <si>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</si>
  <si>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</si>
  <si>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</si>
  <si>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</si>
  <si>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</si>
  <si>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</si>
  <si>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</si>
  <si>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</si>
  <si>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</si>
  <si>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</si>
  <si>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</si>
  <si>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</si>
  <si>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</si>
  <si>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</si>
  <si>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</si>
  <si>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</si>
  <si>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</si>
  <si>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</si>
  <si>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</si>
  <si>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</si>
  <si>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</si>
  <si>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</si>
  <si>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</si>
  <si>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</si>
  <si>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</si>
  <si>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</si>
  <si>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</si>
  <si>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</si>
  <si>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</si>
  <si>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</si>
  <si>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</si>
  <si>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</si>
  <si>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</si>
  <si>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</si>
  <si>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</si>
  <si>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</si>
  <si>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</si>
  <si>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</si>
  <si>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</si>
  <si>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</si>
  <si>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</si>
  <si>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</si>
  <si>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</si>
  <si>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</si>
  <si>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</si>
  <si>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</si>
  <si>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</si>
  <si>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</si>
  <si>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</si>
  <si>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</si>
  <si>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</si>
  <si>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</si>
  <si>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</si>
  <si>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</si>
  <si>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</si>
  <si>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</si>
  <si>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</si>
  <si>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</si>
  <si>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</si>
  <si>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</si>
  <si>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</si>
  <si>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</si>
  <si>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</si>
  <si>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</si>
  <si>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</si>
  <si>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</si>
  <si>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</si>
  <si>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</si>
  <si>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</si>
  <si>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</si>
  <si>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</si>
  <si>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</si>
  <si>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</si>
  <si>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</si>
  <si>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</si>
  <si>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</si>
  <si>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</si>
  <si>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</si>
  <si>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</si>
  <si>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</si>
  <si>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</si>
  <si>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</si>
  <si>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</si>
  <si>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</si>
  <si>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</si>
  <si>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</si>
  <si>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</si>
  <si>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</si>
  <si>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</si>
  <si>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</si>
  <si>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</si>
  <si>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</si>
  <si>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</si>
  <si>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</si>
  <si>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</si>
  <si>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</si>
  <si>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</si>
  <si>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</si>
  <si>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</si>
  <si>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</si>
  <si>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</si>
  <si>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</si>
  <si>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</si>
  <si>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</si>
  <si>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</si>
  <si>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</si>
  <si>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</si>
  <si>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</si>
  <si>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</si>
  <si>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</si>
  <si>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</si>
  <si>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</si>
  <si>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</si>
  <si>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</si>
  <si>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</si>
  <si>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</si>
  <si>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</si>
  <si>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</si>
  <si>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</si>
  <si>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</si>
  <si>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</si>
  <si>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</si>
  <si>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</si>
  <si>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</si>
  <si>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</si>
  <si>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</si>
  <si>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</si>
  <si>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</si>
  <si>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</si>
  <si>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</si>
  <si>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</si>
  <si>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</si>
  <si>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</si>
  <si>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</si>
  <si>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</si>
  <si>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</si>
  <si>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</si>
  <si>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</si>
  <si>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</si>
  <si>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</si>
  <si>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</si>
  <si>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</si>
  <si>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</si>
  <si>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</si>
  <si>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</si>
  <si>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</si>
  <si>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</si>
  <si>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</si>
  <si>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</si>
  <si>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</si>
  <si>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</si>
  <si>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</si>
  <si>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</si>
  <si>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</si>
  <si>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</si>
  <si>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</si>
  <si>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</si>
  <si>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</si>
  <si>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</si>
  <si>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</si>
  <si>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</si>
  <si>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</si>
  <si>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</si>
  <si>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</si>
  <si>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</si>
  <si>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</si>
  <si>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</si>
  <si>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</si>
  <si>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</si>
  <si>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</si>
  <si>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</si>
  <si>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</si>
  <si>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</si>
  <si>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</si>
  <si>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</si>
  <si>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</si>
  <si>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</si>
  <si>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</si>
  <si>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</si>
  <si>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</si>
  <si>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</si>
  <si>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</si>
  <si>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</si>
  <si>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</si>
  <si>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</si>
  <si>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</si>
  <si>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</si>
  <si>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</si>
  <si>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</si>
  <si>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</si>
  <si>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</si>
  <si>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</si>
  <si>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</si>
  <si>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</si>
  <si>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</si>
  <si>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</si>
  <si>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</si>
  <si>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</si>
  <si>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</si>
  <si>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</si>
  <si>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</si>
  <si>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</si>
  <si>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</si>
  <si>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</si>
  <si>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</si>
  <si>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</si>
  <si>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</si>
  <si>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</si>
  <si>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</si>
  <si>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</si>
  <si>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</si>
  <si>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</si>
  <si>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</si>
  <si>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</si>
  <si>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</si>
  <si>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</si>
  <si>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</si>
  <si>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</si>
  <si>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</si>
  <si>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</si>
  <si>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</si>
  <si>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</si>
  <si>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</si>
  <si>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</si>
  <si>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</si>
  <si>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</si>
  <si>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</si>
  <si>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</si>
  <si>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</si>
  <si>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</si>
  <si>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</si>
  <si>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</si>
  <si>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</si>
  <si>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</si>
  <si>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</si>
  <si>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</si>
  <si>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</si>
  <si>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</si>
  <si>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</si>
  <si>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</si>
  <si>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</si>
  <si>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</si>
  <si>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</si>
  <si>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</si>
  <si>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</si>
  <si>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</si>
  <si>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</si>
  <si>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</si>
  <si>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</si>
  <si>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</si>
  <si>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</si>
  <si>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</si>
  <si>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</si>
  <si>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</si>
  <si>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</si>
  <si>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</si>
  <si>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</si>
  <si>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</si>
  <si>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</si>
  <si>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</si>
  <si>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</si>
  <si>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</si>
  <si>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</si>
  <si>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</si>
  <si>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</si>
  <si>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</si>
  <si>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</si>
  <si>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</si>
  <si>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</si>
  <si>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</si>
  <si>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</si>
  <si>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</si>
  <si>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</si>
  <si>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</si>
  <si>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</si>
  <si>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</si>
  <si>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</si>
  <si>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</si>
  <si>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</si>
  <si>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</si>
  <si>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</si>
  <si>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</si>
  <si>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</si>
  <si>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</si>
  <si>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</si>
  <si>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</si>
  <si>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</si>
  <si>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</si>
  <si>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</si>
  <si>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</si>
  <si>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</si>
  <si>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</si>
  <si>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</si>
  <si>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</si>
  <si>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</si>
  <si>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</si>
  <si>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</si>
  <si>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</si>
  <si>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</si>
  <si>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</si>
  <si>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</si>
  <si>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</si>
  <si>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</si>
  <si>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</si>
  <si>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</si>
  <si>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</si>
  <si>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</si>
  <si>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</si>
  <si>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</si>
  <si>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</si>
  <si>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</si>
  <si>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</si>
  <si>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</si>
  <si>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</si>
  <si>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</si>
  <si>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</si>
  <si>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</si>
  <si>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</si>
  <si>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</si>
  <si>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</si>
  <si>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</si>
  <si>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</si>
  <si>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</si>
  <si>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</si>
  <si>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</si>
  <si>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</si>
  <si>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</si>
  <si>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</si>
  <si>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</si>
  <si>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</si>
  <si>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</si>
  <si>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</si>
  <si>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</si>
  <si>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</si>
  <si>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</si>
  <si>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</si>
  <si>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</si>
  <si>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</si>
  <si>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</si>
  <si>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</si>
  <si>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</si>
  <si>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</si>
  <si>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</si>
  <si>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</si>
  <si>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</si>
  <si>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</si>
  <si>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</si>
  <si>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</si>
  <si>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</si>
  <si>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</si>
  <si>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</si>
  <si>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</si>
  <si>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</si>
  <si>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</si>
  <si>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</si>
  <si>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</si>
  <si>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</si>
  <si>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</si>
  <si>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</si>
  <si>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</si>
  <si>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</si>
  <si>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</si>
  <si>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</si>
  <si>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</si>
  <si>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</si>
  <si>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</si>
  <si>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</si>
  <si>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</si>
  <si>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</si>
  <si>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</si>
  <si>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</si>
  <si>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</si>
  <si>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</si>
  <si>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</si>
  <si>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</si>
  <si>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</si>
  <si>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</si>
  <si>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</si>
  <si>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</si>
  <si>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</si>
  <si>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</si>
  <si>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</si>
  <si>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</si>
  <si>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</si>
  <si>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</si>
  <si>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</si>
  <si>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</si>
  <si>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</si>
  <si>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</si>
  <si>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</si>
  <si>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</si>
  <si>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</si>
  <si>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</si>
  <si>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</si>
  <si>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</si>
  <si>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</si>
  <si>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</si>
  <si>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</si>
  <si>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</si>
  <si>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</si>
  <si>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</si>
  <si>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</si>
  <si>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</si>
  <si>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</si>
  <si>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</si>
  <si>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</si>
  <si>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</si>
  <si>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</si>
  <si>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</si>
  <si>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</si>
  <si>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</si>
  <si>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</si>
  <si>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</si>
  <si>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</si>
  <si>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</si>
  <si>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</si>
  <si>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</si>
  <si>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</si>
  <si>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</si>
  <si>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</si>
  <si>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</si>
  <si>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</si>
  <si>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</si>
  <si>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</si>
  <si>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</si>
  <si>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</si>
  <si>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</si>
  <si>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</si>
  <si>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</si>
  <si>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</si>
  <si>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</si>
  <si>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</si>
  <si>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</si>
  <si>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</si>
  <si>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</si>
  <si>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</si>
  <si>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</si>
  <si>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</si>
  <si>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</si>
  <si>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</si>
  <si>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</si>
  <si>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</si>
  <si>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</si>
  <si>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</si>
  <si>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</si>
  <si>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</si>
  <si>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</si>
  <si>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</si>
  <si>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</si>
  <si>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</si>
  <si>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</si>
  <si>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</si>
  <si>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</si>
  <si>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</si>
  <si>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</si>
  <si>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</si>
  <si>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</si>
  <si>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</si>
  <si>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</si>
  <si>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</si>
  <si>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</si>
  <si>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</si>
  <si>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</si>
  <si>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</si>
  <si>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</si>
  <si>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</si>
  <si>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</si>
  <si>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</si>
  <si>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</si>
  <si>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</si>
  <si>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</si>
  <si>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</si>
  <si>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</si>
  <si>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</si>
  <si>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</si>
  <si>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</si>
  <si>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</si>
  <si>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</si>
  <si>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</si>
  <si>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</si>
  <si>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</si>
  <si>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</si>
  <si>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</si>
  <si>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</si>
  <si>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</si>
  <si>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</si>
  <si>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</si>
  <si>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</si>
  <si>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</si>
  <si>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</si>
  <si>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</si>
  <si>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</si>
  <si>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</si>
  <si>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</si>
  <si>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</si>
  <si>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</si>
  <si>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</si>
  <si>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</si>
  <si>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</si>
  <si>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</si>
  <si>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</si>
  <si>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</si>
  <si>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</si>
  <si>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</si>
  <si>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</si>
  <si>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</si>
  <si>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</si>
  <si>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</si>
  <si>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</si>
  <si>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</si>
  <si>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</si>
  <si>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</si>
  <si>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</si>
  <si>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</si>
  <si>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</si>
  <si>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</si>
  <si>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</si>
  <si>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</si>
  <si>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</si>
  <si>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</si>
  <si>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</si>
  <si>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</si>
  <si>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</si>
  <si>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</si>
  <si>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</si>
  <si>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</si>
  <si>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</si>
  <si>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</si>
  <si>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</si>
  <si>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</si>
  <si>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</si>
  <si>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</si>
  <si>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</si>
  <si>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</si>
  <si>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</si>
  <si>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</si>
  <si>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</si>
  <si>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</si>
  <si>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</si>
  <si>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</si>
  <si>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</si>
  <si>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</si>
  <si>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</si>
  <si>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</si>
  <si>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</si>
  <si>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</si>
  <si>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</si>
  <si>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</si>
  <si>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</si>
  <si>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</si>
  <si>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</si>
  <si>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</si>
  <si>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</si>
  <si>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</si>
  <si>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</si>
  <si>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</si>
  <si>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</si>
  <si>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</si>
  <si>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</si>
  <si>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</si>
  <si>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</si>
  <si>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</si>
  <si>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</si>
  <si>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</si>
  <si>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</si>
  <si>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</si>
  <si>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</si>
  <si>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</si>
  <si>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</si>
  <si>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</si>
  <si>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</si>
  <si>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</si>
  <si>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</si>
  <si>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</si>
  <si>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</si>
  <si>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</si>
  <si>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</si>
  <si>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</si>
  <si>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</si>
  <si>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</si>
  <si>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</si>
  <si>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</si>
  <si>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</si>
  <si>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</si>
  <si>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</si>
  <si>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</si>
  <si>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</si>
  <si>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</si>
  <si>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</si>
  <si>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</si>
  <si>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</si>
  <si>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</si>
  <si>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</si>
  <si>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</si>
  <si>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</si>
  <si>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</si>
  <si>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</si>
  <si>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</si>
  <si>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</si>
  <si>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</si>
  <si>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</si>
  <si>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</si>
  <si>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</si>
  <si>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</si>
  <si>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</si>
  <si>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</si>
  <si>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</si>
  <si>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</si>
  <si>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</si>
  <si>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</si>
  <si>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</si>
  <si>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</si>
  <si>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</si>
  <si>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</si>
  <si>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</si>
  <si>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</si>
  <si>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</si>
  <si>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</si>
  <si>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</si>
  <si>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</si>
  <si>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</si>
  <si>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</si>
  <si>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</si>
  <si>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</si>
  <si>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</si>
  <si>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</si>
  <si>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</si>
  <si>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</si>
  <si>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</si>
  <si>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</si>
  <si>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</si>
  <si>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</si>
  <si>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</si>
  <si>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</si>
  <si>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</si>
  <si>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</si>
  <si>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</si>
  <si>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</si>
  <si>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</si>
  <si>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</si>
  <si>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</si>
  <si>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</si>
  <si>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</si>
  <si>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</si>
  <si>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</si>
  <si>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</si>
  <si>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</si>
  <si>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</si>
  <si>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</si>
  <si>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</si>
  <si>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</si>
  <si>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</si>
  <si>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</si>
  <si>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</si>
  <si>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</si>
  <si>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</si>
  <si>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</si>
  <si>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</si>
  <si>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</si>
  <si>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</si>
  <si>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</si>
  <si>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</si>
  <si>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</si>
  <si>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</si>
  <si>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</si>
  <si>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</si>
  <si>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</si>
  <si>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</si>
  <si>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</si>
  <si>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</si>
  <si>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</si>
  <si>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</si>
  <si>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</si>
  <si>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</si>
  <si>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</si>
  <si>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</si>
  <si>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</si>
  <si>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</si>
  <si>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</si>
  <si>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</si>
  <si>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</si>
  <si>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</si>
  <si>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</si>
  <si>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</si>
  <si>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</si>
  <si>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</si>
  <si>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</si>
  <si>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</si>
  <si>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</si>
  <si>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</si>
  <si>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</si>
  <si>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</si>
  <si>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</si>
  <si>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</si>
  <si>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</si>
  <si>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</si>
  <si>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</si>
  <si>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</si>
  <si>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</si>
  <si>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</si>
  <si>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</si>
  <si>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</si>
  <si>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</si>
  <si>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</si>
  <si>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</si>
  <si>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</si>
  <si>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</si>
  <si>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</si>
  <si>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</si>
  <si>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</si>
  <si>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</si>
  <si>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</si>
  <si>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</si>
  <si>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</si>
  <si>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</si>
  <si>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</si>
  <si>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</si>
  <si>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</si>
  <si>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</si>
  <si>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</si>
  <si>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</si>
  <si>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</si>
  <si>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</si>
  <si>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</si>
  <si>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</si>
  <si>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</si>
  <si>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</si>
  <si>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</si>
  <si>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</si>
  <si>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</si>
  <si>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</si>
  <si>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</si>
  <si>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</si>
  <si>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</si>
  <si>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</si>
  <si>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</si>
  <si>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</si>
  <si>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</si>
  <si>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</si>
  <si>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</si>
  <si>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</si>
  <si>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</si>
  <si>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</si>
  <si>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</si>
  <si>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</si>
  <si>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</si>
  <si>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</si>
  <si>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</si>
  <si>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</si>
  <si>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</si>
  <si>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</si>
  <si>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</si>
  <si>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</si>
  <si>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</si>
  <si>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</si>
  <si>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</si>
  <si>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</si>
  <si>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</si>
  <si>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</si>
  <si>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</si>
  <si>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</si>
  <si>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</si>
  <si>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</si>
  <si>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</si>
  <si>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</si>
  <si>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</si>
  <si>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</si>
  <si>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</si>
  <si>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</si>
  <si>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</si>
  <si>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</si>
  <si>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</si>
  <si>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</si>
  <si>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</si>
  <si>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</si>
  <si>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</si>
  <si>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</si>
  <si>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</si>
  <si>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</si>
  <si>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</si>
  <si>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</si>
  <si>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</si>
  <si>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</si>
  <si>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</si>
  <si>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</si>
  <si>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</si>
  <si>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</si>
  <si>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</si>
  <si>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</si>
  <si>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</si>
  <si>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</si>
  <si>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</si>
  <si>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</si>
  <si>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</si>
  <si>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</si>
  <si>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</si>
  <si>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</si>
  <si>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</si>
  <si>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</si>
  <si>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</si>
  <si>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</si>
  <si>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</si>
  <si>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</si>
  <si>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</si>
  <si>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</si>
  <si>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</si>
  <si>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</si>
  <si>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</si>
  <si>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</si>
  <si>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</si>
  <si>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</si>
  <si>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</si>
  <si>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</si>
  <si>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</si>
  <si>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</si>
  <si>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</si>
  <si>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</si>
  <si>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</si>
  <si>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</si>
  <si>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</si>
  <si>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</si>
  <si>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</si>
  <si>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</si>
  <si>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</si>
  <si>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</si>
  <si>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</si>
  <si>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</si>
  <si>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</si>
  <si>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</si>
  <si>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</si>
  <si>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</si>
  <si>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</si>
  <si>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</si>
  <si>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</si>
  <si>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</si>
  <si>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</si>
  <si>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</si>
  <si>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</si>
  <si>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</si>
  <si>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</si>
  <si>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</si>
  <si>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</si>
  <si>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</si>
  <si>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</si>
  <si>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</si>
  <si>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</si>
  <si>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</si>
  <si>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</si>
  <si>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</si>
  <si>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</si>
  <si>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</si>
  <si>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</si>
  <si>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</si>
  <si>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</si>
  <si>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</si>
  <si>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</si>
  <si>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</si>
  <si>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</si>
  <si>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</si>
  <si>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</si>
  <si>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</si>
  <si>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</si>
  <si>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</si>
  <si>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</si>
  <si>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</si>
  <si>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</si>
  <si>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</si>
  <si>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</si>
  <si>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</si>
  <si>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</si>
  <si>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</si>
  <si>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</si>
  <si>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</si>
  <si>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</si>
  <si>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</si>
  <si>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</si>
  <si>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</si>
  <si>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</si>
  <si>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</si>
  <si>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</si>
  <si>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</si>
  <si>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</si>
  <si>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</si>
  <si>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</si>
  <si>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</si>
  <si>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</si>
  <si>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</si>
  <si>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</si>
  <si>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</si>
  <si>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</si>
  <si>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</si>
  <si>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</si>
  <si>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</si>
  <si>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</si>
  <si>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</si>
  <si>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</si>
  <si>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</si>
  <si>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</si>
  <si>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</si>
  <si>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</si>
  <si>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</si>
  <si>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</si>
  <si>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</si>
  <si>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</si>
  <si>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</si>
  <si>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</si>
  <si>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</si>
  <si>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</si>
  <si>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</si>
  <si>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</si>
  <si>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</si>
  <si>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</si>
  <si>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</si>
  <si>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</si>
  <si>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</si>
  <si>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</si>
  <si>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</si>
  <si>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</si>
  <si>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</si>
  <si>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</si>
  <si>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</si>
  <si>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</si>
  <si>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</si>
  <si>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</si>
  <si>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</si>
  <si>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</si>
  <si>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</si>
  <si>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</si>
  <si>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</si>
  <si>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</si>
  <si>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</si>
  <si>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</si>
  <si>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</si>
  <si>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</si>
  <si>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</si>
  <si>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</si>
  <si>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</si>
  <si>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</si>
  <si>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</si>
  <si>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</si>
  <si>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</si>
  <si>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</si>
  <si>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</si>
  <si>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</si>
  <si>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</si>
  <si>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</si>
  <si>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</si>
  <si>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</si>
  <si>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</si>
  <si>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</si>
  <si>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</si>
  <si>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</si>
  <si>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</si>
  <si>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</si>
  <si>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</si>
  <si>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</si>
  <si>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</si>
  <si>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</si>
  <si>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</si>
  <si>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</si>
  <si>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</si>
  <si>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</si>
  <si>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</si>
  <si>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</si>
  <si>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</si>
  <si>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</si>
  <si>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</si>
  <si>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</si>
  <si>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</si>
  <si>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</si>
  <si>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</si>
  <si>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</si>
  <si>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</si>
  <si>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</si>
  <si>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</si>
  <si>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</si>
  <si>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</si>
  <si>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</si>
  <si>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</si>
  <si>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</si>
  <si>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</si>
  <si>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</si>
  <si>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</si>
  <si>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</si>
  <si>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</si>
  <si>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</si>
  <si>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</si>
  <si>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</si>
  <si>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</si>
  <si>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</si>
  <si>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</si>
  <si>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</si>
  <si>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</si>
  <si>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</si>
  <si>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</si>
  <si>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</si>
  <si>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</si>
  <si>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</si>
  <si>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</si>
  <si>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</si>
  <si>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</si>
  <si>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</si>
  <si>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</si>
  <si>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</si>
  <si>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</si>
  <si>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</si>
  <si>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</si>
  <si>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</si>
  <si>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</si>
  <si>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</si>
  <si>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</si>
  <si>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</si>
  <si>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</si>
  <si>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</si>
  <si>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</si>
  <si>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</si>
  <si>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</si>
  <si>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</si>
  <si>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</si>
  <si>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</si>
  <si>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</si>
  <si>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</si>
  <si>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</si>
  <si>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</si>
  <si>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</si>
  <si>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</si>
  <si>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</si>
  <si>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</si>
  <si>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</si>
  <si>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</si>
  <si>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</si>
  <si>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</si>
  <si>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</si>
  <si>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</si>
  <si>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</si>
  <si>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</si>
  <si>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</si>
  <si>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</si>
  <si>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</si>
  <si>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</si>
  <si>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</si>
  <si>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</si>
  <si>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</si>
  <si>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</si>
  <si>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</si>
  <si>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</si>
  <si>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</si>
  <si>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</si>
  <si>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</si>
  <si>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</si>
  <si>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</si>
  <si>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</si>
  <si>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</si>
  <si>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</si>
  <si>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</si>
  <si>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</si>
  <si>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</si>
  <si>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</si>
  <si>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</si>
  <si>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</si>
  <si>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</si>
  <si>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</si>
  <si>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</si>
  <si>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</si>
  <si>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</si>
  <si>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</si>
  <si>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</si>
  <si>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</si>
  <si>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</si>
  <si>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</si>
  <si>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</si>
  <si>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</si>
  <si>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</si>
  <si>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</si>
  <si>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</si>
  <si>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</si>
  <si>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</si>
  <si>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</si>
  <si>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</si>
  <si>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</si>
  <si>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</si>
  <si>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</si>
  <si>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</si>
  <si>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</si>
  <si>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</si>
  <si>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</si>
  <si>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</si>
  <si>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</si>
  <si>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</si>
  <si>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</si>
  <si>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</si>
  <si>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</si>
  <si>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</si>
  <si>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</si>
  <si>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</si>
  <si>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</si>
  <si>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</si>
  <si>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</si>
  <si>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</si>
  <si>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</si>
  <si>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</si>
  <si>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</si>
  <si>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</si>
  <si>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</si>
  <si>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</si>
  <si>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</si>
  <si>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</si>
  <si>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</si>
  <si>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</si>
  <si>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</si>
  <si>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</si>
  <si>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</si>
  <si>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</si>
  <si>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</si>
  <si>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</si>
  <si>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</si>
  <si>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</si>
  <si>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</si>
  <si>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</si>
  <si>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</si>
  <si>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</si>
  <si>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</si>
  <si>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</si>
  <si>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</si>
  <si>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</si>
  <si>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</si>
  <si>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</si>
  <si>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</si>
  <si>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</si>
  <si>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</si>
  <si>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</si>
  <si>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</si>
  <si>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</si>
  <si>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</si>
  <si>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</si>
  <si>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</si>
  <si>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</si>
  <si>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</si>
  <si>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</si>
  <si>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</si>
  <si>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</si>
  <si>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</si>
  <si>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</si>
  <si>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</si>
  <si>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</si>
  <si>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</si>
  <si>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</si>
  <si>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</si>
  <si>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</si>
  <si>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</si>
  <si>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</si>
  <si>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</si>
  <si>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</si>
  <si>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</si>
  <si>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</si>
  <si>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</si>
  <si>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</si>
  <si>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</si>
  <si>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</si>
  <si>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</si>
  <si>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</si>
  <si>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</si>
  <si>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</si>
  <si>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</si>
  <si>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</si>
  <si>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</si>
  <si>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</si>
  <si>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</si>
  <si>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</si>
  <si>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</si>
  <si>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</si>
  <si>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</si>
  <si>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</si>
  <si>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</si>
  <si>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</si>
  <si>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</si>
  <si>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</si>
  <si>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</si>
  <si>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</si>
  <si>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</si>
  <si>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</si>
  <si>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</si>
  <si>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</si>
  <si>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</si>
  <si>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</si>
  <si>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</si>
  <si>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</si>
  <si>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</si>
  <si>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</si>
  <si>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</si>
  <si>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</si>
  <si>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</si>
  <si>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</si>
  <si>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</si>
  <si>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</si>
  <si>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</si>
  <si>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</si>
  <si>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</si>
  <si>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</si>
  <si>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</si>
  <si>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</si>
  <si>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</si>
  <si>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</si>
  <si>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</si>
  <si>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</si>
  <si>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</si>
  <si>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</si>
  <si>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</si>
  <si>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</si>
  <si>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</si>
  <si>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</si>
  <si>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</si>
  <si>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</si>
  <si>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</si>
  <si>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</si>
  <si>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</si>
  <si>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</si>
  <si>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</si>
  <si>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</si>
  <si>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</si>
  <si>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</si>
  <si>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</si>
  <si>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</si>
  <si>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</si>
  <si>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</si>
  <si>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</si>
  <si>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</si>
  <si>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</si>
  <si>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</si>
  <si>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</si>
  <si>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</si>
  <si>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</si>
  <si>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</si>
  <si>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</si>
  <si>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</si>
  <si>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</si>
  <si>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</si>
  <si>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</si>
  <si>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</si>
  <si>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</si>
  <si>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</si>
  <si>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</si>
  <si>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</si>
  <si>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</si>
  <si>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</si>
  <si>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</si>
  <si>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</si>
  <si>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</si>
  <si>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</si>
  <si>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</si>
  <si>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</si>
  <si>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</si>
  <si>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</si>
  <si>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</si>
  <si>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</si>
  <si>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</si>
  <si>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</si>
  <si>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</si>
  <si>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</si>
  <si>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</si>
  <si>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</si>
  <si>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</si>
  <si>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</si>
  <si>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</si>
  <si>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</si>
  <si>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</si>
  <si>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</si>
  <si>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</si>
  <si>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</si>
  <si>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</si>
  <si>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</si>
  <si>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</si>
  <si>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</si>
  <si>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</si>
  <si>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</si>
  <si>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</si>
  <si>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</si>
  <si>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</si>
  <si>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</si>
  <si>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</si>
  <si>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</si>
  <si>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</si>
  <si>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</si>
  <si>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</si>
  <si>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</si>
  <si>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</si>
  <si>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</si>
  <si>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</si>
  <si>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</si>
  <si>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</si>
  <si>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</si>
  <si>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</si>
  <si>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</si>
  <si>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</si>
  <si>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</si>
  <si>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</si>
  <si>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</si>
  <si>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</si>
  <si>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</si>
  <si>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</si>
  <si>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</si>
  <si>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</si>
  <si>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</si>
  <si>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</si>
  <si>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</si>
  <si>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</si>
  <si>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</si>
  <si>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</si>
  <si>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</si>
  <si>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</si>
  <si>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</si>
  <si>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</si>
  <si>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</si>
  <si>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</si>
  <si>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</si>
  <si>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</si>
  <si>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</si>
  <si>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</si>
  <si>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</si>
  <si>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</si>
  <si>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</si>
  <si>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</si>
  <si>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</si>
  <si>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</si>
  <si>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</si>
  <si>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</si>
  <si>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</si>
  <si>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</si>
  <si>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</si>
  <si>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</si>
  <si>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</si>
  <si>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</si>
  <si>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</si>
  <si>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</si>
  <si>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</si>
  <si>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</si>
  <si>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</si>
  <si>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</si>
  <si>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</si>
  <si>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</si>
  <si>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</si>
  <si>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</si>
  <si>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</si>
  <si>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</si>
  <si>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</si>
  <si>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</si>
  <si>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</si>
  <si>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</si>
  <si>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</si>
  <si>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</si>
  <si>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</si>
  <si>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</si>
  <si>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</si>
  <si>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</si>
  <si>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</si>
  <si>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</si>
  <si>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</si>
  <si>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</si>
  <si>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</si>
  <si>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</si>
  <si>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</si>
  <si>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</si>
  <si>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</si>
  <si>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</si>
  <si>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</si>
  <si>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</si>
  <si>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</si>
  <si>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</si>
  <si>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</si>
  <si>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</si>
  <si>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</si>
  <si>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</si>
  <si>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</si>
  <si>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</si>
  <si>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</si>
  <si>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</si>
  <si>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</si>
  <si>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</si>
  <si>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</si>
  <si>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</si>
  <si>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</si>
  <si>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</si>
  <si>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</si>
  <si>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</si>
  <si>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</si>
  <si>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</si>
  <si>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</si>
  <si>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</si>
  <si>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</si>
  <si>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</si>
  <si>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</si>
  <si>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</si>
  <si>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</si>
  <si>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</si>
  <si>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</si>
  <si>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</si>
  <si>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</si>
  <si>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</si>
  <si>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</si>
  <si>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</si>
  <si>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</si>
  <si>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</si>
  <si>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</si>
  <si>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</si>
  <si>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</si>
  <si>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</si>
  <si>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</si>
  <si>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</si>
  <si>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</si>
  <si>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</si>
  <si>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</si>
  <si>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</si>
  <si>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</si>
  <si>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</si>
  <si>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</si>
  <si>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</si>
  <si>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</si>
  <si>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</si>
  <si>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</si>
  <si>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</si>
  <si>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</si>
  <si>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</si>
  <si>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</si>
  <si>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</si>
  <si>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</si>
  <si>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</si>
  <si>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</si>
  <si>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</si>
  <si>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</si>
  <si>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</si>
  <si>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</si>
  <si>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</si>
  <si>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</si>
  <si>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</si>
  <si>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</si>
  <si>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</si>
  <si>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</si>
  <si>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</si>
  <si>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</si>
  <si>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</si>
  <si>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</si>
  <si>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</si>
  <si>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</si>
  <si>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</si>
  <si>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</si>
  <si>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</si>
  <si>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</si>
  <si>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</si>
  <si>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</si>
  <si>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</si>
  <si>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</si>
  <si>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</si>
  <si>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</si>
  <si>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</si>
  <si>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</si>
  <si>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</si>
  <si>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</si>
  <si>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</si>
  <si>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</si>
  <si>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</si>
  <si>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</si>
  <si>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</si>
  <si>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</si>
  <si>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</si>
  <si>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</si>
  <si>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</si>
  <si>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</si>
  <si>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</si>
  <si>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</si>
  <si>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</si>
  <si>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</si>
  <si>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</si>
  <si>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</si>
  <si>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</si>
  <si>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</si>
  <si>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</si>
  <si>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</si>
  <si>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</si>
  <si>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</si>
  <si>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</si>
  <si>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</si>
  <si>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</si>
  <si>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</si>
  <si>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</si>
  <si>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</si>
  <si>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</si>
  <si>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</si>
  <si>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</si>
  <si>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</si>
  <si>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</si>
  <si>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</si>
  <si>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</si>
  <si>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</si>
  <si>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</si>
  <si>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</si>
  <si>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</si>
  <si>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</si>
  <si>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</si>
  <si>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</si>
  <si>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</si>
  <si>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</si>
  <si>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</si>
  <si>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</si>
  <si>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</si>
  <si>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</si>
  <si>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</si>
  <si>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</si>
  <si>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</si>
  <si>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</si>
  <si>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</si>
  <si>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</si>
  <si>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</si>
  <si>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</si>
  <si>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</si>
  <si>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</si>
  <si>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</si>
  <si>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</si>
  <si>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</si>
  <si>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</si>
  <si>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</si>
  <si>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</si>
  <si>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</si>
  <si>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</si>
  <si>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</si>
  <si>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</si>
  <si>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</si>
  <si>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</si>
  <si>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</si>
  <si>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</si>
  <si>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</si>
  <si>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</si>
  <si>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</si>
  <si>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</si>
  <si>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</si>
  <si>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</si>
  <si>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</si>
  <si>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</si>
  <si>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</si>
  <si>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</si>
  <si>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</si>
  <si>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</si>
  <si>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</si>
  <si>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</si>
  <si>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</si>
  <si>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</si>
  <si>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</si>
  <si>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</si>
  <si>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</si>
  <si>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</si>
  <si>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</si>
  <si>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</si>
  <si>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</si>
  <si>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</si>
  <si>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</si>
  <si>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</si>
  <si>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</si>
  <si>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</si>
  <si>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</si>
  <si>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</si>
  <si>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</si>
  <si>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</si>
  <si>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</si>
  <si>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</si>
  <si>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</si>
  <si>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</si>
  <si>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</si>
  <si>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</si>
  <si>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</si>
  <si>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</si>
  <si>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</si>
  <si>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</si>
  <si>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</si>
  <si>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</si>
  <si>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</si>
  <si>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</si>
  <si>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</si>
  <si>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</si>
  <si>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</si>
  <si>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</si>
  <si>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</si>
  <si>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</si>
  <si>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</si>
  <si>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</si>
  <si>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</si>
  <si>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</si>
  <si>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</si>
  <si>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</si>
  <si>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</si>
  <si>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</si>
  <si>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</si>
  <si>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</si>
  <si>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</si>
  <si>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</si>
  <si>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</si>
  <si>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</si>
  <si>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</si>
  <si>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</si>
  <si>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</si>
  <si>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</si>
  <si>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</si>
  <si>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</si>
  <si>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</si>
  <si>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</si>
  <si>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</si>
  <si>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</si>
  <si>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</si>
  <si>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</si>
  <si>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</si>
  <si>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</si>
  <si>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</si>
  <si>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</si>
  <si>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</si>
  <si>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</si>
  <si>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</si>
  <si>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</si>
  <si>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</si>
  <si>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</si>
  <si>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</si>
  <si>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</si>
  <si>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</si>
  <si>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</si>
  <si>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</si>
  <si>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</si>
  <si>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</si>
  <si>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</si>
  <si>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</si>
  <si>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</si>
  <si>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</si>
  <si>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</si>
  <si>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</si>
  <si>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</si>
  <si>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</si>
  <si>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</si>
  <si>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</si>
  <si>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</si>
  <si>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</si>
  <si>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</si>
  <si>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</si>
  <si>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</si>
  <si>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</si>
  <si>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</si>
  <si>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</si>
  <si>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</si>
  <si>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</si>
  <si>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</si>
  <si>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</si>
  <si>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</si>
  <si>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</si>
  <si>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</si>
  <si>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</si>
  <si>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</si>
  <si>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</si>
  <si>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</si>
  <si>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</si>
  <si>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</si>
  <si>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</si>
  <si>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</si>
  <si>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</si>
  <si>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</si>
  <si>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</si>
  <si>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</si>
  <si>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</si>
  <si>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</si>
  <si>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</si>
  <si>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</si>
  <si>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</si>
  <si>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</si>
  <si>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</si>
  <si>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</si>
  <si>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</si>
  <si>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</si>
  <si>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</si>
  <si>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</si>
  <si>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</si>
  <si>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</si>
  <si>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</si>
  <si>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</si>
  <si>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</si>
  <si>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</si>
  <si>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</si>
  <si>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</si>
  <si>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</si>
  <si>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</si>
  <si>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</si>
  <si>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</si>
  <si>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</si>
  <si>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</si>
  <si>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</si>
  <si>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</si>
  <si>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</si>
  <si>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</si>
  <si>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</si>
  <si>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</si>
  <si>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</si>
  <si>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</si>
  <si>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</si>
  <si>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</si>
  <si>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</si>
  <si>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</si>
  <si>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</si>
  <si>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</si>
  <si>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</si>
  <si>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</si>
  <si>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</si>
  <si>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</si>
  <si>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</si>
  <si>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</si>
  <si>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</si>
  <si>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</si>
  <si>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</si>
  <si>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</si>
  <si>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</si>
  <si>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</si>
  <si>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</si>
  <si>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</si>
  <si>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</si>
  <si>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</si>
  <si>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</si>
  <si>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</si>
  <si>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</si>
  <si>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</si>
  <si>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</si>
  <si>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</si>
  <si>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</si>
  <si>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</si>
  <si>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</si>
  <si>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</si>
  <si>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</si>
  <si>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</si>
  <si>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</si>
  <si>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</si>
  <si>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</si>
  <si>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</si>
  <si>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</si>
  <si>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</si>
  <si>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</si>
  <si>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</si>
  <si>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</si>
  <si>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</si>
  <si>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</si>
  <si>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</si>
  <si>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</si>
  <si>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</si>
  <si>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</si>
  <si>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</si>
  <si>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</si>
  <si>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</si>
  <si>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</si>
  <si>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</si>
  <si>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</si>
  <si>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</si>
  <si>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</si>
  <si>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</si>
  <si>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</si>
  <si>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</si>
  <si>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</si>
  <si>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</si>
  <si>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</si>
  <si>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</si>
  <si>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</si>
  <si>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</si>
  <si>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</si>
  <si>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</si>
  <si>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</si>
  <si>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</si>
  <si>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</si>
  <si>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</si>
  <si>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</si>
  <si>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</si>
  <si>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</si>
  <si>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</si>
  <si>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</si>
  <si>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</si>
  <si>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</si>
  <si>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</si>
  <si>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</si>
  <si>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</si>
  <si>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</si>
  <si>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</si>
  <si>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</si>
  <si>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</si>
  <si>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</si>
  <si>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</si>
  <si>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</si>
  <si>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</si>
  <si>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</si>
  <si>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</si>
  <si>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</si>
  <si>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</si>
  <si>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</si>
  <si>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</si>
  <si>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</si>
  <si>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</si>
  <si>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</si>
  <si>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</si>
  <si>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</si>
  <si>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</si>
  <si>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</si>
  <si>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</si>
  <si>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</si>
  <si>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</si>
  <si>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</si>
  <si>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</si>
  <si>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</si>
  <si>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</si>
  <si>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</si>
  <si>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</si>
  <si>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</si>
  <si>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</si>
  <si>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</si>
  <si>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</si>
  <si>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</si>
  <si>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</si>
  <si>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</si>
  <si>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</si>
  <si>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</si>
  <si>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</si>
  <si>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</si>
  <si>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</si>
  <si>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</si>
  <si>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</si>
  <si>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</si>
  <si>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</si>
  <si>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</si>
  <si>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</si>
  <si>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</si>
  <si>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</si>
  <si>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</si>
  <si>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</si>
  <si>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</si>
  <si>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</si>
  <si>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</si>
  <si>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</si>
  <si>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</si>
  <si>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</si>
  <si>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</si>
  <si>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</si>
  <si>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</si>
  <si>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</si>
  <si>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</si>
  <si>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</si>
  <si>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</si>
  <si>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</si>
  <si>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</si>
  <si>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</si>
  <si>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</si>
  <si>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</si>
  <si>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</si>
  <si>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</si>
  <si>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</si>
  <si>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</si>
  <si>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</si>
  <si>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</si>
  <si>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</si>
  <si>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</si>
  <si>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</si>
  <si>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</si>
  <si>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</si>
  <si>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</si>
  <si>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</si>
  <si>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</si>
  <si>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</si>
  <si>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</si>
  <si>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</si>
  <si>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</si>
  <si>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</si>
  <si>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</si>
  <si>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</si>
  <si>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</si>
  <si>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</si>
  <si>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</si>
  <si>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</si>
  <si>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</si>
  <si>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</si>
  <si>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</si>
  <si>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</si>
  <si>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</si>
  <si>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</si>
  <si>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</si>
  <si>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</si>
  <si>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</si>
  <si>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</si>
  <si>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</si>
  <si>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</si>
  <si>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</si>
  <si>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</si>
  <si>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</si>
  <si>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</si>
  <si>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</si>
  <si>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</si>
  <si>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</si>
  <si>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</si>
  <si>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</si>
  <si>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</si>
  <si>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</si>
  <si>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</si>
  <si>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</si>
  <si>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</si>
  <si>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</si>
  <si>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</si>
  <si>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</si>
  <si>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</si>
  <si>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</si>
  <si>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</si>
  <si>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</si>
  <si>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</si>
  <si>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</si>
  <si>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</si>
  <si>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</si>
  <si>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</si>
  <si>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</si>
  <si>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</si>
  <si>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</si>
  <si>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</si>
  <si>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</si>
  <si>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</si>
  <si>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</si>
  <si>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</si>
  <si>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</si>
  <si>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</si>
  <si>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</si>
  <si>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</si>
  <si>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</si>
  <si>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</si>
  <si>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</si>
  <si>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</si>
  <si>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</si>
  <si>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</si>
  <si>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</si>
  <si>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</si>
  <si>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</si>
  <si>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</si>
  <si>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</si>
  <si>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</si>
  <si>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</si>
  <si>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</si>
  <si>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</si>
  <si>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</si>
  <si>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</si>
  <si>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</si>
  <si>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</si>
  <si>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</si>
  <si>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</si>
  <si>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</si>
  <si>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</si>
  <si>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</si>
  <si>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</si>
  <si>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</si>
  <si>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</si>
  <si>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</si>
  <si>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</si>
  <si>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</si>
  <si>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</si>
  <si>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</si>
  <si>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</si>
  <si>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</si>
  <si>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</si>
  <si>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</si>
  <si>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</si>
  <si>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</si>
  <si>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</si>
  <si>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</si>
  <si>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</si>
  <si>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</si>
  <si>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</si>
  <si>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</si>
  <si>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</si>
  <si>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</si>
  <si>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</si>
  <si>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</si>
  <si>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</si>
  <si>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</si>
  <si>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</si>
  <si>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</si>
  <si>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</si>
  <si>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</si>
  <si>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</si>
  <si>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</si>
  <si>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</si>
  <si>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</si>
  <si>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</si>
  <si>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</si>
  <si>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</si>
  <si>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</si>
  <si>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</si>
  <si>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</si>
  <si>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</si>
  <si>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</si>
  <si>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</si>
  <si>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</si>
  <si>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</si>
  <si>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</si>
  <si>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</si>
  <si>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</si>
  <si>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</si>
  <si>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</si>
  <si>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</si>
  <si>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</si>
  <si>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</si>
  <si>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</si>
  <si>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</si>
  <si>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</si>
  <si>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</si>
  <si>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</si>
  <si>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</si>
  <si>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</si>
  <si>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</si>
  <si>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</si>
  <si>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</si>
  <si>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</si>
  <si>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</si>
  <si>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</si>
  <si>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</si>
  <si>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</si>
  <si>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</si>
  <si>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</si>
  <si>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</si>
  <si>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</si>
  <si>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</si>
  <si>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</si>
  <si>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</si>
  <si>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</si>
  <si>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</si>
  <si>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</si>
  <si>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</si>
  <si>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</si>
  <si>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</si>
  <si>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</si>
  <si>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</si>
  <si>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</si>
  <si>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</si>
  <si>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</si>
  <si>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</si>
  <si>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</si>
  <si>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</si>
  <si>
    <t>奥羽線/北海道新幹線</t>
    <rPh sb="4" eb="7">
      <t>ホッカイドウ</t>
    </rPh>
    <rPh sb="7" eb="10">
      <t>シンカンセン</t>
    </rPh>
    <phoneticPr fontId="2"/>
  </si>
  <si>
    <t>青森県</t>
    <phoneticPr fontId="2"/>
  </si>
  <si>
    <t>おくつがるいまべつ</t>
    <phoneticPr fontId="2"/>
  </si>
  <si>
    <t>きこない</t>
    <phoneticPr fontId="2"/>
  </si>
  <si>
    <t>しんはこだてほくと</t>
    <phoneticPr fontId="2"/>
  </si>
  <si>
    <t>奥津軽今別</t>
    <rPh sb="0" eb="1">
      <t>オク</t>
    </rPh>
    <rPh sb="1" eb="5">
      <t>ツガルイマベツ</t>
    </rPh>
    <phoneticPr fontId="2"/>
  </si>
  <si>
    <t>木古内</t>
    <rPh sb="0" eb="3">
      <t>キコナイ</t>
    </rPh>
    <phoneticPr fontId="2"/>
  </si>
  <si>
    <t>新函館北斗</t>
    <rPh sb="0" eb="1">
      <t>シン</t>
    </rPh>
    <rPh sb="1" eb="3">
      <t>ハコダテ</t>
    </rPh>
    <rPh sb="3" eb="5">
      <t>ホクト</t>
    </rPh>
    <phoneticPr fontId="2"/>
  </si>
  <si>
    <t>函館線</t>
    <rPh sb="0" eb="3">
      <t>ハコダテセン</t>
    </rPh>
    <phoneticPr fontId="2"/>
  </si>
  <si>
    <t>奥羽線/東北新幹線</t>
    <rPh sb="0" eb="3">
      <t>オウウセン</t>
    </rPh>
    <rPh sb="4" eb="6">
      <t>トウホク</t>
    </rPh>
    <rPh sb="6" eb="9">
      <t>シンカンセン</t>
    </rPh>
    <phoneticPr fontId="2"/>
  </si>
  <si>
    <t>!</t>
    <phoneticPr fontId="2"/>
  </si>
  <si>
    <t>北海道新幹線</t>
    <rPh sb="0" eb="3">
      <t>ホッカイドウ</t>
    </rPh>
    <rPh sb="3" eb="6">
      <t>シンカンセン</t>
    </rPh>
    <phoneticPr fontId="2"/>
  </si>
  <si>
    <t>新青森</t>
    <phoneticPr fontId="2"/>
  </si>
  <si>
    <t>しんあおもり</t>
    <phoneticPr fontId="2"/>
  </si>
  <si>
    <t>石巻あゆみ野</t>
    <rPh sb="0" eb="2">
      <t>イシノマキ</t>
    </rPh>
    <rPh sb="5" eb="6">
      <t>ノ</t>
    </rPh>
    <phoneticPr fontId="2"/>
  </si>
  <si>
    <t>いしのまきあゆみの</t>
    <phoneticPr fontId="2"/>
  </si>
  <si>
    <t>小田栄</t>
    <rPh sb="0" eb="3">
      <t>オダサカエ</t>
    </rPh>
    <phoneticPr fontId="2"/>
  </si>
  <si>
    <t>おださかえ</t>
    <phoneticPr fontId="2"/>
  </si>
  <si>
    <t>摩耶</t>
    <rPh sb="0" eb="2">
      <t>マヤ</t>
    </rPh>
    <phoneticPr fontId="2"/>
  </si>
  <si>
    <t>まや</t>
    <phoneticPr fontId="2"/>
  </si>
  <si>
    <t>東姫路</t>
    <rPh sb="0" eb="1">
      <t>ヒガシ</t>
    </rPh>
    <rPh sb="1" eb="3">
      <t>ヒメジ</t>
    </rPh>
    <phoneticPr fontId="2"/>
  </si>
  <si>
    <t>ひがしひめじ</t>
    <phoneticPr fontId="2"/>
  </si>
  <si>
    <t>西熊本</t>
    <rPh sb="0" eb="1">
      <t>ニシ</t>
    </rPh>
    <rPh sb="1" eb="3">
      <t>クマモト</t>
    </rPh>
    <phoneticPr fontId="2"/>
  </si>
  <si>
    <t>にしくまもと</t>
    <phoneticPr fontId="2"/>
  </si>
  <si>
    <t>#北海道</t>
    <phoneticPr fontId="2"/>
  </si>
  <si>
    <t>#北海道</t>
    <phoneticPr fontId="2"/>
  </si>
  <si>
    <t>北海道</t>
    <phoneticPr fontId="2"/>
  </si>
  <si>
    <t>西金沢</t>
    <rPh sb="0" eb="1">
      <t>ニシ</t>
    </rPh>
    <rPh sb="1" eb="3">
      <t>カナザワ</t>
    </rPh>
    <phoneticPr fontId="2"/>
  </si>
  <si>
    <t>本津幡</t>
    <rPh sb="0" eb="1">
      <t>ホン</t>
    </rPh>
    <rPh sb="1" eb="3">
      <t>ツハタ</t>
    </rPh>
    <phoneticPr fontId="2"/>
  </si>
  <si>
    <t>宇野気</t>
    <rPh sb="0" eb="3">
      <t>ウノケ</t>
    </rPh>
    <phoneticPr fontId="2"/>
  </si>
  <si>
    <t>横山</t>
    <rPh sb="0" eb="2">
      <t>ヨコヤマ</t>
    </rPh>
    <phoneticPr fontId="2"/>
  </si>
  <si>
    <t>免田</t>
    <rPh sb="0" eb="2">
      <t>メンダ</t>
    </rPh>
    <phoneticPr fontId="2"/>
  </si>
  <si>
    <t>敷浪</t>
    <rPh sb="0" eb="2">
      <t>シキナミ</t>
    </rPh>
    <phoneticPr fontId="2"/>
  </si>
  <si>
    <t>南羽咋</t>
    <rPh sb="0" eb="3">
      <t>ミナミハクイ</t>
    </rPh>
    <phoneticPr fontId="2"/>
  </si>
  <si>
    <t>羽咋</t>
    <rPh sb="0" eb="2">
      <t>ハクイ</t>
    </rPh>
    <phoneticPr fontId="2"/>
  </si>
  <si>
    <t>千路</t>
    <rPh sb="0" eb="1">
      <t>セン</t>
    </rPh>
    <phoneticPr fontId="2"/>
  </si>
  <si>
    <t>金丸</t>
    <rPh sb="0" eb="2">
      <t>カナマル</t>
    </rPh>
    <phoneticPr fontId="2"/>
  </si>
  <si>
    <t>能登部</t>
    <rPh sb="0" eb="3">
      <t>ノトベ</t>
    </rPh>
    <phoneticPr fontId="2"/>
  </si>
  <si>
    <t>良川</t>
    <rPh sb="0" eb="2">
      <t>ヨシカワ</t>
    </rPh>
    <phoneticPr fontId="2"/>
  </si>
  <si>
    <t>徳田</t>
    <rPh sb="0" eb="2">
      <t>トクダ</t>
    </rPh>
    <phoneticPr fontId="2"/>
  </si>
  <si>
    <t>七尾</t>
    <rPh sb="0" eb="2">
      <t>ナナオ</t>
    </rPh>
    <phoneticPr fontId="2"/>
  </si>
  <si>
    <t>和倉温泉</t>
    <rPh sb="0" eb="4">
      <t>ワクラオンセン</t>
    </rPh>
    <phoneticPr fontId="2"/>
  </si>
  <si>
    <t>野々市</t>
    <rPh sb="0" eb="3">
      <t>ノノイチ</t>
    </rPh>
    <phoneticPr fontId="2"/>
  </si>
  <si>
    <t>松任</t>
    <rPh sb="0" eb="2">
      <t>マツトウ</t>
    </rPh>
    <phoneticPr fontId="2"/>
  </si>
  <si>
    <t>加賀笠間</t>
    <rPh sb="0" eb="2">
      <t>カガ</t>
    </rPh>
    <rPh sb="2" eb="4">
      <t>カサマ</t>
    </rPh>
    <phoneticPr fontId="2"/>
  </si>
  <si>
    <t>美川</t>
    <rPh sb="0" eb="2">
      <t>ミカワ</t>
    </rPh>
    <phoneticPr fontId="2"/>
  </si>
  <si>
    <t>小舞子</t>
    <rPh sb="0" eb="3">
      <t>コマイコ</t>
    </rPh>
    <phoneticPr fontId="2"/>
  </si>
  <si>
    <t>明峰</t>
    <rPh sb="0" eb="1">
      <t>ア</t>
    </rPh>
    <rPh sb="1" eb="2">
      <t>ホウ</t>
    </rPh>
    <phoneticPr fontId="2"/>
  </si>
  <si>
    <t>小松</t>
    <rPh sb="0" eb="2">
      <t>コマツ</t>
    </rPh>
    <phoneticPr fontId="2"/>
  </si>
  <si>
    <t>栗津</t>
    <rPh sb="0" eb="2">
      <t>クリツ</t>
    </rPh>
    <phoneticPr fontId="2"/>
  </si>
  <si>
    <t>動橋</t>
    <rPh sb="0" eb="1">
      <t>ドウ</t>
    </rPh>
    <rPh sb="1" eb="2">
      <t>ハシ</t>
    </rPh>
    <phoneticPr fontId="2"/>
  </si>
  <si>
    <t>加賀温泉</t>
    <rPh sb="0" eb="2">
      <t>カガ</t>
    </rPh>
    <rPh sb="2" eb="4">
      <t>オンセン</t>
    </rPh>
    <phoneticPr fontId="2"/>
  </si>
  <si>
    <t>大聖寺</t>
    <rPh sb="0" eb="3">
      <t>ダイショウジ</t>
    </rPh>
    <phoneticPr fontId="2"/>
  </si>
  <si>
    <t>中津幡</t>
    <rPh sb="0" eb="1">
      <t>ナカ</t>
    </rPh>
    <rPh sb="1" eb="3">
      <t>ツバタ</t>
    </rPh>
    <phoneticPr fontId="2"/>
  </si>
  <si>
    <t>金沢</t>
    <rPh sb="0" eb="2">
      <t>カナザワ</t>
    </rPh>
    <phoneticPr fontId="2"/>
  </si>
  <si>
    <t>倶利伽羅</t>
    <rPh sb="0" eb="4">
      <t>クリカラ</t>
    </rPh>
    <phoneticPr fontId="2"/>
  </si>
  <si>
    <t>津幡</t>
    <rPh sb="0" eb="2">
      <t>ツバタ</t>
    </rPh>
    <phoneticPr fontId="2"/>
  </si>
  <si>
    <t>#倶利伽羅</t>
    <rPh sb="1" eb="5">
      <t>クリカラ</t>
    </rPh>
    <phoneticPr fontId="2"/>
  </si>
  <si>
    <t>津幡乗換・七尾線</t>
    <rPh sb="0" eb="2">
      <t>ツバタ</t>
    </rPh>
    <rPh sb="2" eb="4">
      <t>ノリカエ</t>
    </rPh>
    <rPh sb="5" eb="8">
      <t>ナナオセン</t>
    </rPh>
    <phoneticPr fontId="2"/>
  </si>
  <si>
    <t>金沢乗換・北陸線</t>
    <rPh sb="0" eb="2">
      <t>カナザワ</t>
    </rPh>
    <rPh sb="2" eb="4">
      <t>ノリカエ</t>
    </rPh>
    <rPh sb="5" eb="8">
      <t>ホクリクセン</t>
    </rPh>
    <phoneticPr fontId="2"/>
  </si>
  <si>
    <t>能瀬</t>
    <rPh sb="0" eb="2">
      <t>ノセ</t>
    </rPh>
    <phoneticPr fontId="2"/>
  </si>
  <si>
    <t>能登二宮</t>
    <rPh sb="0" eb="2">
      <t>ノト</t>
    </rPh>
    <rPh sb="2" eb="4">
      <t>ニノミヤ</t>
    </rPh>
    <phoneticPr fontId="2"/>
  </si>
  <si>
    <t>能瀬</t>
    <phoneticPr fontId="2"/>
  </si>
  <si>
    <t>能登二宮</t>
    <phoneticPr fontId="2"/>
  </si>
  <si>
    <t>能登二宮</t>
    <phoneticPr fontId="2"/>
  </si>
  <si>
    <t>能瀬</t>
    <phoneticPr fontId="2"/>
  </si>
  <si>
    <t>高松(七)</t>
  </si>
  <si>
    <t>高松(七)</t>
    <phoneticPr fontId="2"/>
  </si>
  <si>
    <t>西金沢―飯山</t>
    <rPh sb="0" eb="1">
      <t>ニシ</t>
    </rPh>
    <rPh sb="1" eb="3">
      <t>カナザワ</t>
    </rPh>
    <rPh sb="4" eb="6">
      <t>イイヤマ</t>
    </rPh>
    <phoneticPr fontId="2"/>
  </si>
  <si>
    <t>FARERT</t>
    <phoneticPr fontId="2"/>
  </si>
  <si>
    <t>YAHOO</t>
    <phoneticPr fontId="2"/>
  </si>
  <si>
    <t>単に連絡運輸を行っていない</t>
    <rPh sb="0" eb="1">
      <t>タン</t>
    </rPh>
    <rPh sb="2" eb="6">
      <t>レンラクウンユ</t>
    </rPh>
    <rPh sb="7" eb="8">
      <t>オコナ</t>
    </rPh>
    <phoneticPr fontId="2"/>
  </si>
  <si>
    <t>高岡-宇野気</t>
    <rPh sb="0" eb="2">
      <t>タカオカ</t>
    </rPh>
    <rPh sb="3" eb="6">
      <t>ウノケ</t>
    </rPh>
    <phoneticPr fontId="2"/>
  </si>
  <si>
    <t>金沢-松任までの10km区間はJRも割引</t>
    <rPh sb="0" eb="2">
      <t>カナザワ</t>
    </rPh>
    <rPh sb="3" eb="5">
      <t>マツトウ</t>
    </rPh>
    <rPh sb="12" eb="14">
      <t>クカン</t>
    </rPh>
    <rPh sb="18" eb="20">
      <t>ワリビキ</t>
    </rPh>
    <phoneticPr fontId="2"/>
  </si>
  <si>
    <t>宇野気-津幡も。</t>
    <rPh sb="0" eb="3">
      <t>ウノケ</t>
    </rPh>
    <rPh sb="4" eb="6">
      <t>ツバタ</t>
    </rPh>
    <phoneticPr fontId="2"/>
  </si>
  <si>
    <t>直江津</t>
    <rPh sb="0" eb="3">
      <t>ナオエツ</t>
    </rPh>
    <phoneticPr fontId="2"/>
  </si>
  <si>
    <t>姫川</t>
    <rPh sb="0" eb="2">
      <t>ヒメカワ</t>
    </rPh>
    <phoneticPr fontId="2"/>
  </si>
  <si>
    <t>上越妙高</t>
  </si>
  <si>
    <t>新高岡</t>
    <rPh sb="0" eb="1">
      <t>シン</t>
    </rPh>
    <rPh sb="1" eb="3">
      <t>タカオカ</t>
    </rPh>
    <phoneticPr fontId="2"/>
  </si>
  <si>
    <t>越中中川</t>
    <rPh sb="0" eb="4">
      <t>エッチュウナカガワ</t>
    </rPh>
    <phoneticPr fontId="2"/>
  </si>
  <si>
    <t>farert</t>
    <phoneticPr fontId="2"/>
  </si>
  <si>
    <t>氷見</t>
    <rPh sb="0" eb="2">
      <t>ヒミ</t>
    </rPh>
    <phoneticPr fontId="2"/>
  </si>
  <si>
    <t>高岡</t>
    <rPh sb="0" eb="2">
      <t>タカオカ</t>
    </rPh>
    <phoneticPr fontId="2"/>
  </si>
  <si>
    <t>yahoo</t>
    <phoneticPr fontId="2"/>
  </si>
  <si>
    <t>倶利伽羅</t>
    <rPh sb="0" eb="4">
      <t>クリカラ</t>
    </rPh>
    <phoneticPr fontId="2"/>
  </si>
  <si>
    <t>津幡</t>
    <rPh sb="0" eb="2">
      <t>ツバタ</t>
    </rPh>
    <phoneticPr fontId="2"/>
  </si>
  <si>
    <t>七尾</t>
    <rPh sb="0" eb="2">
      <t>ナナオ</t>
    </rPh>
    <phoneticPr fontId="2"/>
  </si>
  <si>
    <t>東金沢</t>
    <rPh sb="0" eb="1">
      <t>ヒガシ</t>
    </rPh>
    <rPh sb="1" eb="3">
      <t>カナザワ</t>
    </rPh>
    <phoneticPr fontId="2"/>
  </si>
  <si>
    <t>西金沢</t>
    <rPh sb="0" eb="1">
      <t>ニシ</t>
    </rPh>
    <rPh sb="1" eb="3">
      <t>カナザワ</t>
    </rPh>
    <phoneticPr fontId="2"/>
  </si>
  <si>
    <t>上越妙高</t>
    <rPh sb="0" eb="4">
      <t>ジョウエツミョウコウ</t>
    </rPh>
    <phoneticPr fontId="2"/>
  </si>
  <si>
    <t>姫川</t>
    <rPh sb="0" eb="2">
      <t>ヒメカワ</t>
    </rPh>
    <phoneticPr fontId="2"/>
  </si>
  <si>
    <t>南小谷</t>
    <rPh sb="0" eb="3">
      <t>ミナミオタリ</t>
    </rPh>
    <phoneticPr fontId="2"/>
  </si>
  <si>
    <t>富山</t>
    <rPh sb="0" eb="2">
      <t>トヤマ</t>
    </rPh>
    <phoneticPr fontId="2"/>
  </si>
  <si>
    <t>宮内</t>
    <rPh sb="0" eb="2">
      <t>ミヤウチ</t>
    </rPh>
    <phoneticPr fontId="2"/>
  </si>
  <si>
    <t>氷見</t>
    <rPh sb="0" eb="2">
      <t>ヒミ</t>
    </rPh>
    <phoneticPr fontId="2"/>
  </si>
  <si>
    <t>城端</t>
    <rPh sb="0" eb="1">
      <t>ジョウ</t>
    </rPh>
    <rPh sb="1" eb="2">
      <t>バタ</t>
    </rPh>
    <phoneticPr fontId="2"/>
  </si>
  <si>
    <t>城端</t>
    <rPh sb="0" eb="1">
      <t>ジョウ</t>
    </rPh>
    <rPh sb="1" eb="2">
      <t>バタ</t>
    </rPh>
    <phoneticPr fontId="2"/>
  </si>
  <si>
    <t>糸魚川</t>
    <rPh sb="0" eb="3">
      <t>イトイガワ</t>
    </rPh>
    <phoneticPr fontId="2"/>
  </si>
  <si>
    <t>上越妙高</t>
    <rPh sb="0" eb="4">
      <t>ジョウエツミョウコウ</t>
    </rPh>
    <phoneticPr fontId="2"/>
  </si>
  <si>
    <t>富山</t>
    <rPh sb="0" eb="2">
      <t>トヤマ</t>
    </rPh>
    <phoneticPr fontId="2"/>
  </si>
  <si>
    <t>直江津</t>
    <rPh sb="0" eb="3">
      <t>ナオエツ</t>
    </rPh>
    <phoneticPr fontId="2"/>
  </si>
  <si>
    <t>太字はJR</t>
    <rPh sb="0" eb="2">
      <t>フトジ</t>
    </rPh>
    <phoneticPr fontId="2"/>
  </si>
  <si>
    <t>津幡</t>
    <rPh sb="0" eb="2">
      <t>ツバタ</t>
    </rPh>
    <phoneticPr fontId="2"/>
  </si>
  <si>
    <t>七尾</t>
    <rPh sb="0" eb="2">
      <t>ナナオ</t>
    </rPh>
    <phoneticPr fontId="2"/>
  </si>
  <si>
    <t>東金沢</t>
    <rPh sb="0" eb="3">
      <t>ヒガシカナザワ</t>
    </rPh>
    <phoneticPr fontId="2"/>
  </si>
  <si>
    <t>西金沢</t>
    <rPh sb="0" eb="3">
      <t>ニシカナザワ</t>
    </rPh>
    <phoneticPr fontId="2"/>
  </si>
  <si>
    <t>氷見</t>
    <rPh sb="0" eb="2">
      <t>ヒミ</t>
    </rPh>
    <phoneticPr fontId="2"/>
  </si>
  <si>
    <t>高岡</t>
    <rPh sb="0" eb="2">
      <t>タカオカ</t>
    </rPh>
    <phoneticPr fontId="2"/>
  </si>
  <si>
    <t>新高岡</t>
    <rPh sb="0" eb="3">
      <t>シンタカオカ</t>
    </rPh>
    <phoneticPr fontId="2"/>
  </si>
  <si>
    <t>新幹線</t>
    <rPh sb="0" eb="3">
      <t>シンカンセン</t>
    </rPh>
    <phoneticPr fontId="2"/>
  </si>
  <si>
    <t>谷浜</t>
    <rPh sb="0" eb="2">
      <t>タニハマ</t>
    </rPh>
    <phoneticPr fontId="2"/>
  </si>
  <si>
    <t>呉羽</t>
    <rPh sb="0" eb="2">
      <t>クレハ</t>
    </rPh>
    <phoneticPr fontId="2"/>
  </si>
  <si>
    <t>三セクのみ</t>
    <rPh sb="0" eb="1">
      <t>サン</t>
    </rPh>
    <phoneticPr fontId="2"/>
  </si>
  <si>
    <t>三＋JR</t>
    <rPh sb="0" eb="1">
      <t>サン</t>
    </rPh>
    <phoneticPr fontId="2"/>
  </si>
  <si>
    <t>三+JR+三</t>
    <rPh sb="0" eb="1">
      <t>サン</t>
    </rPh>
    <rPh sb="5" eb="6">
      <t>サン</t>
    </rPh>
    <phoneticPr fontId="2"/>
  </si>
  <si>
    <t>-</t>
    <phoneticPr fontId="2"/>
  </si>
  <si>
    <t>-</t>
    <phoneticPr fontId="2"/>
  </si>
  <si>
    <t>Jronly</t>
    <phoneticPr fontId="2"/>
  </si>
  <si>
    <t>新潟県</t>
    <rPh sb="0" eb="2">
      <t>ニイガタ</t>
    </rPh>
    <rPh sb="2" eb="3">
      <t>ケン</t>
    </rPh>
    <phoneticPr fontId="2"/>
  </si>
  <si>
    <t>富山県</t>
    <rPh sb="0" eb="3">
      <t>トヤマケン</t>
    </rPh>
    <phoneticPr fontId="2"/>
  </si>
  <si>
    <t>石川県</t>
    <rPh sb="0" eb="3">
      <t>イシカワケン</t>
    </rPh>
    <phoneticPr fontId="2"/>
  </si>
  <si>
    <t>-</t>
    <phoneticPr fontId="2"/>
  </si>
  <si>
    <t>-</t>
    <phoneticPr fontId="2"/>
  </si>
  <si>
    <t>-</t>
    <phoneticPr fontId="2"/>
  </si>
  <si>
    <t>太字金額(相違なし）</t>
    <rPh sb="0" eb="2">
      <t>フトジ</t>
    </rPh>
    <rPh sb="2" eb="4">
      <t>キンガク</t>
    </rPh>
    <rPh sb="5" eb="7">
      <t>ソウイ</t>
    </rPh>
    <phoneticPr fontId="2"/>
  </si>
  <si>
    <t>JRのみ</t>
    <phoneticPr fontId="2"/>
  </si>
  <si>
    <t>非継続運輸</t>
    <rPh sb="0" eb="1">
      <t>ヒ</t>
    </rPh>
    <rPh sb="1" eb="3">
      <t>ケイゾク</t>
    </rPh>
    <rPh sb="3" eb="5">
      <t>ウンユ</t>
    </rPh>
    <phoneticPr fontId="2"/>
  </si>
  <si>
    <t>t_farecspp金沢-七尾適用すればOK</t>
    <rPh sb="10" eb="12">
      <t>カナザワ</t>
    </rPh>
    <rPh sb="13" eb="15">
      <t>ナナオ</t>
    </rPh>
    <rPh sb="15" eb="17">
      <t>テキヨウ</t>
    </rPh>
    <phoneticPr fontId="2"/>
  </si>
  <si>
    <t>新高岡</t>
    <rPh sb="0" eb="3">
      <t>シンタカオカ</t>
    </rPh>
    <phoneticPr fontId="2"/>
  </si>
  <si>
    <t>高岡</t>
    <rPh sb="0" eb="2">
      <t>タカオカ</t>
    </rPh>
    <phoneticPr fontId="2"/>
  </si>
  <si>
    <t>津幡</t>
    <rPh sb="0" eb="2">
      <t>ツハタ</t>
    </rPh>
    <phoneticPr fontId="2"/>
  </si>
  <si>
    <t>七尾</t>
    <rPh sb="0" eb="2">
      <t>ナナオ</t>
    </rPh>
    <phoneticPr fontId="2"/>
  </si>
  <si>
    <t>倶利伽羅区切り</t>
    <rPh sb="0" eb="4">
      <t>クリカラ</t>
    </rPh>
    <rPh sb="4" eb="6">
      <t>クギ</t>
    </rPh>
    <phoneticPr fontId="2"/>
  </si>
  <si>
    <t>どこで切っても1830にはならない。なんでそんなに高くなる？？？？</t>
    <rPh sb="3" eb="4">
      <t>キ</t>
    </rPh>
    <rPh sb="25" eb="26">
      <t>タカ</t>
    </rPh>
    <phoneticPr fontId="2"/>
  </si>
  <si>
    <t>高岡</t>
    <rPh sb="0" eb="2">
      <t>タカオカ</t>
    </rPh>
    <phoneticPr fontId="2"/>
  </si>
  <si>
    <t>倶利伽羅</t>
    <rPh sb="0" eb="4">
      <t>クリカラ</t>
    </rPh>
    <phoneticPr fontId="2"/>
  </si>
  <si>
    <t>津幡</t>
    <rPh sb="0" eb="2">
      <t>ツバタ</t>
    </rPh>
    <phoneticPr fontId="2"/>
  </si>
  <si>
    <t>倶利伽羅で分断された連絡運輸として計算。個別で買った方が全然安い</t>
    <rPh sb="0" eb="4">
      <t>クリカラ</t>
    </rPh>
    <rPh sb="5" eb="7">
      <t>ブンダン</t>
    </rPh>
    <rPh sb="10" eb="14">
      <t>レンラクウンユ</t>
    </rPh>
    <rPh sb="17" eb="19">
      <t>ケイサン</t>
    </rPh>
    <rPh sb="20" eb="22">
      <t>コベツ</t>
    </rPh>
    <rPh sb="23" eb="24">
      <t>カ</t>
    </rPh>
    <rPh sb="26" eb="27">
      <t>ホウ</t>
    </rPh>
    <rPh sb="28" eb="30">
      <t>ゼンゼン</t>
    </rPh>
    <rPh sb="30" eb="31">
      <t>ヤス</t>
    </rPh>
    <phoneticPr fontId="2"/>
  </si>
  <si>
    <t>新高岡</t>
    <rPh sb="0" eb="3">
      <t>シンタカオカ</t>
    </rPh>
    <phoneticPr fontId="2"/>
  </si>
  <si>
    <t>七尾(JR分)</t>
    <rPh sb="0" eb="2">
      <t>ナナオ</t>
    </rPh>
    <rPh sb="5" eb="6">
      <t>ブン</t>
    </rPh>
    <phoneticPr fontId="2"/>
  </si>
  <si>
    <t>計</t>
    <rPh sb="0" eb="1">
      <t>ケイ</t>
    </rPh>
    <phoneticPr fontId="2"/>
  </si>
  <si>
    <t>※ IR石川+あいの風の場合倶利伽羅で分割</t>
    <rPh sb="4" eb="6">
      <t>イシカワ</t>
    </rPh>
    <rPh sb="10" eb="11">
      <t>カゼ</t>
    </rPh>
    <rPh sb="12" eb="14">
      <t>バアイ</t>
    </rPh>
    <rPh sb="14" eb="18">
      <t>クリカラ</t>
    </rPh>
    <rPh sb="19" eb="21">
      <t>ブンカツ</t>
    </rPh>
    <phoneticPr fontId="2"/>
  </si>
  <si>
    <t>宮内</t>
    <rPh sb="0" eb="2">
      <t>ミヤウチ</t>
    </rPh>
    <phoneticPr fontId="2"/>
  </si>
  <si>
    <t>姫川</t>
    <rPh sb="0" eb="2">
      <t>ヒメカワ</t>
    </rPh>
    <phoneticPr fontId="2"/>
  </si>
  <si>
    <t>①</t>
    <phoneticPr fontId="2"/>
  </si>
  <si>
    <t>①（正）</t>
    <rPh sb="2" eb="3">
      <t>セイ</t>
    </rPh>
    <phoneticPr fontId="2"/>
  </si>
  <si>
    <t>②</t>
    <phoneticPr fontId="2"/>
  </si>
  <si>
    <t>②(正)</t>
    <rPh sb="2" eb="3">
      <t>セイ</t>
    </rPh>
    <phoneticPr fontId="2"/>
  </si>
  <si>
    <t>城端</t>
    <rPh sb="0" eb="2">
      <t>ジョウハナ</t>
    </rPh>
    <phoneticPr fontId="2"/>
  </si>
  <si>
    <t>倶利伽羅で分断された連絡運輸として計算。個別で買った方が全然安い</t>
    <phoneticPr fontId="2"/>
  </si>
  <si>
    <t>金沢</t>
    <rPh sb="0" eb="2">
      <t>カナザワ</t>
    </rPh>
    <phoneticPr fontId="2"/>
  </si>
  <si>
    <t>高岡</t>
    <rPh sb="0" eb="2">
      <t>タカオカ</t>
    </rPh>
    <phoneticPr fontId="2"/>
  </si>
  <si>
    <t>（参考）</t>
    <rPh sb="1" eb="3">
      <t>サンコウ</t>
    </rPh>
    <phoneticPr fontId="2"/>
  </si>
  <si>
    <t>倶利伽羅</t>
    <rPh sb="0" eb="4">
      <t>クリカラ</t>
    </rPh>
    <phoneticPr fontId="2"/>
  </si>
  <si>
    <t>※ 金沢-高岡には乗り割なし</t>
    <rPh sb="2" eb="4">
      <t>カナザワ</t>
    </rPh>
    <rPh sb="5" eb="7">
      <t>タカオカ</t>
    </rPh>
    <rPh sb="9" eb="10">
      <t>ノ</t>
    </rPh>
    <rPh sb="11" eb="12">
      <t>ワリ</t>
    </rPh>
    <phoneticPr fontId="2"/>
  </si>
  <si>
    <t>つまり分断計算しても同じ</t>
    <rPh sb="3" eb="5">
      <t>ブンダン</t>
    </rPh>
    <rPh sb="5" eb="7">
      <t>ケイサン</t>
    </rPh>
    <rPh sb="10" eb="11">
      <t>オナ</t>
    </rPh>
    <phoneticPr fontId="2"/>
  </si>
  <si>
    <t>1740にもならない-&gt;倶利伽羅区切りだった</t>
    <rPh sb="12" eb="16">
      <t>クリカラ</t>
    </rPh>
    <rPh sb="16" eb="18">
      <t>クギ</t>
    </rPh>
    <phoneticPr fontId="2"/>
  </si>
  <si>
    <t>城端</t>
    <rPh sb="0" eb="2">
      <t>ジョウハナ</t>
    </rPh>
    <phoneticPr fontId="2"/>
  </si>
  <si>
    <t>→西金沢</t>
    <rPh sb="1" eb="4">
      <t>ニシカナザワ</t>
    </rPh>
    <phoneticPr fontId="2"/>
  </si>
  <si>
    <t>③</t>
    <phoneticPr fontId="2"/>
  </si>
  <si>
    <t>氷見</t>
    <rPh sb="0" eb="2">
      <t>ヒミ</t>
    </rPh>
    <phoneticPr fontId="2"/>
  </si>
  <si>
    <t>↓</t>
    <phoneticPr fontId="2"/>
  </si>
  <si>
    <t>→七尾</t>
    <rPh sb="1" eb="3">
      <t>ナナオ</t>
    </rPh>
    <phoneticPr fontId="2"/>
  </si>
  <si>
    <t>④</t>
    <phoneticPr fontId="2"/>
  </si>
  <si>
    <t>市振で分ける運賃表の修正</t>
    <rPh sb="0" eb="2">
      <t>イチブリ</t>
    </rPh>
    <rPh sb="3" eb="4">
      <t>ワ</t>
    </rPh>
    <rPh sb="6" eb="8">
      <t>ウンチン</t>
    </rPh>
    <rPh sb="8" eb="9">
      <t>ヒョウ</t>
    </rPh>
    <rPh sb="10" eb="12">
      <t>シュウセイ</t>
    </rPh>
    <phoneticPr fontId="2"/>
  </si>
  <si>
    <t>市振、倶利伽羅で分ける運賃表の修正</t>
    <rPh sb="0" eb="2">
      <t>イチブリ</t>
    </rPh>
    <rPh sb="3" eb="7">
      <t>クリカラ</t>
    </rPh>
    <rPh sb="8" eb="9">
      <t>ワ</t>
    </rPh>
    <rPh sb="11" eb="13">
      <t>ウンチン</t>
    </rPh>
    <rPh sb="13" eb="14">
      <t>ヒョウ</t>
    </rPh>
    <rPh sb="15" eb="17">
      <t>シュウセイ</t>
    </rPh>
    <phoneticPr fontId="2"/>
  </si>
  <si>
    <t>連絡運輸有</t>
    <rPh sb="0" eb="4">
      <t>レンラクウンユ</t>
    </rPh>
    <rPh sb="4" eb="5">
      <t>アリ</t>
    </rPh>
    <phoneticPr fontId="2"/>
  </si>
  <si>
    <t>－－－</t>
    <phoneticPr fontId="2"/>
  </si>
  <si>
    <t>城端</t>
    <rPh sb="0" eb="2">
      <t>ジョウハナ</t>
    </rPh>
    <phoneticPr fontId="2"/>
  </si>
  <si>
    <t>氷見</t>
    <rPh sb="0" eb="2">
      <t>ヒミ</t>
    </rPh>
    <phoneticPr fontId="2"/>
  </si>
  <si>
    <t>宮内</t>
    <rPh sb="0" eb="2">
      <t>ミヤウチ</t>
    </rPh>
    <phoneticPr fontId="2"/>
  </si>
  <si>
    <t>連絡運輸無</t>
    <rPh sb="0" eb="4">
      <t>レンラクウンユ</t>
    </rPh>
    <rPh sb="4" eb="5">
      <t>ム</t>
    </rPh>
    <phoneticPr fontId="2"/>
  </si>
  <si>
    <t># あいの風とえちごトキめきは乗継割引が適用されていない</t>
    <rPh sb="5" eb="6">
      <t>カゼ</t>
    </rPh>
    <rPh sb="15" eb="17">
      <t>ノリツギ</t>
    </rPh>
    <rPh sb="17" eb="19">
      <t>ワリビキ</t>
    </rPh>
    <rPh sb="20" eb="22">
      <t>テキヨウ</t>
    </rPh>
    <phoneticPr fontId="2"/>
  </si>
  <si>
    <t>分岐駅に「市振」があったら連絡運輸なし</t>
    <rPh sb="0" eb="2">
      <t>ブンキ</t>
    </rPh>
    <rPh sb="2" eb="3">
      <t>エキ</t>
    </rPh>
    <rPh sb="5" eb="7">
      <t>イチブリ</t>
    </rPh>
    <rPh sb="13" eb="17">
      <t>レンラクウンユ</t>
    </rPh>
    <phoneticPr fontId="2"/>
  </si>
  <si>
    <t>氷見</t>
    <rPh sb="0" eb="2">
      <t>ヒミ</t>
    </rPh>
    <phoneticPr fontId="2"/>
  </si>
  <si>
    <t>運賃表：</t>
    <rPh sb="0" eb="2">
      <t>ウンチン</t>
    </rPh>
    <rPh sb="2" eb="3">
      <t>ヒョウ</t>
    </rPh>
    <phoneticPr fontId="2"/>
  </si>
  <si>
    <t>市振で分ける</t>
    <rPh sb="0" eb="2">
      <t>イチブリ</t>
    </rPh>
    <rPh sb="3" eb="4">
      <t>ワ</t>
    </rPh>
    <phoneticPr fontId="2"/>
  </si>
  <si>
    <t>倶利伽羅でも分ける</t>
    <rPh sb="0" eb="4">
      <t>クリカラ</t>
    </rPh>
    <rPh sb="6" eb="7">
      <t>ワ</t>
    </rPh>
    <phoneticPr fontId="2"/>
  </si>
  <si>
    <t>★修正</t>
    <rPh sb="1" eb="3">
      <t>シュウセイ</t>
    </rPh>
    <phoneticPr fontId="2"/>
  </si>
  <si>
    <t>IRいしかわ</t>
    <phoneticPr fontId="2"/>
  </si>
  <si>
    <t>あいの風とやま</t>
    <rPh sb="3" eb="4">
      <t>カゼ</t>
    </rPh>
    <phoneticPr fontId="2"/>
  </si>
  <si>
    <t>えちごトキめき</t>
    <phoneticPr fontId="2"/>
  </si>
  <si>
    <t>七尾線</t>
    <rPh sb="0" eb="3">
      <t>ナナオセン</t>
    </rPh>
    <phoneticPr fontId="2"/>
  </si>
  <si>
    <t>北陸線</t>
    <rPh sb="0" eb="3">
      <t>ホクリクセン</t>
    </rPh>
    <phoneticPr fontId="2"/>
  </si>
  <si>
    <t>氷見線</t>
    <rPh sb="0" eb="3">
      <t>ヒミセン</t>
    </rPh>
    <phoneticPr fontId="2"/>
  </si>
  <si>
    <t>信越線</t>
    <rPh sb="0" eb="3">
      <t>シンエツセン</t>
    </rPh>
    <phoneticPr fontId="2"/>
  </si>
  <si>
    <t>城端線</t>
    <rPh sb="0" eb="2">
      <t>ジョウハナ</t>
    </rPh>
    <rPh sb="2" eb="3">
      <t>セン</t>
    </rPh>
    <phoneticPr fontId="2"/>
  </si>
  <si>
    <t>大糸線</t>
    <rPh sb="0" eb="3">
      <t>オオイトセン</t>
    </rPh>
    <phoneticPr fontId="2"/>
  </si>
  <si>
    <t>北陸線と七尾線は乗継割引(大聖寺-西金沢間)にあり</t>
    <rPh sb="0" eb="3">
      <t>ホクリクセン</t>
    </rPh>
    <rPh sb="4" eb="7">
      <t>ナナオセン</t>
    </rPh>
    <rPh sb="8" eb="10">
      <t>ノリツギ</t>
    </rPh>
    <rPh sb="10" eb="12">
      <t>ワリビキ</t>
    </rPh>
    <rPh sb="13" eb="16">
      <t>ダイショウジ</t>
    </rPh>
    <rPh sb="17" eb="18">
      <t>ニシ</t>
    </rPh>
    <rPh sb="18" eb="20">
      <t>カナザワ</t>
    </rPh>
    <rPh sb="20" eb="21">
      <t>カン</t>
    </rPh>
    <phoneticPr fontId="2"/>
  </si>
  <si>
    <t>110円</t>
    <rPh sb="3" eb="4">
      <t>エン</t>
    </rPh>
    <phoneticPr fontId="2"/>
  </si>
  <si>
    <t>80円</t>
    <rPh sb="2" eb="3">
      <t>エン</t>
    </rPh>
    <phoneticPr fontId="2"/>
  </si>
  <si>
    <t>30円</t>
    <rPh sb="2" eb="3">
      <t>エン</t>
    </rPh>
    <phoneticPr fontId="2"/>
  </si>
  <si>
    <t>JR運賃、会社線運賃もテーブルに含める？</t>
    <rPh sb="2" eb="4">
      <t>ウンチン</t>
    </rPh>
    <rPh sb="5" eb="7">
      <t>カイシャ</t>
    </rPh>
    <rPh sb="7" eb="8">
      <t>セン</t>
    </rPh>
    <rPh sb="8" eb="10">
      <t>ウンチン</t>
    </rPh>
    <rPh sb="16" eb="17">
      <t>フク</t>
    </rPh>
    <phoneticPr fontId="2"/>
  </si>
  <si>
    <t>会社線有効テーブル作成</t>
    <rPh sb="0" eb="2">
      <t>カイシャ</t>
    </rPh>
    <rPh sb="2" eb="3">
      <t>セン</t>
    </rPh>
    <rPh sb="3" eb="5">
      <t>ユウコウ</t>
    </rPh>
    <rPh sb="9" eb="11">
      <t>サクセイ</t>
    </rPh>
    <phoneticPr fontId="2"/>
  </si>
  <si>
    <t>通過駅</t>
    <rPh sb="0" eb="2">
      <t>ツウカ</t>
    </rPh>
    <rPh sb="2" eb="3">
      <t>エキ</t>
    </rPh>
    <phoneticPr fontId="2"/>
  </si>
  <si>
    <t>通過会社線</t>
    <rPh sb="0" eb="2">
      <t>ツウカ</t>
    </rPh>
    <rPh sb="2" eb="4">
      <t>カイシャ</t>
    </rPh>
    <rPh sb="4" eb="5">
      <t>セン</t>
    </rPh>
    <phoneticPr fontId="2"/>
  </si>
  <si>
    <t>の2項目をキーとする</t>
    <rPh sb="2" eb="4">
      <t>コウモク</t>
    </rPh>
    <phoneticPr fontId="2"/>
  </si>
  <si>
    <t>西富山</t>
    <rPh sb="0" eb="1">
      <t>ニシ</t>
    </rPh>
    <rPh sb="1" eb="3">
      <t>トヤマ</t>
    </rPh>
    <phoneticPr fontId="2"/>
  </si>
  <si>
    <t>猪谷</t>
    <rPh sb="0" eb="2">
      <t>イノタニ</t>
    </rPh>
    <phoneticPr fontId="2"/>
  </si>
  <si>
    <t>西金沢</t>
    <rPh sb="0" eb="1">
      <t>ニシ</t>
    </rPh>
    <rPh sb="1" eb="3">
      <t>カナザワ</t>
    </rPh>
    <phoneticPr fontId="2"/>
  </si>
  <si>
    <t>直江津</t>
    <rPh sb="0" eb="3">
      <t>ナオエツ</t>
    </rPh>
    <phoneticPr fontId="2"/>
  </si>
  <si>
    <t>上越妙高</t>
    <rPh sb="0" eb="2">
      <t>ジョウエツ</t>
    </rPh>
    <rPh sb="2" eb="4">
      <t>ミョウコウ</t>
    </rPh>
    <phoneticPr fontId="2"/>
  </si>
  <si>
    <t>姫川</t>
    <rPh sb="0" eb="2">
      <t>ヒメカワ</t>
    </rPh>
    <phoneticPr fontId="2"/>
  </si>
  <si>
    <t>南小谷</t>
    <rPh sb="0" eb="3">
      <t>ミナミオタリ</t>
    </rPh>
    <phoneticPr fontId="2"/>
  </si>
  <si>
    <t>城端</t>
    <rPh sb="0" eb="2">
      <t>ジョウハナ</t>
    </rPh>
    <phoneticPr fontId="2"/>
  </si>
  <si>
    <t>氷見</t>
    <rPh sb="0" eb="2">
      <t>ヒミ</t>
    </rPh>
    <phoneticPr fontId="2"/>
  </si>
  <si>
    <t>高岡</t>
    <rPh sb="0" eb="2">
      <t>タカオカ</t>
    </rPh>
    <phoneticPr fontId="2"/>
  </si>
  <si>
    <t>新高岡</t>
    <rPh sb="0" eb="1">
      <t>シン</t>
    </rPh>
    <rPh sb="1" eb="3">
      <t>タカオカ</t>
    </rPh>
    <phoneticPr fontId="2"/>
  </si>
  <si>
    <t>七尾</t>
    <rPh sb="0" eb="2">
      <t>ナナオ</t>
    </rPh>
    <phoneticPr fontId="2"/>
  </si>
  <si>
    <t>津端</t>
    <rPh sb="0" eb="2">
      <t>ツバタ</t>
    </rPh>
    <phoneticPr fontId="2"/>
  </si>
  <si>
    <t>東金沢</t>
    <rPh sb="0" eb="3">
      <t>ヒガシカナザワ</t>
    </rPh>
    <phoneticPr fontId="2"/>
  </si>
  <si>
    <t>西金沢</t>
    <rPh sb="0" eb="3">
      <t>ニシカナザワ</t>
    </rPh>
    <phoneticPr fontId="2"/>
  </si>
  <si>
    <t>宮内</t>
    <rPh sb="0" eb="2">
      <t>ミヤウチ</t>
    </rPh>
    <phoneticPr fontId="2"/>
  </si>
  <si>
    <t>farert1603</t>
    <phoneticPr fontId="2"/>
  </si>
  <si>
    <t>yahoo</t>
    <phoneticPr fontId="2"/>
  </si>
  <si>
    <t>farert1603</t>
    <phoneticPr fontId="2"/>
  </si>
  <si>
    <t>会社線-JR（その逆も）は運賃は同じなので対応しない</t>
  </si>
  <si>
    <t>通過連絡運輸のみサポートする。単なる連絡運輸はサポートしない</t>
  </si>
  <si>
    <t>長野県</t>
    <phoneticPr fontId="2"/>
  </si>
  <si>
    <t>しなの鉄道</t>
    <rPh sb="3" eb="5">
      <t>テツドウ</t>
    </rPh>
    <phoneticPr fontId="2"/>
  </si>
  <si>
    <t>小諸</t>
    <rPh sb="0" eb="2">
      <t>コモロ</t>
    </rPh>
    <phoneticPr fontId="2"/>
  </si>
  <si>
    <t>篠ノ井</t>
    <rPh sb="0" eb="3">
      <t>シノノイ</t>
    </rPh>
    <phoneticPr fontId="2"/>
  </si>
  <si>
    <t>長野</t>
    <phoneticPr fontId="2"/>
  </si>
  <si>
    <t>豊野</t>
    <rPh sb="0" eb="2">
      <t>トヨノ</t>
    </rPh>
    <phoneticPr fontId="2"/>
  </si>
  <si>
    <t>妙高高原</t>
    <rPh sb="0" eb="4">
      <t>ミョウコウコウゲン</t>
    </rPh>
    <phoneticPr fontId="2"/>
  </si>
  <si>
    <t>en_line_id</t>
  </si>
  <si>
    <t>en_station_id1</t>
  </si>
  <si>
    <t>en_station_id2</t>
  </si>
  <si>
    <t>#金沢</t>
  </si>
  <si>
    <t>all ok</t>
  </si>
  <si>
    <t>c海九四西</t>
  </si>
  <si>
    <t>c海四西東北</t>
  </si>
  <si>
    <t>c海西東北</t>
  </si>
  <si>
    <t>#糸魚川</t>
  </si>
  <si>
    <t>#直江津</t>
  </si>
  <si>
    <t>#上越妙高</t>
  </si>
  <si>
    <t>しなの鉄道-長野</t>
  </si>
  <si>
    <t>#妙高高原</t>
  </si>
  <si>
    <t>信越線(直江津-新潟)</t>
  </si>
  <si>
    <t>信越線(篠ノ井-長野)</t>
  </si>
  <si>
    <t>#豊野</t>
  </si>
  <si>
    <t>0あり得ない直江津から上越妙高を経由するから直江津-豊野か上越妙高-豊野に振り替わる</t>
  </si>
  <si>
    <t>しなの鉄道-長野,豊野</t>
  </si>
  <si>
    <t># station_id1</t>
    <phoneticPr fontId="2"/>
  </si>
  <si>
    <t>*t_compnpass</t>
    <phoneticPr fontId="2"/>
  </si>
  <si>
    <t>しなの鉄道(北)</t>
    <rPh sb="3" eb="5">
      <t>テツドウ</t>
    </rPh>
    <rPh sb="6" eb="7">
      <t>キタ</t>
    </rPh>
    <phoneticPr fontId="2"/>
  </si>
  <si>
    <t>こもろ</t>
    <phoneticPr fontId="2"/>
  </si>
  <si>
    <t>しののい</t>
    <phoneticPr fontId="2"/>
  </si>
  <si>
    <t>ながの</t>
    <phoneticPr fontId="2"/>
  </si>
  <si>
    <t>とよの</t>
    <phoneticPr fontId="2"/>
  </si>
  <si>
    <t>みょうこうこうげん</t>
    <phoneticPr fontId="2"/>
  </si>
  <si>
    <t>しなの鉄道線</t>
    <rPh sb="3" eb="5">
      <t>テツドウ</t>
    </rPh>
    <rPh sb="5" eb="6">
      <t>セン</t>
    </rPh>
    <phoneticPr fontId="2"/>
  </si>
  <si>
    <t>しなの鉄道(北)</t>
    <rPh sb="3" eb="5">
      <t>テツドウ</t>
    </rPh>
    <rPh sb="6" eb="7">
      <t>キタ</t>
    </rPh>
    <phoneticPr fontId="2"/>
  </si>
  <si>
    <t>篠ノ井</t>
    <rPh sb="0" eb="3">
      <t>シノノイ</t>
    </rPh>
    <phoneticPr fontId="2"/>
  </si>
  <si>
    <t>豊野</t>
    <rPh sb="0" eb="2">
      <t>トヨノ</t>
    </rPh>
    <phoneticPr fontId="2"/>
  </si>
  <si>
    <t>妙高高原</t>
    <rPh sb="0" eb="4">
      <t>ミョウコウコウゲン</t>
    </rPh>
    <phoneticPr fontId="2"/>
  </si>
  <si>
    <t>長野</t>
    <rPh sb="0" eb="2">
      <t>ナガノ</t>
    </rPh>
    <phoneticPr fontId="2"/>
  </si>
  <si>
    <t>宝達</t>
    <phoneticPr fontId="2"/>
  </si>
  <si>
    <t>宝達</t>
    <phoneticPr fontId="2"/>
  </si>
  <si>
    <t>能美根上</t>
  </si>
  <si>
    <t>t_faresppテーブルに追加。Kind=2とする</t>
    <rPh sb="14" eb="16">
      <t>ツイカ</t>
    </rPh>
    <phoneticPr fontId="2"/>
  </si>
  <si>
    <r>
      <t>t_compnpass</t>
    </r>
    <r>
      <rPr>
        <sz val="9"/>
        <color rgb="FFFF0000"/>
        <rFont val="ＭＳ Ｐゴシック"/>
        <family val="3"/>
        <charset val="128"/>
      </rPr>
      <t>テーブル</t>
    </r>
    <phoneticPr fontId="2"/>
  </si>
  <si>
    <t>*t_compnconc</t>
    <phoneticPr fontId="2"/>
  </si>
  <si>
    <t>市振</t>
    <rPh sb="0" eb="2">
      <t>イチブリ</t>
    </rPh>
    <phoneticPr fontId="2"/>
  </si>
  <si>
    <t>倶利伽羅</t>
    <rPh sb="0" eb="4">
      <t>クリカラ</t>
    </rPh>
    <phoneticPr fontId="2"/>
  </si>
  <si>
    <t>妙高高原</t>
    <rPh sb="0" eb="4">
      <t>ミョウコウコウゲン</t>
    </rPh>
    <phoneticPr fontId="2"/>
  </si>
  <si>
    <t>目時</t>
    <rPh sb="0" eb="2">
      <t>メトキ</t>
    </rPh>
    <phoneticPr fontId="2"/>
  </si>
  <si>
    <t>farert</t>
    <phoneticPr fontId="2"/>
  </si>
  <si>
    <t>新高岡</t>
    <rPh sb="0" eb="1">
      <t>シン</t>
    </rPh>
    <rPh sb="1" eb="3">
      <t>タカオカ</t>
    </rPh>
    <phoneticPr fontId="2"/>
  </si>
  <si>
    <t>宇野気</t>
    <rPh sb="0" eb="3">
      <t>ウノケ</t>
    </rPh>
    <phoneticPr fontId="2"/>
  </si>
  <si>
    <t>①</t>
    <phoneticPr fontId="2"/>
  </si>
  <si>
    <t>①と同じ</t>
    <rPh sb="2" eb="3">
      <t>オナ</t>
    </rPh>
    <phoneticPr fontId="2"/>
  </si>
  <si>
    <t>高岡</t>
    <rPh sb="0" eb="2">
      <t>タカオカ</t>
    </rPh>
    <phoneticPr fontId="2"/>
  </si>
  <si>
    <t>倶利伽羅</t>
    <rPh sb="0" eb="4">
      <t>クリカラ</t>
    </rPh>
    <phoneticPr fontId="2"/>
  </si>
  <si>
    <t>津幡</t>
    <rPh sb="0" eb="2">
      <t>ツバタ</t>
    </rPh>
    <phoneticPr fontId="2"/>
  </si>
  <si>
    <t>正解＞＞</t>
    <rPh sb="0" eb="2">
      <t>セイカイ</t>
    </rPh>
    <phoneticPr fontId="2"/>
  </si>
  <si>
    <t>JRぶん</t>
    <phoneticPr fontId="2"/>
  </si>
  <si>
    <t>してつ</t>
    <phoneticPr fontId="2"/>
  </si>
  <si>
    <t>計</t>
    <rPh sb="0" eb="1">
      <t>ケイ</t>
    </rPh>
    <phoneticPr fontId="2"/>
  </si>
  <si>
    <t>高岡倶利伽羅</t>
    <rPh sb="0" eb="2">
      <t>タカオカ</t>
    </rPh>
    <rPh sb="2" eb="6">
      <t>クリカラ</t>
    </rPh>
    <phoneticPr fontId="2"/>
  </si>
  <si>
    <t>倶利伽羅津幡</t>
    <rPh sb="0" eb="4">
      <t>クリカラ</t>
    </rPh>
    <rPh sb="4" eb="6">
      <t>ツバタ</t>
    </rPh>
    <phoneticPr fontId="2"/>
  </si>
  <si>
    <t>私鉄併算割引</t>
    <rPh sb="0" eb="2">
      <t>シテツ</t>
    </rPh>
    <rPh sb="2" eb="3">
      <t>ヘイ</t>
    </rPh>
    <rPh sb="3" eb="4">
      <t>サン</t>
    </rPh>
    <rPh sb="4" eb="6">
      <t>ワリビキ</t>
    </rPh>
    <phoneticPr fontId="2"/>
  </si>
  <si>
    <t>#直江津</t>
    <rPh sb="1" eb="4">
      <t>ナオエツ</t>
    </rPh>
    <phoneticPr fontId="2"/>
  </si>
  <si>
    <t>#上越妙高</t>
    <rPh sb="1" eb="5">
      <t>ジョウエツミョウコウ</t>
    </rPh>
    <phoneticPr fontId="2"/>
  </si>
  <si>
    <t>#糸魚川</t>
    <rPh sb="1" eb="4">
      <t>イトイガワ</t>
    </rPh>
    <phoneticPr fontId="2"/>
  </si>
  <si>
    <t>#市振</t>
    <rPh sb="1" eb="3">
      <t>イチブリ</t>
    </rPh>
    <phoneticPr fontId="2"/>
  </si>
  <si>
    <t>#高岡</t>
    <rPh sb="1" eb="3">
      <t>タカオカ</t>
    </rPh>
    <phoneticPr fontId="2"/>
  </si>
  <si>
    <t>#富山</t>
    <rPh sb="1" eb="3">
      <t>トヤマ</t>
    </rPh>
    <phoneticPr fontId="2"/>
  </si>
  <si>
    <t>あいの風とやま鉄道+IRいしかわ鉄道</t>
    <rPh sb="3" eb="4">
      <t>カゼ</t>
    </rPh>
    <rPh sb="7" eb="9">
      <t>テツドウ</t>
    </rPh>
    <phoneticPr fontId="2"/>
  </si>
  <si>
    <t>併算割引無</t>
    <rPh sb="0" eb="1">
      <t>ヘイ</t>
    </rPh>
    <rPh sb="1" eb="2">
      <t>サン</t>
    </rPh>
    <rPh sb="2" eb="4">
      <t>ワリビキ</t>
    </rPh>
    <rPh sb="4" eb="5">
      <t>ナシ</t>
    </rPh>
    <phoneticPr fontId="2"/>
  </si>
  <si>
    <t># station</t>
    <phoneticPr fontId="2"/>
  </si>
  <si>
    <t>allow(1=許可)</t>
    <rPh sb="8" eb="10">
      <t>キョカ</t>
    </rPh>
    <phoneticPr fontId="2"/>
  </si>
  <si>
    <t>x</t>
    <phoneticPr fontId="2"/>
  </si>
  <si>
    <t>#</t>
    <phoneticPr fontId="2"/>
  </si>
  <si>
    <t>小海線</t>
    <phoneticPr fontId="2"/>
  </si>
  <si>
    <t>篠ノ井線/信越線(篠ノ井-長野)</t>
    <rPh sb="0" eb="4">
      <t>シノノイセン</t>
    </rPh>
    <phoneticPr fontId="2"/>
  </si>
  <si>
    <t>信越線(篠ノ井-長野)/北陸新幹線</t>
    <rPh sb="12" eb="17">
      <t>ホクリクシンカンセン</t>
    </rPh>
    <phoneticPr fontId="2"/>
  </si>
  <si>
    <t>飯山線</t>
    <phoneticPr fontId="2"/>
  </si>
  <si>
    <t>みょうこうこうげん</t>
    <phoneticPr fontId="2"/>
  </si>
  <si>
    <t>粟津</t>
    <phoneticPr fontId="2"/>
  </si>
  <si>
    <t>宮津</t>
    <rPh sb="0" eb="2">
      <t>ミヤツ</t>
    </rPh>
    <phoneticPr fontId="2"/>
  </si>
  <si>
    <t>しなの鉄道</t>
    <phoneticPr fontId="2"/>
  </si>
  <si>
    <t>信越線(篠ノ井-長野)/しなの鉄道</t>
    <rPh sb="4" eb="7">
      <t>シノノイ</t>
    </rPh>
    <rPh sb="8" eb="10">
      <t>ナガノ</t>
    </rPh>
    <phoneticPr fontId="2"/>
  </si>
  <si>
    <t>しなの鉄道(北)</t>
    <rPh sb="6" eb="7">
      <t>キタ</t>
    </rPh>
    <phoneticPr fontId="2"/>
  </si>
  <si>
    <t>北陸新幹線/しなの鉄道(北)</t>
    <rPh sb="12" eb="13">
      <t>キタ</t>
    </rPh>
    <phoneticPr fontId="2"/>
  </si>
  <si>
    <t>篠ノ井線/しなの鉄道</t>
    <phoneticPr fontId="2"/>
  </si>
  <si>
    <t>レコード定義しないのは無条件OK</t>
    <rPh sb="4" eb="6">
      <t>テイギ</t>
    </rPh>
    <rPh sb="11" eb="14">
      <t>ムジョウケン</t>
    </rPh>
    <phoneticPr fontId="2"/>
  </si>
  <si>
    <t>0は無条件NG</t>
    <rPh sb="2" eb="5">
      <t>ムジョウケン</t>
    </rPh>
    <phoneticPr fontId="2"/>
  </si>
  <si>
    <t>#富山</t>
    <phoneticPr fontId="2"/>
  </si>
  <si>
    <t>小諸</t>
    <rPh sb="0" eb="2">
      <t>コモロ</t>
    </rPh>
    <phoneticPr fontId="2"/>
  </si>
  <si>
    <t>#糸魚川</t>
    <phoneticPr fontId="2"/>
  </si>
  <si>
    <t>#金沢</t>
    <phoneticPr fontId="2"/>
  </si>
  <si>
    <t>#津幡</t>
    <phoneticPr fontId="2"/>
  </si>
  <si>
    <t>#高岡</t>
    <phoneticPr fontId="2"/>
  </si>
  <si>
    <t>福岡県</t>
    <phoneticPr fontId="2"/>
  </si>
  <si>
    <t>福岡市交通局</t>
    <rPh sb="0" eb="6">
      <t>フクオカシコウツウキョク</t>
    </rPh>
    <phoneticPr fontId="2"/>
  </si>
  <si>
    <t>博多</t>
    <phoneticPr fontId="2"/>
  </si>
  <si>
    <t>姪浜</t>
    <phoneticPr fontId="2"/>
  </si>
  <si>
    <t>めいのはま</t>
    <phoneticPr fontId="2"/>
  </si>
  <si>
    <t>はかた</t>
    <phoneticPr fontId="2"/>
  </si>
  <si>
    <t>地下鉄空港線</t>
  </si>
  <si>
    <t>地下鉄空港線</t>
    <rPh sb="0" eb="6">
      <t>チカテツクウコウセン</t>
    </rPh>
    <phoneticPr fontId="2"/>
  </si>
  <si>
    <t>筑肥線</t>
    <rPh sb="0" eb="3">
      <t>チクヒセン</t>
    </rPh>
    <phoneticPr fontId="2"/>
  </si>
  <si>
    <t>山陽新幹線/鹿児島線/九州新幹線/地下鉄空港線</t>
    <phoneticPr fontId="2"/>
  </si>
  <si>
    <t>博多南線/山陽新幹線/九州新幹線/地下鉄空港線</t>
    <phoneticPr fontId="2"/>
  </si>
  <si>
    <t>博多南線/鹿児島線/九州新幹線/地下鉄空港線</t>
    <phoneticPr fontId="2"/>
  </si>
  <si>
    <t>九州新幹線/山陽新幹線/鹿児島線/博多南線</t>
    <rPh sb="0" eb="2">
      <t>キュウシュウ</t>
    </rPh>
    <rPh sb="2" eb="5">
      <t>シンカンセン</t>
    </rPh>
    <rPh sb="6" eb="11">
      <t>サンヨウシンカンセン</t>
    </rPh>
    <rPh sb="12" eb="15">
      <t>カゴシマ</t>
    </rPh>
    <rPh sb="15" eb="16">
      <t>セン</t>
    </rPh>
    <rPh sb="17" eb="21">
      <t>ハカタミナミセン</t>
    </rPh>
    <phoneticPr fontId="2"/>
  </si>
  <si>
    <t>博多</t>
    <rPh sb="0" eb="2">
      <t>ハカタ</t>
    </rPh>
    <phoneticPr fontId="2"/>
  </si>
  <si>
    <t>姪浜</t>
    <rPh sb="0" eb="2">
      <t>メイノハマ</t>
    </rPh>
    <phoneticPr fontId="2"/>
  </si>
  <si>
    <t>c海九四西東</t>
    <rPh sb="1" eb="2">
      <t>ウミ</t>
    </rPh>
    <rPh sb="2" eb="3">
      <t>キュウ</t>
    </rPh>
    <rPh sb="4" eb="5">
      <t>ニシ</t>
    </rPh>
    <rPh sb="5" eb="6">
      <t>アズマ</t>
    </rPh>
    <phoneticPr fontId="2"/>
  </si>
  <si>
    <t>東北新幹線/北海道新幹線</t>
    <phoneticPr fontId="2"/>
  </si>
  <si>
    <t>JR東日本/JR北海道</t>
    <rPh sb="8" eb="11">
      <t>ホッカイドウ</t>
    </rPh>
    <phoneticPr fontId="2"/>
  </si>
  <si>
    <t>JR西日本/JR東海</t>
    <rPh sb="8" eb="10">
      <t>トウカイ</t>
    </rPh>
    <phoneticPr fontId="2"/>
  </si>
  <si>
    <t>JR九州/JR西日本</t>
    <rPh sb="7" eb="10">
      <t>ニシニホン</t>
    </rPh>
    <phoneticPr fontId="2"/>
  </si>
  <si>
    <t>JR四国/JR西日本</t>
    <rPh sb="7" eb="10">
      <t>ニシニホン</t>
    </rPh>
    <phoneticPr fontId="2"/>
  </si>
  <si>
    <t>JR東日本/JR東海</t>
    <rPh sb="8" eb="10">
      <t>トウカイ</t>
    </rPh>
    <phoneticPr fontId="2"/>
  </si>
  <si>
    <t>JR西日本/JR東海</t>
    <rPh sb="8" eb="10">
      <t>トウカイ</t>
    </rPh>
    <phoneticPr fontId="2"/>
  </si>
  <si>
    <t>JR東日本/JR西日本</t>
    <rPh sb="8" eb="11">
      <t>ニシニホン</t>
    </rPh>
    <phoneticPr fontId="2"/>
  </si>
  <si>
    <t>JR東海/JR西日本</t>
    <rPh sb="7" eb="10">
      <t>ニシニホン</t>
    </rPh>
    <phoneticPr fontId="2"/>
  </si>
  <si>
    <t>JR東海</t>
    <phoneticPr fontId="2"/>
  </si>
  <si>
    <t>check complete</t>
    <phoneticPr fontId="2"/>
  </si>
  <si>
    <t>市振</t>
    <rPh sb="0" eb="2">
      <t>イチブリ</t>
    </rPh>
    <phoneticPr fontId="2"/>
  </si>
  <si>
    <t>上越妙高</t>
    <rPh sb="0" eb="4">
      <t>ジョウエツミョウコウ</t>
    </rPh>
    <phoneticPr fontId="2"/>
  </si>
  <si>
    <t>直江津</t>
    <rPh sb="0" eb="3">
      <t>ナオエツ</t>
    </rPh>
    <phoneticPr fontId="2"/>
  </si>
  <si>
    <t>長野</t>
    <rPh sb="0" eb="2">
      <t>ナガノ</t>
    </rPh>
    <phoneticPr fontId="2"/>
  </si>
  <si>
    <t>豊野</t>
    <rPh sb="0" eb="2">
      <t>トヨノ</t>
    </rPh>
    <phoneticPr fontId="2"/>
  </si>
  <si>
    <t>郡山富田</t>
    <rPh sb="0" eb="2">
      <t>コオリヤマ</t>
    </rPh>
    <rPh sb="2" eb="4">
      <t>トミタ</t>
    </rPh>
    <phoneticPr fontId="2"/>
  </si>
  <si>
    <t>こおりやまとみた</t>
    <phoneticPr fontId="2"/>
  </si>
  <si>
    <t>八幡大橋</t>
    <rPh sb="0" eb="2">
      <t>ハチマン</t>
    </rPh>
    <rPh sb="2" eb="4">
      <t>オオハシ</t>
    </rPh>
    <phoneticPr fontId="2"/>
  </si>
  <si>
    <t>はちまんおおはし</t>
    <phoneticPr fontId="2"/>
  </si>
  <si>
    <t>#北海道</t>
    <phoneticPr fontId="2"/>
  </si>
  <si>
    <t>#新潟県</t>
    <phoneticPr fontId="2"/>
  </si>
  <si>
    <t>留萌線</t>
    <phoneticPr fontId="2"/>
  </si>
  <si>
    <t>あきかめやま</t>
    <phoneticPr fontId="2"/>
  </si>
  <si>
    <t>あき亀山</t>
    <rPh sb="2" eb="4">
      <t>カメヤマ</t>
    </rPh>
    <phoneticPr fontId="2"/>
  </si>
  <si>
    <t>こうどほまちがわ</t>
    <phoneticPr fontId="2"/>
  </si>
  <si>
    <t>河戸帆待川</t>
    <rPh sb="0" eb="2">
      <t>コウド</t>
    </rPh>
    <rPh sb="2" eb="3">
      <t>ホ</t>
    </rPh>
    <rPh sb="3" eb="4">
      <t>マ</t>
    </rPh>
    <rPh sb="4" eb="5">
      <t>ガワ</t>
    </rPh>
    <phoneticPr fontId="2"/>
  </si>
  <si>
    <t>新潟県</t>
    <phoneticPr fontId="2"/>
  </si>
  <si>
    <t>寺家</t>
    <rPh sb="0" eb="2">
      <t>ジケ</t>
    </rPh>
    <phoneticPr fontId="2"/>
  </si>
  <si>
    <t>じけ</t>
    <phoneticPr fontId="2"/>
  </si>
  <si>
    <t>有田</t>
    <phoneticPr fontId="2"/>
  </si>
  <si>
    <t>伊万里</t>
    <rPh sb="0" eb="3">
      <t>イマリ</t>
    </rPh>
    <phoneticPr fontId="2"/>
  </si>
  <si>
    <t>佐世保</t>
    <phoneticPr fontId="2"/>
  </si>
  <si>
    <t>ありた</t>
    <phoneticPr fontId="2"/>
  </si>
  <si>
    <t>いまり</t>
    <phoneticPr fontId="2"/>
  </si>
  <si>
    <t>させぼ</t>
    <phoneticPr fontId="2"/>
  </si>
  <si>
    <t>松浦鉄道</t>
    <rPh sb="0" eb="2">
      <t>マツウラ</t>
    </rPh>
    <rPh sb="2" eb="4">
      <t>テツドウ</t>
    </rPh>
    <phoneticPr fontId="2"/>
  </si>
  <si>
    <t>松浦鉄道</t>
    <rPh sb="0" eb="4">
      <t>マツウラテツドウ</t>
    </rPh>
    <phoneticPr fontId="2"/>
  </si>
  <si>
    <t>佐世保線</t>
    <phoneticPr fontId="2"/>
  </si>
  <si>
    <t>有田</t>
    <rPh sb="0" eb="2">
      <t>アリタ</t>
    </rPh>
    <phoneticPr fontId="2"/>
  </si>
  <si>
    <t>佐世保</t>
    <rPh sb="0" eb="3">
      <t>サセボ</t>
    </rPh>
    <phoneticPr fontId="2"/>
  </si>
  <si>
    <t>福岡市交通局</t>
    <rPh sb="0" eb="3">
      <t>フクオカシ</t>
    </rPh>
    <rPh sb="3" eb="6">
      <t>コウツウキョク</t>
    </rPh>
    <phoneticPr fontId="2"/>
  </si>
  <si>
    <t>佐貫</t>
    <rPh sb="0" eb="2">
      <t>サヌキ</t>
    </rPh>
    <phoneticPr fontId="2"/>
  </si>
  <si>
    <t>さぬき</t>
    <phoneticPr fontId="2"/>
  </si>
  <si>
    <t>茨城県</t>
    <phoneticPr fontId="2"/>
  </si>
  <si>
    <t>x</t>
    <phoneticPr fontId="2"/>
  </si>
  <si>
    <t>branch</t>
    <phoneticPr fontId="2"/>
  </si>
  <si>
    <t>上野</t>
    <rPh sb="0" eb="2">
      <t>ウエノ</t>
    </rPh>
    <phoneticPr fontId="2"/>
  </si>
  <si>
    <t>日暮里</t>
    <rPh sb="0" eb="3">
      <t>ニッポリ</t>
    </rPh>
    <phoneticPr fontId="2"/>
  </si>
  <si>
    <t>東北線</t>
    <rPh sb="0" eb="3">
      <t>トウホクセン</t>
    </rPh>
    <phoneticPr fontId="2"/>
  </si>
  <si>
    <t>JR総持寺</t>
    <rPh sb="2" eb="5">
      <t>ソウジジ</t>
    </rPh>
    <phoneticPr fontId="2"/>
  </si>
  <si>
    <t>じぇいあーるそうじじ</t>
    <phoneticPr fontId="2"/>
  </si>
  <si>
    <t>衣摺加美北</t>
    <rPh sb="0" eb="5">
      <t>キズリカミキタ</t>
    </rPh>
    <phoneticPr fontId="2"/>
  </si>
  <si>
    <t>きずりかみきた</t>
    <phoneticPr fontId="2"/>
  </si>
  <si>
    <t>#北海道</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</si>
</sst>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color theme="1"/>
      <name val="ＭＳ 明朝"/>
      <family val="1"/>
      <charset val="128"/>
    </font>
    <font>
      <sz val="11"/>
      <name val="ＭＳ 明朝"/>
      <family val="1"/>
      <charset val="128"/>
    </font>
    <font>
      <sz val="11"/>
      <name val="ＭＳ Ｐゴシック"/>
      <family val="3"/>
      <charset val="128"/>
      <scheme val="minor"/>
    </font>
    <font>
      <b/>
      <sz val="11"/>
      <color theme="1"/>
      <name val="ＭＳ Ｐゴシック"/>
      <family val="3"/>
      <charset val="128"/>
    </font>
    <font>
      <b/>
      <sz val="11"/>
      <color theme="1"/>
      <name val="ＭＳ 明朝"/>
      <family val="1"/>
      <charset val="128"/>
    </font>
    <font>
      <i/>
      <sz val="11"/>
      <color theme="1"/>
      <name val="ＭＳ 明朝"/>
      <family val="1"/>
      <charset val="128"/>
    </font>
    <font>
      <b/>
      <sz val="11"/>
      <color theme="1"/>
      <name val="ＭＳ ゴシック"/>
      <family val="3"/>
      <charset val="128"/>
    </font>
    <font>
      <sz val="11"/>
      <color theme="4"/>
      <name val="ＭＳ 明朝"/>
      <family val="1"/>
      <charset val="128"/>
    </font>
    <font>
      <sz val="11"/>
      <color rgb="FFFF0000"/>
      <name val="ＭＳ 明朝"/>
      <family val="1"/>
      <charset val="128"/>
    </font>
    <font>
      <sz val="11"/>
      <color rgb="FF00B050"/>
      <name val="ＭＳ 明朝"/>
      <family val="1"/>
      <charset val="128"/>
    </font>
    <font>
      <b/>
      <sz val="11"/>
      <color rgb="FF00B050"/>
      <name val="ＭＳ Ｐゴシック"/>
      <family val="3"/>
      <charset val="128"/>
    </font>
    <font>
      <sz val="11"/>
      <color theme="1"/>
      <name val="ＭＳ Ｐゴシック"/>
      <family val="3"/>
      <charset val="128"/>
    </font>
    <font>
      <b/>
      <sz val="11"/>
      <color rgb="FFFF0000"/>
      <name val="ＭＳ 明朝"/>
      <family val="1"/>
      <charset val="128"/>
    </font>
    <font>
      <u/>
      <sz val="11"/>
      <color theme="1"/>
      <name val="ＭＳ 明朝"/>
      <family val="1"/>
      <charset val="128"/>
    </font>
    <font>
      <sz val="9"/>
      <color rgb="FFFF0000"/>
      <name val="Arial"/>
      <family val="2"/>
    </font>
    <font>
      <sz val="9"/>
      <color rgb="FFFF0000"/>
      <name val="ＭＳ Ｐゴシック"/>
      <family val="3"/>
      <charset val="128"/>
    </font>
  </fonts>
  <fills count="22">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rgb="FFFFC000"/>
        <bgColor indexed="64"/>
      </patternFill>
    </fill>
    <fill>
      <patternFill patternType="solid">
        <fgColor theme="0" tint="-0.14999847407452621"/>
        <bgColor indexed="64"/>
      </patternFill>
    </fill>
  </fills>
  <borders count="15">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128">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1" fillId="0" borderId="0" xfId="1" applyFill="1">
      <alignment vertical="center"/>
    </xf>
    <xf numFmtId="0" fontId="1" fillId="2" borderId="0" xfId="1" applyFill="1">
      <alignment vertical="center"/>
    </xf>
    <xf numFmtId="0" fontId="9" fillId="0" borderId="0" xfId="0" applyFont="1">
      <alignment vertical="center"/>
    </xf>
    <xf numFmtId="0" fontId="10" fillId="0" borderId="0" xfId="0" applyFont="1" applyAlignment="1">
      <alignment horizontal="right" vertical="center" wrapText="1"/>
    </xf>
    <xf numFmtId="0" fontId="10" fillId="0" borderId="1" xfId="0" applyFont="1" applyBorder="1" applyAlignment="1">
      <alignment horizontal="right" vertical="center" wrapText="1"/>
    </xf>
    <xf numFmtId="0" fontId="10" fillId="0" borderId="2" xfId="0" applyFont="1" applyBorder="1" applyAlignment="1">
      <alignment horizontal="right" vertical="center" wrapText="1"/>
    </xf>
    <xf numFmtId="0" fontId="10" fillId="0" borderId="0" xfId="0" applyFont="1" applyFill="1" applyBorder="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0" fontId="10" fillId="2" borderId="0" xfId="0" applyFont="1" applyFill="1" applyAlignment="1">
      <alignment horizontal="right" vertical="center" wrapText="1"/>
    </xf>
    <xf numFmtId="0" fontId="10" fillId="2" borderId="3" xfId="0" applyFont="1" applyFill="1" applyBorder="1" applyAlignment="1">
      <alignment horizontal="right" vertical="center" wrapText="1"/>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3" fontId="9" fillId="0" borderId="0" xfId="0" applyNumberFormat="1" applyFont="1" applyAlignment="1">
      <alignment horizontal="right" vertical="center" wrapText="1"/>
    </xf>
    <xf numFmtId="3" fontId="9" fillId="0" borderId="3" xfId="0" applyNumberFormat="1" applyFont="1" applyBorder="1" applyAlignment="1">
      <alignment horizontal="right" vertical="center" wrapText="1"/>
    </xf>
    <xf numFmtId="3" fontId="9" fillId="0" borderId="4" xfId="0" applyNumberFormat="1" applyFont="1" applyBorder="1" applyAlignment="1">
      <alignment horizontal="right" vertical="center" wrapText="1"/>
    </xf>
    <xf numFmtId="3" fontId="9" fillId="2" borderId="3" xfId="0" applyNumberFormat="1" applyFont="1" applyFill="1" applyBorder="1" applyAlignment="1">
      <alignment horizontal="right" vertical="center" wrapText="1"/>
    </xf>
    <xf numFmtId="3" fontId="9" fillId="2" borderId="4" xfId="0" applyNumberFormat="1" applyFont="1" applyFill="1" applyBorder="1" applyAlignment="1">
      <alignment horizontal="right" vertical="center" wrapText="1"/>
    </xf>
    <xf numFmtId="3" fontId="9" fillId="2" borderId="0" xfId="0" applyNumberFormat="1" applyFont="1" applyFill="1" applyAlignment="1">
      <alignment horizontal="right" vertical="center" wrapText="1"/>
    </xf>
    <xf numFmtId="3" fontId="9" fillId="2" borderId="5" xfId="0" applyNumberFormat="1" applyFont="1" applyFill="1" applyBorder="1" applyAlignment="1">
      <alignment horizontal="right" vertical="center" wrapText="1"/>
    </xf>
    <xf numFmtId="3" fontId="9" fillId="14" borderId="6" xfId="0" applyNumberFormat="1" applyFont="1" applyFill="1" applyBorder="1" applyAlignment="1">
      <alignment horizontal="right" vertical="center" wrapText="1"/>
    </xf>
    <xf numFmtId="3" fontId="9" fillId="15" borderId="0" xfId="0" applyNumberFormat="1" applyFont="1" applyFill="1" applyAlignment="1">
      <alignment horizontal="right" vertical="center" wrapText="1"/>
    </xf>
    <xf numFmtId="3" fontId="9" fillId="0" borderId="0" xfId="0" applyNumberFormat="1" applyFont="1" applyFill="1" applyAlignment="1">
      <alignment horizontal="right" vertical="center" wrapText="1"/>
    </xf>
    <xf numFmtId="0" fontId="9" fillId="2" borderId="0" xfId="0" applyFont="1" applyFill="1">
      <alignment vertical="center"/>
    </xf>
    <xf numFmtId="0" fontId="9" fillId="0" borderId="0" xfId="0" applyFont="1" applyFill="1">
      <alignment vertical="center"/>
    </xf>
    <xf numFmtId="0" fontId="9" fillId="13" borderId="0" xfId="0" applyFont="1" applyFill="1">
      <alignment vertical="center"/>
    </xf>
    <xf numFmtId="0" fontId="9" fillId="0" borderId="7" xfId="0" applyFont="1" applyBorder="1">
      <alignment vertical="center"/>
    </xf>
    <xf numFmtId="0" fontId="9" fillId="0" borderId="8" xfId="0" applyFont="1" applyBorder="1">
      <alignment vertical="center"/>
    </xf>
    <xf numFmtId="0" fontId="9" fillId="0" borderId="9" xfId="0" applyFont="1" applyBorder="1">
      <alignment vertical="center"/>
    </xf>
    <xf numFmtId="3" fontId="9" fillId="2" borderId="0" xfId="0" applyNumberFormat="1" applyFont="1" applyFill="1">
      <alignment vertical="center"/>
    </xf>
    <xf numFmtId="3" fontId="9" fillId="0" borderId="0" xfId="0" applyNumberFormat="1" applyFont="1">
      <alignment vertical="center"/>
    </xf>
    <xf numFmtId="3" fontId="9" fillId="14" borderId="0" xfId="0" applyNumberFormat="1" applyFont="1" applyFill="1">
      <alignment vertical="center"/>
    </xf>
    <xf numFmtId="0" fontId="9" fillId="15" borderId="0" xfId="0" applyFont="1" applyFill="1">
      <alignment vertical="center"/>
    </xf>
    <xf numFmtId="3" fontId="9" fillId="15" borderId="0" xfId="0" applyNumberFormat="1" applyFont="1" applyFill="1">
      <alignment vertical="center"/>
    </xf>
    <xf numFmtId="0" fontId="9" fillId="0" borderId="0" xfId="0" applyFont="1" applyAlignment="1">
      <alignment horizontal="center" vertical="center"/>
    </xf>
    <xf numFmtId="9" fontId="9" fillId="0" borderId="0" xfId="0" applyNumberFormat="1" applyFont="1">
      <alignment vertical="center"/>
    </xf>
    <xf numFmtId="0" fontId="9" fillId="0" borderId="0" xfId="1" applyFont="1">
      <alignment vertical="center"/>
    </xf>
    <xf numFmtId="0" fontId="9" fillId="0" borderId="0" xfId="1" applyFont="1" applyFill="1">
      <alignment vertical="center"/>
    </xf>
    <xf numFmtId="0" fontId="9" fillId="0" borderId="0" xfId="0" applyFont="1" applyAlignment="1">
      <alignment vertical="center" wrapText="1"/>
    </xf>
    <xf numFmtId="0" fontId="9" fillId="16" borderId="0" xfId="0" applyFont="1" applyFill="1">
      <alignment vertical="center"/>
    </xf>
    <xf numFmtId="0" fontId="11" fillId="0" borderId="0" xfId="1" applyFont="1">
      <alignment vertical="center"/>
    </xf>
    <xf numFmtId="0" fontId="0" fillId="0" borderId="0" xfId="0" quotePrefix="1">
      <alignment vertical="center"/>
    </xf>
    <xf numFmtId="0" fontId="12" fillId="0" borderId="0" xfId="0" applyFont="1">
      <alignment vertical="center"/>
    </xf>
    <xf numFmtId="0" fontId="13" fillId="0" borderId="0" xfId="0" applyFont="1">
      <alignment vertical="center"/>
    </xf>
    <xf numFmtId="0" fontId="9" fillId="17" borderId="0" xfId="0" applyFont="1" applyFill="1">
      <alignment vertical="center"/>
    </xf>
    <xf numFmtId="0" fontId="9" fillId="18" borderId="0" xfId="0" applyFont="1" applyFill="1">
      <alignment vertical="center"/>
    </xf>
    <xf numFmtId="0" fontId="14" fillId="0" borderId="0" xfId="0" applyFont="1">
      <alignment vertical="center"/>
    </xf>
    <xf numFmtId="0" fontId="14" fillId="17" borderId="0" xfId="0" applyFont="1" applyFill="1">
      <alignment vertical="center"/>
    </xf>
    <xf numFmtId="0" fontId="14" fillId="18" borderId="0" xfId="0" applyFont="1" applyFill="1">
      <alignment vertical="center"/>
    </xf>
    <xf numFmtId="0" fontId="9" fillId="19" borderId="0" xfId="0" applyFont="1" applyFill="1">
      <alignment vertical="center"/>
    </xf>
    <xf numFmtId="0" fontId="9" fillId="0" borderId="0" xfId="0" quotePrefix="1" applyFont="1">
      <alignment vertical="center"/>
    </xf>
    <xf numFmtId="0" fontId="9" fillId="14" borderId="0" xfId="0" applyFont="1" applyFill="1">
      <alignment vertical="center"/>
    </xf>
    <xf numFmtId="0" fontId="14" fillId="14" borderId="0" xfId="0" applyFont="1" applyFill="1">
      <alignment vertical="center"/>
    </xf>
    <xf numFmtId="0" fontId="9" fillId="0" borderId="0" xfId="0" applyFont="1" applyBorder="1">
      <alignment vertical="center"/>
    </xf>
    <xf numFmtId="0" fontId="9" fillId="0" borderId="1" xfId="0" applyFont="1" applyBorder="1">
      <alignment vertical="center"/>
    </xf>
    <xf numFmtId="0" fontId="9" fillId="0" borderId="11" xfId="0" applyFont="1" applyBorder="1">
      <alignment vertical="center"/>
    </xf>
    <xf numFmtId="0" fontId="9" fillId="0" borderId="2" xfId="0" applyFont="1" applyBorder="1">
      <alignment vertical="center"/>
    </xf>
    <xf numFmtId="0" fontId="9" fillId="0" borderId="3" xfId="0" applyFont="1" applyBorder="1">
      <alignment vertical="center"/>
    </xf>
    <xf numFmtId="0" fontId="9" fillId="0" borderId="4" xfId="0" applyFont="1" applyBorder="1">
      <alignment vertical="center"/>
    </xf>
    <xf numFmtId="0" fontId="9" fillId="0" borderId="5" xfId="0" applyFont="1" applyBorder="1">
      <alignment vertical="center"/>
    </xf>
    <xf numFmtId="0" fontId="9" fillId="0" borderId="12" xfId="0" applyFont="1" applyBorder="1">
      <alignment vertical="center"/>
    </xf>
    <xf numFmtId="0" fontId="9" fillId="0" borderId="6" xfId="0" applyFont="1" applyBorder="1">
      <alignment vertical="center"/>
    </xf>
    <xf numFmtId="0" fontId="9" fillId="0" borderId="10" xfId="0" applyFont="1" applyBorder="1">
      <alignment vertical="center"/>
    </xf>
    <xf numFmtId="0" fontId="12" fillId="0" borderId="10" xfId="0" applyFont="1" applyBorder="1">
      <alignment vertical="center"/>
    </xf>
    <xf numFmtId="0" fontId="12" fillId="2" borderId="10" xfId="0" applyFont="1" applyFill="1" applyBorder="1">
      <alignment vertical="center"/>
    </xf>
    <xf numFmtId="0" fontId="12" fillId="17" borderId="0" xfId="0" applyFont="1" applyFill="1">
      <alignment vertical="center"/>
    </xf>
    <xf numFmtId="0" fontId="12" fillId="18" borderId="0" xfId="0" applyFont="1" applyFill="1">
      <alignment vertical="center"/>
    </xf>
    <xf numFmtId="0" fontId="15" fillId="0" borderId="0" xfId="0" applyFont="1">
      <alignment vertical="center"/>
    </xf>
    <xf numFmtId="0" fontId="9" fillId="20" borderId="0" xfId="0" applyFont="1" applyFill="1" applyBorder="1">
      <alignment vertical="center"/>
    </xf>
    <xf numFmtId="0" fontId="13" fillId="20" borderId="0" xfId="0" applyFont="1" applyFill="1" applyBorder="1">
      <alignment vertical="center"/>
    </xf>
    <xf numFmtId="0" fontId="12" fillId="20" borderId="0" xfId="0" applyFont="1" applyFill="1">
      <alignment vertical="center"/>
    </xf>
    <xf numFmtId="0" fontId="9" fillId="20" borderId="0" xfId="0" applyFont="1" applyFill="1">
      <alignment vertical="center"/>
    </xf>
    <xf numFmtId="0" fontId="13" fillId="18" borderId="0" xfId="0" applyFont="1" applyFill="1">
      <alignment vertical="center"/>
    </xf>
    <xf numFmtId="0" fontId="13" fillId="20" borderId="0" xfId="0" applyFont="1" applyFill="1">
      <alignment vertical="center"/>
    </xf>
    <xf numFmtId="0" fontId="9" fillId="0" borderId="13" xfId="0" applyFont="1" applyBorder="1">
      <alignment vertical="center"/>
    </xf>
    <xf numFmtId="0" fontId="9" fillId="0" borderId="14" xfId="0" applyFont="1" applyBorder="1">
      <alignment vertical="center"/>
    </xf>
    <xf numFmtId="0" fontId="13" fillId="0" borderId="0" xfId="0" applyFont="1" applyBorder="1">
      <alignment vertical="center"/>
    </xf>
    <xf numFmtId="0" fontId="16" fillId="0" borderId="10" xfId="0" applyFont="1" applyBorder="1">
      <alignment vertical="center"/>
    </xf>
    <xf numFmtId="0" fontId="16" fillId="0" borderId="0" xfId="0" applyFont="1" applyBorder="1">
      <alignment vertical="center"/>
    </xf>
    <xf numFmtId="0" fontId="16" fillId="2" borderId="0" xfId="0" applyFont="1" applyFill="1" applyBorder="1">
      <alignment vertical="center"/>
    </xf>
    <xf numFmtId="0" fontId="16" fillId="0" borderId="4" xfId="0" applyFont="1" applyBorder="1">
      <alignment vertical="center"/>
    </xf>
    <xf numFmtId="0" fontId="17" fillId="0" borderId="3" xfId="0" applyFont="1" applyBorder="1">
      <alignment vertical="center"/>
    </xf>
    <xf numFmtId="0" fontId="17" fillId="2" borderId="0" xfId="0" applyFont="1" applyFill="1" applyBorder="1">
      <alignment vertical="center"/>
    </xf>
    <xf numFmtId="0" fontId="17" fillId="0" borderId="0" xfId="0" applyFont="1" applyBorder="1">
      <alignment vertical="center"/>
    </xf>
    <xf numFmtId="0" fontId="17" fillId="0" borderId="10" xfId="0" applyFont="1" applyBorder="1">
      <alignment vertical="center"/>
    </xf>
    <xf numFmtId="0" fontId="18" fillId="0" borderId="3" xfId="0" applyFont="1" applyBorder="1">
      <alignment vertical="center"/>
    </xf>
    <xf numFmtId="0" fontId="19" fillId="2" borderId="10" xfId="0" applyFont="1" applyFill="1" applyBorder="1">
      <alignment vertical="center"/>
    </xf>
    <xf numFmtId="0" fontId="18" fillId="0" borderId="0" xfId="0" applyFont="1" applyBorder="1">
      <alignment vertical="center"/>
    </xf>
    <xf numFmtId="0" fontId="18" fillId="2" borderId="0" xfId="0" applyFont="1" applyFill="1" applyBorder="1">
      <alignment vertical="center"/>
    </xf>
    <xf numFmtId="0" fontId="20" fillId="0" borderId="0" xfId="0" applyFont="1" applyBorder="1">
      <alignment vertical="center"/>
    </xf>
    <xf numFmtId="0" fontId="20" fillId="0" borderId="4" xfId="0" applyFont="1" applyBorder="1">
      <alignment vertical="center"/>
    </xf>
    <xf numFmtId="0" fontId="9" fillId="0" borderId="0" xfId="0" applyFont="1" applyAlignment="1">
      <alignment horizontal="right" vertical="center"/>
    </xf>
    <xf numFmtId="0" fontId="21" fillId="0" borderId="0" xfId="0" applyFont="1">
      <alignment vertical="center"/>
    </xf>
    <xf numFmtId="0" fontId="17" fillId="0" borderId="0" xfId="0" applyFont="1">
      <alignment vertical="center"/>
    </xf>
    <xf numFmtId="0" fontId="22" fillId="0" borderId="3" xfId="0" applyFont="1" applyBorder="1" applyAlignment="1">
      <alignment horizontal="right" vertical="center"/>
    </xf>
    <xf numFmtId="0" fontId="22" fillId="0" borderId="0" xfId="0" applyFont="1" applyBorder="1">
      <alignment vertical="center"/>
    </xf>
    <xf numFmtId="0" fontId="23" fillId="0" borderId="0" xfId="0" applyFont="1">
      <alignment vertical="center"/>
    </xf>
    <xf numFmtId="0" fontId="17" fillId="0" borderId="0" xfId="0" applyFont="1" applyFill="1">
      <alignment vertical="center"/>
    </xf>
    <xf numFmtId="0" fontId="23" fillId="0" borderId="0" xfId="0" applyFont="1" applyFill="1">
      <alignment vertical="center"/>
    </xf>
    <xf numFmtId="0" fontId="24" fillId="0" borderId="0" xfId="0" applyFont="1" applyFill="1">
      <alignment vertical="center"/>
    </xf>
    <xf numFmtId="0" fontId="17" fillId="0" borderId="0" xfId="0" applyFont="1" applyFill="1" applyBorder="1">
      <alignment vertical="center"/>
    </xf>
    <xf numFmtId="49" fontId="17" fillId="0" borderId="0" xfId="0" applyNumberFormat="1" applyFont="1" applyFill="1" applyBorder="1" applyAlignment="1">
      <alignment vertical="center"/>
    </xf>
    <xf numFmtId="0" fontId="9" fillId="0" borderId="0" xfId="0" applyFont="1" applyFill="1" applyBorder="1">
      <alignment vertical="center"/>
    </xf>
    <xf numFmtId="0" fontId="24" fillId="0" borderId="0" xfId="0" applyFont="1">
      <alignment vertical="center"/>
    </xf>
    <xf numFmtId="0" fontId="1" fillId="21" borderId="0" xfId="1" applyFill="1">
      <alignment vertical="center"/>
    </xf>
    <xf numFmtId="0" fontId="0" fillId="21" borderId="0" xfId="0" applyFill="1">
      <alignment vertical="center"/>
    </xf>
    <xf numFmtId="0" fontId="0" fillId="0" borderId="0" xfId="0" applyFill="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2"/>
  <sheetViews>
    <sheetView tabSelected="1" topLeftCell="A279" zoomScale="80" zoomScaleNormal="80" zoomScalePageLayoutView="78" workbookViewId="0">
      <selection activeCell="A300" sqref="A300"/>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9733</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9953</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9953</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9953</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9953</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9953</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9953</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10627</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10625</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9953</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9953</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9953</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9953</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9953</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9953</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9953</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9953</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9953</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9953</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9953</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10659</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9953</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9953</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9953</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9953</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10301</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9953</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9953</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9953</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10625</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9747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9926</v>
      </c>
      <c r="J606" s="1">
        <v>1</v>
      </c>
      <c r="K606" s="1">
        <v>0</v>
      </c>
      <c r="L606" s="1">
        <v>1</v>
      </c>
      <c r="M606" s="1">
        <v>1</v>
      </c>
      <c r="N606" s="1">
        <v>0</v>
      </c>
      <c r="O606" s="1">
        <v>1</v>
      </c>
      <c r="P606" s="1" t="s">
        <v>9516</v>
      </c>
      <c r="Q606" s="1">
        <v>0</v>
      </c>
      <c r="R606" s="1">
        <v>2</v>
      </c>
      <c r="S606" s="1">
        <v>0</v>
      </c>
      <c r="T606" s="1" t="s">
        <v>9516</v>
      </c>
    </row>
    <row r="607" spans="1:20" ht="13.5" customHeight="1">
      <c r="A607" s="1" t="s">
        <v>10650</v>
      </c>
      <c r="B607" s="1" t="s">
        <v>10651</v>
      </c>
      <c r="C607" s="1" t="s">
        <v>1231</v>
      </c>
      <c r="D607" s="1" t="s">
        <v>10652</v>
      </c>
      <c r="E607" s="1" t="s">
        <v>10653</v>
      </c>
      <c r="F607" s="1">
        <v>-32768</v>
      </c>
      <c r="G607" s="1" t="s">
        <v>10654</v>
      </c>
      <c r="K607" s="1">
        <v>0</v>
      </c>
      <c r="L607" s="1">
        <v>0</v>
      </c>
      <c r="M607" s="1">
        <v>0</v>
      </c>
      <c r="N607" s="1">
        <v>0</v>
      </c>
      <c r="O607" s="1">
        <v>0</v>
      </c>
      <c r="P607" s="1" t="s">
        <v>9516</v>
      </c>
      <c r="Q607" s="1">
        <v>0</v>
      </c>
      <c r="R607" s="1">
        <v>0</v>
      </c>
      <c r="S607" s="1">
        <v>0</v>
      </c>
      <c r="T607" s="1" t="s">
        <v>9516</v>
      </c>
    </row>
    <row r="608" spans="1:20">
      <c r="A608" s="1" t="s">
        <v>951</v>
      </c>
      <c r="B608" s="1" t="s">
        <v>952</v>
      </c>
      <c r="C608" s="1" t="s">
        <v>1231</v>
      </c>
      <c r="D608" s="1" t="s">
        <v>1820</v>
      </c>
      <c r="E608" s="1" t="s">
        <v>1821</v>
      </c>
      <c r="F608" s="1">
        <v>0</v>
      </c>
      <c r="G608" s="1">
        <v>0</v>
      </c>
      <c r="H608" s="1" t="s">
        <v>2080</v>
      </c>
      <c r="J608" s="1">
        <v>1</v>
      </c>
      <c r="K608" s="1">
        <v>0</v>
      </c>
      <c r="L608" s="1">
        <v>1</v>
      </c>
      <c r="M608" s="1">
        <v>1</v>
      </c>
      <c r="N608" s="1">
        <v>1</v>
      </c>
      <c r="O608" s="1">
        <v>1</v>
      </c>
      <c r="P608" s="1" t="s">
        <v>9516</v>
      </c>
      <c r="Q608" s="1">
        <v>0</v>
      </c>
      <c r="R608" s="1">
        <v>0</v>
      </c>
      <c r="S608" s="1">
        <v>0</v>
      </c>
      <c r="T608" s="1" t="s">
        <v>9516</v>
      </c>
    </row>
    <row r="609" spans="1:20" ht="13.5" customHeight="1">
      <c r="A609" s="1" t="s">
        <v>951</v>
      </c>
      <c r="B609" s="1" t="s">
        <v>952</v>
      </c>
      <c r="C609" s="1" t="s">
        <v>1231</v>
      </c>
      <c r="D609" s="1" t="s">
        <v>2081</v>
      </c>
      <c r="E609" s="1" t="s">
        <v>2082</v>
      </c>
      <c r="F609" s="1">
        <v>1.2</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2083</v>
      </c>
      <c r="E610" s="1" t="s">
        <v>2084</v>
      </c>
      <c r="F610" s="1">
        <v>3.4</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2085</v>
      </c>
      <c r="E611" s="1" t="s">
        <v>2086</v>
      </c>
      <c r="F611" s="1">
        <v>5.2</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2087</v>
      </c>
      <c r="E612" s="1" t="s">
        <v>2088</v>
      </c>
      <c r="F612" s="1">
        <v>7.7</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2089</v>
      </c>
      <c r="E613" s="1" t="s">
        <v>2090</v>
      </c>
      <c r="F613" s="1">
        <v>9.9</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951</v>
      </c>
      <c r="B614" s="1" t="s">
        <v>952</v>
      </c>
      <c r="C614" s="1" t="s">
        <v>1231</v>
      </c>
      <c r="D614" s="1" t="s">
        <v>2091</v>
      </c>
      <c r="E614" s="1" t="s">
        <v>2092</v>
      </c>
      <c r="F614" s="1">
        <v>11.8</v>
      </c>
      <c r="G614" s="1">
        <v>0</v>
      </c>
      <c r="H614" s="1" t="s">
        <v>7</v>
      </c>
      <c r="J614" s="1">
        <v>1</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2093</v>
      </c>
      <c r="E615" s="1" t="s">
        <v>2094</v>
      </c>
      <c r="F615" s="1">
        <v>15.7</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2095</v>
      </c>
      <c r="E616" s="1" t="s">
        <v>2096</v>
      </c>
      <c r="F616" s="1">
        <v>17.8</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2097</v>
      </c>
      <c r="E617" s="1" t="s">
        <v>2098</v>
      </c>
      <c r="F617" s="1">
        <v>19.100000000000001</v>
      </c>
      <c r="G617" s="1">
        <v>0</v>
      </c>
      <c r="H617" s="1" t="s">
        <v>7</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1229</v>
      </c>
      <c r="E618" s="1" t="s">
        <v>1230</v>
      </c>
      <c r="F618" s="1">
        <v>20.7</v>
      </c>
      <c r="G618" s="1">
        <v>0</v>
      </c>
      <c r="H618" s="1" t="s">
        <v>1010</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2099</v>
      </c>
      <c r="E619" s="1" t="s">
        <v>2100</v>
      </c>
      <c r="F619" s="1">
        <v>22</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2101</v>
      </c>
      <c r="E620" s="1" t="s">
        <v>2102</v>
      </c>
      <c r="F620" s="1">
        <v>24.5</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2103</v>
      </c>
      <c r="E621" s="1" t="s">
        <v>2104</v>
      </c>
      <c r="F621" s="1">
        <v>26.9</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2105</v>
      </c>
      <c r="E622" s="1" t="s">
        <v>2106</v>
      </c>
      <c r="F622" s="1">
        <v>29.2</v>
      </c>
      <c r="G622" s="1">
        <v>0</v>
      </c>
      <c r="H622" s="1" t="s">
        <v>7</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1728</v>
      </c>
      <c r="E623" s="1" t="s">
        <v>1729</v>
      </c>
      <c r="F623" s="1">
        <v>31.3</v>
      </c>
      <c r="G623" s="1">
        <v>0</v>
      </c>
      <c r="H623" s="1" t="s">
        <v>1711</v>
      </c>
      <c r="J623" s="1">
        <v>0</v>
      </c>
      <c r="K623" s="1">
        <v>0</v>
      </c>
      <c r="L623" s="1">
        <v>1</v>
      </c>
      <c r="M623" s="1">
        <v>1</v>
      </c>
      <c r="N623" s="1">
        <v>0</v>
      </c>
      <c r="O623" s="1">
        <v>0</v>
      </c>
      <c r="P623" s="1" t="s">
        <v>9516</v>
      </c>
      <c r="Q623" s="1">
        <v>0</v>
      </c>
      <c r="R623" s="1">
        <v>0</v>
      </c>
      <c r="S623" s="1">
        <v>0</v>
      </c>
      <c r="T623" s="1" t="s">
        <v>9516</v>
      </c>
    </row>
    <row r="624" spans="1:20" ht="13.5" customHeight="1">
      <c r="A624" s="1" t="s">
        <v>1226</v>
      </c>
      <c r="B624" s="1" t="s">
        <v>952</v>
      </c>
      <c r="C624" s="1" t="s">
        <v>1231</v>
      </c>
      <c r="D624" s="1" t="s">
        <v>2107</v>
      </c>
      <c r="E624" s="1" t="s">
        <v>2108</v>
      </c>
      <c r="F624" s="1">
        <v>34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2109</v>
      </c>
      <c r="E625" s="1" t="s">
        <v>2110</v>
      </c>
      <c r="F625" s="1">
        <v>37.4</v>
      </c>
      <c r="G625" s="1">
        <v>0</v>
      </c>
      <c r="H625" s="1" t="s">
        <v>7</v>
      </c>
      <c r="J625" s="1">
        <v>0</v>
      </c>
      <c r="K625" s="1">
        <v>0</v>
      </c>
      <c r="L625" s="1">
        <v>1</v>
      </c>
      <c r="M625" s="1">
        <v>1</v>
      </c>
      <c r="N625" s="1">
        <v>0</v>
      </c>
      <c r="O625" s="1">
        <v>0</v>
      </c>
      <c r="P625" s="1" t="s">
        <v>9516</v>
      </c>
      <c r="Q625" s="1">
        <v>0</v>
      </c>
      <c r="R625" s="1">
        <v>0</v>
      </c>
      <c r="S625" s="1">
        <v>0</v>
      </c>
      <c r="T625" s="1" t="s">
        <v>9516</v>
      </c>
    </row>
    <row r="626" spans="1:20" ht="13.5" customHeight="1">
      <c r="A626" s="1" t="s">
        <v>1744</v>
      </c>
      <c r="B626" s="1" t="s">
        <v>952</v>
      </c>
      <c r="C626" s="1" t="s">
        <v>1231</v>
      </c>
      <c r="D626" s="1" t="s">
        <v>2111</v>
      </c>
      <c r="E626" s="1" t="s">
        <v>2112</v>
      </c>
      <c r="F626" s="1">
        <v>43.4</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10647</v>
      </c>
      <c r="E627" s="1" t="s">
        <v>10648</v>
      </c>
      <c r="F627" s="1">
        <v>45.5</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2115</v>
      </c>
      <c r="E628" s="1" t="s">
        <v>2116</v>
      </c>
      <c r="F628" s="1">
        <v>50.6</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2117</v>
      </c>
      <c r="E629" s="1" t="s">
        <v>2118</v>
      </c>
      <c r="F629" s="1">
        <v>54.5</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2119</v>
      </c>
      <c r="E630" s="1" t="s">
        <v>2120</v>
      </c>
      <c r="F630" s="1">
        <v>57.2</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2121</v>
      </c>
      <c r="E631" s="1" t="s">
        <v>2122</v>
      </c>
      <c r="F631" s="1">
        <v>63.8</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2123</v>
      </c>
      <c r="E632" s="1" t="s">
        <v>2124</v>
      </c>
      <c r="F632" s="1">
        <v>69.900000000000006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2125</v>
      </c>
      <c r="E633" s="1" t="s">
        <v>2126</v>
      </c>
      <c r="F633" s="1">
        <v>76.400000000000006</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2127</v>
      </c>
      <c r="E634" s="1" t="s">
        <v>2128</v>
      </c>
      <c r="F634" s="1">
        <v>80</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2129</v>
      </c>
      <c r="E635" s="1" t="s">
        <v>2130</v>
      </c>
      <c r="F635" s="1">
        <v>86.5</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2131</v>
      </c>
      <c r="E636" s="1" t="s">
        <v>2132</v>
      </c>
      <c r="F636" s="1">
        <v>91.9</v>
      </c>
      <c r="G636" s="1">
        <v>0</v>
      </c>
      <c r="H636" s="1" t="s">
        <v>7</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2133</v>
      </c>
      <c r="E637" s="1" t="s">
        <v>2134</v>
      </c>
      <c r="F637" s="1">
        <v>98.8</v>
      </c>
      <c r="G637" s="1">
        <v>0</v>
      </c>
      <c r="H637" s="1" t="s">
        <v>2135</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2136</v>
      </c>
      <c r="E638" s="1" t="s">
        <v>2137</v>
      </c>
      <c r="F638" s="1">
        <v>103.5</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1744</v>
      </c>
      <c r="B639" s="1" t="s">
        <v>952</v>
      </c>
      <c r="C639" s="1" t="s">
        <v>1231</v>
      </c>
      <c r="D639" s="1" t="s">
        <v>2138</v>
      </c>
      <c r="E639" s="1" t="s">
        <v>2139</v>
      </c>
      <c r="F639" s="1">
        <v>109.3</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9954</v>
      </c>
      <c r="B640" s="1" t="s">
        <v>952</v>
      </c>
      <c r="C640" s="1" t="s">
        <v>1231</v>
      </c>
      <c r="D640" s="1" t="s">
        <v>2140</v>
      </c>
      <c r="E640" s="1" t="s">
        <v>2141</v>
      </c>
      <c r="F640" s="1">
        <v>113.4</v>
      </c>
      <c r="G640" s="1">
        <v>0</v>
      </c>
      <c r="H640" s="1" t="s">
        <v>7</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2142</v>
      </c>
      <c r="E641" s="1" t="s">
        <v>2143</v>
      </c>
      <c r="F641" s="1">
        <v>115.3</v>
      </c>
      <c r="G641" s="1">
        <v>0</v>
      </c>
      <c r="H641" s="1" t="s">
        <v>1924</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2144</v>
      </c>
      <c r="E642" s="1" t="s">
        <v>2145</v>
      </c>
      <c r="F642" s="1">
        <v>121.1</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2146</v>
      </c>
      <c r="E643" s="1" t="s">
        <v>2147</v>
      </c>
      <c r="F643" s="1">
        <v>125.3</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2148</v>
      </c>
      <c r="E644" s="1" t="s">
        <v>2149</v>
      </c>
      <c r="F644" s="1">
        <v>130</v>
      </c>
      <c r="G644" s="1">
        <v>0</v>
      </c>
      <c r="H644" s="1" t="s">
        <v>7</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2150</v>
      </c>
      <c r="E645" s="1" t="s">
        <v>2151</v>
      </c>
      <c r="F645" s="1">
        <v>137.4</v>
      </c>
      <c r="G645" s="1">
        <v>0</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2152</v>
      </c>
      <c r="E646" s="1" t="s">
        <v>2153</v>
      </c>
      <c r="F646" s="1">
        <v>142</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2154</v>
      </c>
      <c r="E647" s="1" t="s">
        <v>2155</v>
      </c>
      <c r="F647" s="1">
        <v>146.9</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2156</v>
      </c>
      <c r="E648" s="1" t="s">
        <v>2157</v>
      </c>
      <c r="F648" s="1">
        <v>152.4</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2158</v>
      </c>
      <c r="E649" s="1" t="s">
        <v>2159</v>
      </c>
      <c r="F649" s="1">
        <v>156.6</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2160</v>
      </c>
      <c r="E650" s="1" t="s">
        <v>2161</v>
      </c>
      <c r="F650" s="1">
        <v>162.5</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2162</v>
      </c>
      <c r="E651" s="1" t="s">
        <v>2163</v>
      </c>
      <c r="F651" s="1">
        <v>167</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2164</v>
      </c>
      <c r="E652" s="1" t="s">
        <v>2165</v>
      </c>
      <c r="F652" s="1">
        <v>171.6</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1744</v>
      </c>
      <c r="B653" s="1" t="s">
        <v>952</v>
      </c>
      <c r="C653" s="1" t="s">
        <v>1231</v>
      </c>
      <c r="D653" s="1" t="s">
        <v>2166</v>
      </c>
      <c r="E653" s="1" t="s">
        <v>2167</v>
      </c>
      <c r="F653" s="1">
        <v>178.7</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2168</v>
      </c>
      <c r="E654" s="1" t="s">
        <v>2169</v>
      </c>
      <c r="F654" s="1">
        <v>183.2</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2170</v>
      </c>
      <c r="E655" s="1" t="s">
        <v>2171</v>
      </c>
      <c r="F655" s="1">
        <v>187.8</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2172</v>
      </c>
      <c r="E656" s="1" t="s">
        <v>2173</v>
      </c>
      <c r="F656" s="1">
        <v>195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2174</v>
      </c>
      <c r="E657" s="1" t="s">
        <v>9725</v>
      </c>
      <c r="F657" s="1">
        <v>201.5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2175</v>
      </c>
      <c r="E658" s="1" t="s">
        <v>2176</v>
      </c>
      <c r="F658" s="1">
        <v>205</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2177</v>
      </c>
      <c r="E659" s="1" t="s">
        <v>2177</v>
      </c>
      <c r="F659" s="1">
        <v>209.4</v>
      </c>
      <c r="G659" s="1">
        <v>0</v>
      </c>
      <c r="H659" s="1" t="s">
        <v>2178</v>
      </c>
      <c r="J659" s="1">
        <v>0</v>
      </c>
      <c r="K659" s="1">
        <v>0</v>
      </c>
      <c r="L659" s="1">
        <v>1</v>
      </c>
      <c r="M659" s="1">
        <v>0</v>
      </c>
      <c r="N659" s="1">
        <v>0</v>
      </c>
      <c r="O659" s="1">
        <v>0</v>
      </c>
      <c r="P659" s="1" t="s">
        <v>9516</v>
      </c>
      <c r="Q659" s="1">
        <v>0</v>
      </c>
      <c r="R659" s="1">
        <v>0</v>
      </c>
      <c r="S659" s="1">
        <v>0</v>
      </c>
      <c r="T659" s="1" t="s">
        <v>9516</v>
      </c>
    </row>
    <row r="660" spans="1:20" ht="13.5" customHeight="1">
      <c r="A660" s="1" t="s">
        <v>1905</v>
      </c>
      <c r="B660" s="1" t="s">
        <v>952</v>
      </c>
      <c r="C660" s="1" t="s">
        <v>1231</v>
      </c>
      <c r="D660" s="1" t="s">
        <v>2179</v>
      </c>
      <c r="E660" s="1" t="s">
        <v>2180</v>
      </c>
      <c r="F660" s="1">
        <v>214.8</v>
      </c>
      <c r="G660" s="1">
        <v>0</v>
      </c>
      <c r="H660" s="1" t="s">
        <v>7</v>
      </c>
      <c r="I660" s="1" t="s">
        <v>9340</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2181</v>
      </c>
      <c r="E661" s="1" t="s">
        <v>2182</v>
      </c>
      <c r="F661" s="1">
        <v>219.2</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2183</v>
      </c>
      <c r="E662" s="1" t="s">
        <v>2184</v>
      </c>
      <c r="F662" s="1">
        <v>224</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2185</v>
      </c>
      <c r="E663" s="1" t="s">
        <v>2186</v>
      </c>
      <c r="F663" s="1">
        <v>227.6</v>
      </c>
      <c r="G663" s="1">
        <v>0</v>
      </c>
      <c r="H663" s="1" t="s">
        <v>7</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2187</v>
      </c>
      <c r="E664" s="1" t="s">
        <v>2188</v>
      </c>
      <c r="F664" s="1">
        <v>232.4</v>
      </c>
      <c r="G664" s="1">
        <v>0</v>
      </c>
      <c r="H664" s="1" t="s">
        <v>7</v>
      </c>
      <c r="I664" s="1" t="s">
        <v>9340</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2189</v>
      </c>
      <c r="E665" s="1" t="s">
        <v>2190</v>
      </c>
      <c r="F665" s="1">
        <v>237.8</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2191</v>
      </c>
      <c r="E666" s="1" t="s">
        <v>2192</v>
      </c>
      <c r="F666" s="1">
        <v>240.9</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2193</v>
      </c>
      <c r="E667" s="1" t="s">
        <v>2194</v>
      </c>
      <c r="F667" s="1">
        <v>247.8</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2195</v>
      </c>
      <c r="E668" s="1" t="s">
        <v>2196</v>
      </c>
      <c r="F668" s="1">
        <v>253</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2197</v>
      </c>
      <c r="E669" s="1" t="s">
        <v>2198</v>
      </c>
      <c r="F669" s="1">
        <v>257.89999999999998</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2199</v>
      </c>
      <c r="E670" s="1" t="s">
        <v>2200</v>
      </c>
      <c r="F670" s="1">
        <v>263.7</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2201</v>
      </c>
      <c r="E671" s="1" t="s">
        <v>2202</v>
      </c>
      <c r="F671" s="1">
        <v>268.60000000000002</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2203</v>
      </c>
      <c r="E672" s="1" t="s">
        <v>2204</v>
      </c>
      <c r="F672" s="1">
        <v>273.5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2205</v>
      </c>
      <c r="E673" s="1" t="s">
        <v>2206</v>
      </c>
      <c r="F673" s="1">
        <v>277.5</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2207</v>
      </c>
      <c r="E674" s="1" t="s">
        <v>2208</v>
      </c>
      <c r="F674" s="1">
        <v>282.39999999999998</v>
      </c>
      <c r="G674" s="1">
        <v>0</v>
      </c>
      <c r="H674" s="1" t="s">
        <v>7</v>
      </c>
      <c r="J674" s="1">
        <v>0</v>
      </c>
      <c r="K674" s="1">
        <v>0</v>
      </c>
      <c r="L674" s="1">
        <v>0</v>
      </c>
      <c r="M674" s="1">
        <v>0</v>
      </c>
      <c r="N674" s="1">
        <v>0</v>
      </c>
      <c r="O674" s="1">
        <v>0</v>
      </c>
      <c r="P674" s="1" t="s">
        <v>9516</v>
      </c>
      <c r="Q674" s="1">
        <v>0</v>
      </c>
      <c r="R674" s="1">
        <v>0</v>
      </c>
      <c r="S674" s="1">
        <v>0</v>
      </c>
      <c r="T674" s="1" t="s">
        <v>9516</v>
      </c>
    </row>
    <row r="675" spans="1:20" ht="13.5" customHeight="1">
      <c r="A675" s="1" t="s">
        <v>1905</v>
      </c>
      <c r="B675" s="1" t="s">
        <v>952</v>
      </c>
      <c r="C675" s="1" t="s">
        <v>1231</v>
      </c>
      <c r="D675" s="1" t="s">
        <v>2209</v>
      </c>
      <c r="E675" s="1" t="s">
        <v>2210</v>
      </c>
      <c r="F675" s="1">
        <v>286.89999999999998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2211</v>
      </c>
      <c r="E676" s="1" t="s">
        <v>2212</v>
      </c>
      <c r="F676" s="1">
        <v>294.39999999999998</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2213</v>
      </c>
      <c r="E677" s="1" t="s">
        <v>2214</v>
      </c>
      <c r="F677" s="1">
        <v>301.10000000000002</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2215</v>
      </c>
      <c r="E678" s="1" t="s">
        <v>2216</v>
      </c>
      <c r="F678" s="1">
        <v>307</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9866</v>
      </c>
      <c r="E679" s="1" t="s">
        <v>2217</v>
      </c>
      <c r="F679" s="1">
        <v>311.39999999999998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1905</v>
      </c>
      <c r="B680" s="1" t="s">
        <v>952</v>
      </c>
      <c r="C680" s="1" t="s">
        <v>1231</v>
      </c>
      <c r="D680" s="1" t="s">
        <v>2218</v>
      </c>
      <c r="E680" s="1" t="s">
        <v>2219</v>
      </c>
      <c r="F680" s="1">
        <v>315.60000000000002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9341</v>
      </c>
      <c r="E681" s="1" t="s">
        <v>2221</v>
      </c>
      <c r="F681" s="1">
        <v>321.10000000000002</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2222</v>
      </c>
      <c r="E682" s="1" t="s">
        <v>2223</v>
      </c>
      <c r="F682" s="1">
        <v>326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2224</v>
      </c>
      <c r="E683" s="1" t="s">
        <v>10201</v>
      </c>
      <c r="F683" s="1">
        <v>330.2</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2225</v>
      </c>
      <c r="E684" s="1" t="s">
        <v>2226</v>
      </c>
      <c r="F684" s="1">
        <v>334.6</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2227</v>
      </c>
      <c r="E685" s="1" t="s">
        <v>2228</v>
      </c>
      <c r="F685" s="1">
        <v>337.8</v>
      </c>
      <c r="G685" s="1">
        <v>0</v>
      </c>
      <c r="H685" s="1" t="s">
        <v>7</v>
      </c>
      <c r="J685" s="1">
        <v>0</v>
      </c>
      <c r="K685" s="1">
        <v>0</v>
      </c>
      <c r="L685" s="1">
        <v>5</v>
      </c>
      <c r="M685" s="1">
        <v>0</v>
      </c>
      <c r="N685" s="1">
        <v>0</v>
      </c>
      <c r="O685" s="1">
        <v>0</v>
      </c>
      <c r="P685" s="1" t="s">
        <v>9516</v>
      </c>
      <c r="Q685" s="1">
        <v>0</v>
      </c>
      <c r="R685" s="1">
        <v>0</v>
      </c>
      <c r="S685" s="1">
        <v>0</v>
      </c>
      <c r="T685" s="1" t="s">
        <v>9516</v>
      </c>
    </row>
    <row r="686" spans="1:20" ht="13.5" customHeight="1">
      <c r="A686" s="1" t="s">
        <v>1958</v>
      </c>
      <c r="B686" s="1" t="s">
        <v>952</v>
      </c>
      <c r="C686" s="1" t="s">
        <v>1231</v>
      </c>
      <c r="D686" s="1" t="s">
        <v>1971</v>
      </c>
      <c r="E686" s="1" t="s">
        <v>1972</v>
      </c>
      <c r="F686" s="1">
        <v>343.1</v>
      </c>
      <c r="G686" s="1">
        <v>0</v>
      </c>
      <c r="H686" s="1" t="s">
        <v>990</v>
      </c>
      <c r="J686" s="1">
        <v>0</v>
      </c>
      <c r="K686" s="1">
        <v>0</v>
      </c>
      <c r="L686" s="1">
        <v>5</v>
      </c>
      <c r="M686" s="1">
        <v>0</v>
      </c>
      <c r="N686" s="1">
        <v>0</v>
      </c>
      <c r="O686" s="1">
        <v>0</v>
      </c>
      <c r="P686" s="1" t="s">
        <v>9516</v>
      </c>
      <c r="Q686" s="1">
        <v>0</v>
      </c>
      <c r="R686" s="1">
        <v>0</v>
      </c>
      <c r="S686" s="1">
        <v>0</v>
      </c>
      <c r="T686" s="1" t="s">
        <v>9516</v>
      </c>
    </row>
    <row r="687" spans="1:20" ht="13.5" customHeight="1">
      <c r="A687" s="1" t="s">
        <v>1001</v>
      </c>
      <c r="B687" s="1" t="s">
        <v>952</v>
      </c>
      <c r="C687" s="1" t="s">
        <v>1021</v>
      </c>
      <c r="D687" s="1" t="s">
        <v>1019</v>
      </c>
      <c r="E687" s="1" t="s">
        <v>1020</v>
      </c>
      <c r="F687" s="1">
        <v>0</v>
      </c>
      <c r="G687" s="1">
        <v>0</v>
      </c>
      <c r="H687" s="1" t="s">
        <v>9927</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747</v>
      </c>
      <c r="E688" s="1" t="s">
        <v>748</v>
      </c>
      <c r="F688" s="1">
        <v>3.7</v>
      </c>
      <c r="G688" s="1">
        <v>0</v>
      </c>
      <c r="H688" s="1" t="s">
        <v>7</v>
      </c>
      <c r="I688" s="1" t="s">
        <v>9326</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1022</v>
      </c>
      <c r="E689" s="1" t="s">
        <v>1023</v>
      </c>
      <c r="F689" s="1">
        <v>6.3</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1024</v>
      </c>
      <c r="E690" s="1" t="s">
        <v>1025</v>
      </c>
      <c r="F690" s="1">
        <v>7.7</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1026</v>
      </c>
      <c r="E691" s="1" t="s">
        <v>1027</v>
      </c>
      <c r="F691" s="1">
        <v>12.4</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1028</v>
      </c>
      <c r="E692" s="1" t="s">
        <v>1029</v>
      </c>
      <c r="F692" s="1">
        <v>16.100000000000001</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1030</v>
      </c>
      <c r="E693" s="1" t="s">
        <v>1031</v>
      </c>
      <c r="F693" s="1">
        <v>18.7</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1032</v>
      </c>
      <c r="E694" s="1" t="s">
        <v>1033</v>
      </c>
      <c r="F694" s="1">
        <v>20.9</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1034</v>
      </c>
      <c r="E695" s="1" t="s">
        <v>1035</v>
      </c>
      <c r="F695" s="1">
        <v>23.8</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1036</v>
      </c>
      <c r="E696" s="1" t="s">
        <v>1037</v>
      </c>
      <c r="F696" s="1">
        <v>27</v>
      </c>
      <c r="G696" s="1">
        <v>0</v>
      </c>
      <c r="H696" s="1" t="s">
        <v>7</v>
      </c>
      <c r="J696" s="1">
        <v>0</v>
      </c>
      <c r="K696" s="1">
        <v>0</v>
      </c>
      <c r="L696" s="1">
        <v>1</v>
      </c>
      <c r="M696" s="1">
        <v>0</v>
      </c>
      <c r="N696" s="1">
        <v>0</v>
      </c>
      <c r="O696" s="1">
        <v>0</v>
      </c>
      <c r="P696" s="1" t="s">
        <v>9516</v>
      </c>
      <c r="Q696" s="1">
        <v>0</v>
      </c>
      <c r="R696" s="1">
        <v>0</v>
      </c>
      <c r="S696" s="1">
        <v>0</v>
      </c>
      <c r="T696" s="1" t="s">
        <v>9516</v>
      </c>
    </row>
    <row r="697" spans="1:20" ht="13.5" customHeight="1">
      <c r="A697" s="1" t="s">
        <v>1001</v>
      </c>
      <c r="B697" s="1" t="s">
        <v>952</v>
      </c>
      <c r="C697" s="1" t="s">
        <v>1021</v>
      </c>
      <c r="D697" s="1" t="s">
        <v>1038</v>
      </c>
      <c r="E697" s="1" t="s">
        <v>1039</v>
      </c>
      <c r="F697" s="1">
        <v>30.6</v>
      </c>
      <c r="G697" s="1">
        <v>0</v>
      </c>
      <c r="H697" s="1" t="s">
        <v>1040</v>
      </c>
      <c r="J697" s="1">
        <v>0</v>
      </c>
      <c r="K697" s="1">
        <v>0</v>
      </c>
      <c r="L697" s="1">
        <v>1</v>
      </c>
      <c r="M697" s="1">
        <v>0</v>
      </c>
      <c r="N697" s="1">
        <v>0</v>
      </c>
      <c r="O697" s="1">
        <v>0</v>
      </c>
      <c r="P697" s="1" t="s">
        <v>9516</v>
      </c>
      <c r="Q697" s="1">
        <v>0</v>
      </c>
      <c r="R697" s="1">
        <v>0</v>
      </c>
      <c r="S697" s="1">
        <v>0</v>
      </c>
      <c r="T697" s="1" t="s">
        <v>9516</v>
      </c>
    </row>
    <row r="698" spans="1:20">
      <c r="A698" s="1" t="s">
        <v>9502</v>
      </c>
      <c r="B698" s="1" t="s">
        <v>9501</v>
      </c>
      <c r="C698" s="1" t="s">
        <v>971</v>
      </c>
      <c r="D698" s="1" t="s">
        <v>1041</v>
      </c>
      <c r="E698" s="1" t="s">
        <v>9776</v>
      </c>
      <c r="F698" s="1">
        <v>-32768</v>
      </c>
      <c r="G698" s="1" t="s">
        <v>9777</v>
      </c>
      <c r="J698" s="1">
        <v>101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1043</v>
      </c>
      <c r="E699" s="1" t="s">
        <v>1044</v>
      </c>
      <c r="F699" s="1">
        <v>1.3</v>
      </c>
      <c r="G699" s="1">
        <v>0</v>
      </c>
      <c r="H699" s="1" t="s">
        <v>990</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1045</v>
      </c>
      <c r="E700" s="1" t="s">
        <v>1046</v>
      </c>
      <c r="F700" s="1">
        <v>2.6</v>
      </c>
      <c r="G700" s="1">
        <v>0</v>
      </c>
      <c r="H700" s="1" t="s">
        <v>1047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1048</v>
      </c>
      <c r="E701" s="1" t="s">
        <v>1049</v>
      </c>
      <c r="F701" s="1">
        <v>3.4</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1050</v>
      </c>
      <c r="E702" s="1" t="s">
        <v>1051</v>
      </c>
      <c r="F702" s="1">
        <v>4.3</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9867</v>
      </c>
      <c r="E703" s="1" t="s">
        <v>1052</v>
      </c>
      <c r="F703" s="1">
        <v>5.8</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10130</v>
      </c>
      <c r="E704" s="1" t="s">
        <v>1053</v>
      </c>
      <c r="F704" s="1">
        <v>6.6</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1054</v>
      </c>
      <c r="E705" s="1" t="s">
        <v>1055</v>
      </c>
      <c r="F705" s="1">
        <v>7.9</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9868</v>
      </c>
      <c r="E706" s="1" t="s">
        <v>1056</v>
      </c>
      <c r="F706" s="1">
        <v>8.6</v>
      </c>
      <c r="G706" s="1">
        <v>0</v>
      </c>
      <c r="H706" s="1" t="s">
        <v>7</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969</v>
      </c>
      <c r="E707" s="1" t="s">
        <v>970</v>
      </c>
      <c r="F707" s="1">
        <v>9.6</v>
      </c>
      <c r="G707" s="1">
        <v>0</v>
      </c>
      <c r="H707" s="1" t="s">
        <v>953</v>
      </c>
      <c r="J707" s="1">
        <v>1</v>
      </c>
      <c r="K707" s="1">
        <v>0</v>
      </c>
      <c r="L707" s="1">
        <v>1</v>
      </c>
      <c r="M707" s="1">
        <v>1</v>
      </c>
      <c r="N707" s="1">
        <v>1</v>
      </c>
      <c r="O707" s="1">
        <v>1</v>
      </c>
      <c r="P707" s="1" t="s">
        <v>9516</v>
      </c>
      <c r="Q707" s="1">
        <v>0</v>
      </c>
      <c r="R707" s="1">
        <v>0</v>
      </c>
      <c r="S707" s="1">
        <v>0</v>
      </c>
      <c r="T707" s="1" t="s">
        <v>9516</v>
      </c>
    </row>
    <row r="708" spans="1:20">
      <c r="A708" s="1" t="s">
        <v>951</v>
      </c>
      <c r="B708" s="1" t="s">
        <v>952</v>
      </c>
      <c r="C708" s="1" t="s">
        <v>971</v>
      </c>
      <c r="D708" s="1" t="s">
        <v>972</v>
      </c>
      <c r="E708" s="1" t="s">
        <v>973</v>
      </c>
      <c r="F708" s="1">
        <v>10.3</v>
      </c>
      <c r="G708" s="1">
        <v>0</v>
      </c>
      <c r="H708" s="1" t="s">
        <v>953</v>
      </c>
      <c r="J708" s="1">
        <v>1</v>
      </c>
      <c r="K708" s="1">
        <v>0</v>
      </c>
      <c r="L708" s="1">
        <v>1</v>
      </c>
      <c r="M708" s="1">
        <v>1</v>
      </c>
      <c r="N708" s="1">
        <v>1</v>
      </c>
      <c r="O708" s="1">
        <v>1</v>
      </c>
      <c r="P708" s="1" t="s">
        <v>9516</v>
      </c>
      <c r="Q708" s="1">
        <v>0</v>
      </c>
      <c r="R708" s="1">
        <v>0</v>
      </c>
      <c r="S708" s="1">
        <v>0</v>
      </c>
      <c r="T708" s="1" t="s">
        <v>9516</v>
      </c>
    </row>
    <row r="709" spans="1:20" ht="13.5" customHeight="1">
      <c r="A709" s="1" t="s">
        <v>951</v>
      </c>
      <c r="B709" s="1" t="s">
        <v>952</v>
      </c>
      <c r="C709" s="1" t="s">
        <v>971</v>
      </c>
      <c r="D709" s="1" t="s">
        <v>1057</v>
      </c>
      <c r="E709" s="1" t="s">
        <v>1058</v>
      </c>
      <c r="F709" s="1">
        <v>11.7</v>
      </c>
      <c r="G709" s="1">
        <v>0</v>
      </c>
      <c r="H709" s="1" t="s">
        <v>7</v>
      </c>
      <c r="I709" s="1" t="s">
        <v>9324</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1059</v>
      </c>
      <c r="E710" s="1" t="s">
        <v>1060</v>
      </c>
      <c r="F710" s="1">
        <v>12.8</v>
      </c>
      <c r="G710" s="1">
        <v>0</v>
      </c>
      <c r="H710" s="1" t="s">
        <v>7</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1061</v>
      </c>
      <c r="E711" s="1" t="s">
        <v>1062</v>
      </c>
      <c r="F711" s="1">
        <v>14.7</v>
      </c>
      <c r="G711" s="1">
        <v>0</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1063</v>
      </c>
      <c r="E712" s="1" t="s">
        <v>1064</v>
      </c>
      <c r="F712" s="1">
        <v>16.100000000000001</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9812</v>
      </c>
      <c r="E713" s="1" t="s">
        <v>1065</v>
      </c>
      <c r="F713" s="1">
        <v>17.3</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1066</v>
      </c>
      <c r="E714" s="1" t="s">
        <v>1067</v>
      </c>
      <c r="F714" s="1">
        <v>18.7</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1068</v>
      </c>
      <c r="E715" s="1" t="s">
        <v>1069</v>
      </c>
      <c r="F715" s="1">
        <v>20.6</v>
      </c>
      <c r="G715" s="1">
        <v>0</v>
      </c>
      <c r="H715" s="1" t="s">
        <v>7</v>
      </c>
      <c r="J715" s="1">
        <v>1</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1070</v>
      </c>
      <c r="E716" s="1" t="s">
        <v>1071</v>
      </c>
      <c r="F716" s="1">
        <v>22.5</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1072</v>
      </c>
      <c r="E717" s="1" t="s">
        <v>1073</v>
      </c>
      <c r="F717" s="1">
        <v>24.1</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1074</v>
      </c>
      <c r="E718" s="1" t="s">
        <v>1075</v>
      </c>
      <c r="F718" s="1">
        <v>25.7</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1076</v>
      </c>
      <c r="E719" s="1" t="s">
        <v>1077</v>
      </c>
      <c r="F719" s="1">
        <v>27.4</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1078</v>
      </c>
      <c r="E720" s="1" t="s">
        <v>1079</v>
      </c>
      <c r="F720" s="1">
        <v>29.1</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1080</v>
      </c>
      <c r="E721" s="1" t="s">
        <v>1081</v>
      </c>
      <c r="F721" s="1">
        <v>31.4</v>
      </c>
      <c r="G721" s="1">
        <v>0</v>
      </c>
      <c r="H721" s="1" t="s">
        <v>7</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1082</v>
      </c>
      <c r="E722" s="1" t="s">
        <v>1083</v>
      </c>
      <c r="F722" s="1">
        <v>32.799999999999997</v>
      </c>
      <c r="G722" s="1">
        <v>0</v>
      </c>
      <c r="H722" s="1" t="s">
        <v>1010</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1084</v>
      </c>
      <c r="E723" s="1" t="s">
        <v>1085</v>
      </c>
      <c r="F723" s="1">
        <v>34.5</v>
      </c>
      <c r="G723" s="1">
        <v>0</v>
      </c>
      <c r="H723" s="1" t="s">
        <v>7</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1086</v>
      </c>
      <c r="E724" s="1" t="s">
        <v>1087</v>
      </c>
      <c r="F724" s="1">
        <v>37.5</v>
      </c>
      <c r="G724" s="1">
        <v>0</v>
      </c>
      <c r="H724" s="1" t="s">
        <v>1088</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1089</v>
      </c>
      <c r="E725" s="1" t="s">
        <v>1090</v>
      </c>
      <c r="F725" s="1">
        <v>40.799999999999997</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1091</v>
      </c>
      <c r="E726" s="1" t="s">
        <v>1092</v>
      </c>
      <c r="F726" s="1">
        <v>43.1</v>
      </c>
      <c r="G726" s="1">
        <v>0</v>
      </c>
      <c r="H726" s="1" t="s">
        <v>7</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1093</v>
      </c>
      <c r="E727" s="1" t="s">
        <v>1094</v>
      </c>
      <c r="F727" s="1">
        <v>47.4</v>
      </c>
      <c r="G727" s="1">
        <v>0</v>
      </c>
      <c r="H727" s="1" t="s">
        <v>1095</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1096</v>
      </c>
      <c r="E728" s="1" t="s">
        <v>1097</v>
      </c>
      <c r="F728" s="1">
        <v>49.8</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951</v>
      </c>
      <c r="B729" s="1" t="s">
        <v>952</v>
      </c>
      <c r="C729" s="1" t="s">
        <v>971</v>
      </c>
      <c r="D729" s="1" t="s">
        <v>1098</v>
      </c>
      <c r="E729" s="1" t="s">
        <v>1099</v>
      </c>
      <c r="F729" s="1">
        <v>53.1</v>
      </c>
      <c r="G729" s="1">
        <v>0</v>
      </c>
      <c r="H729" s="1" t="s">
        <v>7</v>
      </c>
      <c r="J729" s="1">
        <v>0</v>
      </c>
      <c r="K729" s="1">
        <v>0</v>
      </c>
      <c r="L729" s="1">
        <v>1</v>
      </c>
      <c r="M729" s="1">
        <v>1</v>
      </c>
      <c r="N729" s="1">
        <v>0</v>
      </c>
      <c r="O729" s="1">
        <v>0</v>
      </c>
      <c r="P729" s="1" t="s">
        <v>9516</v>
      </c>
      <c r="Q729" s="1">
        <v>0</v>
      </c>
      <c r="R729" s="1">
        <v>0</v>
      </c>
      <c r="S729" s="1">
        <v>0</v>
      </c>
      <c r="T729" s="1" t="s">
        <v>9516</v>
      </c>
    </row>
    <row r="730" spans="1:20" ht="13.5" customHeight="1">
      <c r="A730" s="1" t="s">
        <v>1100</v>
      </c>
      <c r="B730" s="1" t="s">
        <v>952</v>
      </c>
      <c r="C730" s="1" t="s">
        <v>971</v>
      </c>
      <c r="D730" s="1" t="s">
        <v>1101</v>
      </c>
      <c r="E730" s="1" t="s">
        <v>1102</v>
      </c>
      <c r="F730" s="1">
        <v>62.6</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1100</v>
      </c>
      <c r="B731" s="1" t="s">
        <v>952</v>
      </c>
      <c r="C731" s="1" t="s">
        <v>971</v>
      </c>
      <c r="D731" s="1" t="s">
        <v>1103</v>
      </c>
      <c r="E731" s="1" t="s">
        <v>1104</v>
      </c>
      <c r="F731" s="1">
        <v>66.3</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1106</v>
      </c>
      <c r="E732" s="1" t="s">
        <v>1107</v>
      </c>
      <c r="F732" s="1">
        <v>69.8</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1108</v>
      </c>
      <c r="E733" s="1" t="s">
        <v>1109</v>
      </c>
      <c r="F733" s="1">
        <v>74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1110</v>
      </c>
      <c r="E734" s="1" t="s">
        <v>1111</v>
      </c>
      <c r="F734" s="1">
        <v>77.599999999999994</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1112</v>
      </c>
      <c r="E735" s="1" t="s">
        <v>1113</v>
      </c>
      <c r="F735" s="1">
        <v>81.2</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1114</v>
      </c>
      <c r="E736" s="1" t="s">
        <v>1115</v>
      </c>
      <c r="F736" s="1">
        <v>85.3</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1116</v>
      </c>
      <c r="E737" s="1" t="s">
        <v>1117</v>
      </c>
      <c r="F737" s="1">
        <v>87.8</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1118</v>
      </c>
      <c r="E738" s="1" t="s">
        <v>1119</v>
      </c>
      <c r="F738" s="1">
        <v>93.9</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1120</v>
      </c>
      <c r="E739" s="1" t="s">
        <v>1121</v>
      </c>
      <c r="F739" s="1">
        <v>100.4</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1122</v>
      </c>
      <c r="E740" s="1" t="s">
        <v>1123</v>
      </c>
      <c r="F740" s="1">
        <v>106.5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1124</v>
      </c>
      <c r="E741" s="1" t="s">
        <v>1125</v>
      </c>
      <c r="F741" s="1">
        <v>112.5</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1126</v>
      </c>
      <c r="E742" s="1" t="s">
        <v>1127</v>
      </c>
      <c r="F742" s="1">
        <v>116.9</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1128</v>
      </c>
      <c r="E743" s="1" t="s">
        <v>1129</v>
      </c>
      <c r="F743" s="1">
        <v>120.1</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1130</v>
      </c>
      <c r="E744" s="1" t="s">
        <v>1131</v>
      </c>
      <c r="F744" s="1">
        <v>122.2</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1132</v>
      </c>
      <c r="E745" s="1" t="s">
        <v>1133</v>
      </c>
      <c r="F745" s="1">
        <v>125</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1134</v>
      </c>
      <c r="E746" s="1" t="s">
        <v>1135</v>
      </c>
      <c r="F746" s="1">
        <v>127.8</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1136</v>
      </c>
      <c r="E747" s="1" t="s">
        <v>1137</v>
      </c>
      <c r="F747" s="1">
        <v>131.19999999999999</v>
      </c>
      <c r="G747" s="1">
        <v>0</v>
      </c>
      <c r="H747" s="1" t="s">
        <v>7</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1138</v>
      </c>
      <c r="E748" s="1" t="s">
        <v>1139</v>
      </c>
      <c r="F748" s="1">
        <v>134.1</v>
      </c>
      <c r="G748" s="1">
        <v>0</v>
      </c>
      <c r="H748" s="1" t="s">
        <v>1140</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1141</v>
      </c>
      <c r="E749" s="1" t="s">
        <v>1142</v>
      </c>
      <c r="F749" s="1">
        <v>138.6</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1143</v>
      </c>
      <c r="E750" s="1" t="s">
        <v>1144</v>
      </c>
      <c r="F750" s="1">
        <v>142.69999999999999</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1145</v>
      </c>
      <c r="E751" s="1" t="s">
        <v>1146</v>
      </c>
      <c r="F751" s="1">
        <v>147</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1147</v>
      </c>
      <c r="E752" s="1" t="s">
        <v>1148</v>
      </c>
      <c r="F752" s="1">
        <v>151.19999999999999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1149</v>
      </c>
      <c r="E753" s="1" t="s">
        <v>1150</v>
      </c>
      <c r="F753" s="1">
        <v>154.69999999999999</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1151</v>
      </c>
      <c r="E754" s="1" t="s">
        <v>1152</v>
      </c>
      <c r="F754" s="1">
        <v>160.1</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1153</v>
      </c>
      <c r="E755" s="1" t="s">
        <v>1154</v>
      </c>
      <c r="F755" s="1">
        <v>166.3</v>
      </c>
      <c r="G755" s="1">
        <v>0</v>
      </c>
      <c r="H755" s="1" t="s">
        <v>7</v>
      </c>
      <c r="J755" s="1">
        <v>0</v>
      </c>
      <c r="K755" s="1">
        <v>0</v>
      </c>
      <c r="L755" s="1">
        <v>1</v>
      </c>
      <c r="M755" s="1">
        <v>0</v>
      </c>
      <c r="N755" s="1">
        <v>0</v>
      </c>
      <c r="O755" s="1">
        <v>0</v>
      </c>
      <c r="P755" s="1" t="s">
        <v>9516</v>
      </c>
      <c r="Q755" s="1">
        <v>0</v>
      </c>
      <c r="R755" s="1">
        <v>0</v>
      </c>
      <c r="S755" s="1">
        <v>0</v>
      </c>
      <c r="T755" s="1" t="s">
        <v>9516</v>
      </c>
    </row>
    <row r="756" spans="1:20" ht="13.5" customHeight="1">
      <c r="A756" s="1" t="s">
        <v>1105</v>
      </c>
      <c r="B756" s="1" t="s">
        <v>952</v>
      </c>
      <c r="C756" s="1" t="s">
        <v>971</v>
      </c>
      <c r="D756" s="1" t="s">
        <v>1155</v>
      </c>
      <c r="E756" s="1" t="s">
        <v>1156</v>
      </c>
      <c r="F756" s="1">
        <v>173.7</v>
      </c>
      <c r="G756" s="1">
        <v>0</v>
      </c>
      <c r="H756" s="1" t="s">
        <v>1157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1159</v>
      </c>
      <c r="E757" s="1" t="s">
        <v>1160</v>
      </c>
      <c r="F757" s="1">
        <v>178.2</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1161</v>
      </c>
      <c r="E758" s="1" t="s">
        <v>1162</v>
      </c>
      <c r="F758" s="1">
        <v>182.9</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1163</v>
      </c>
      <c r="E759" s="1" t="s">
        <v>1164</v>
      </c>
      <c r="F759" s="1">
        <v>186.1</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1165</v>
      </c>
      <c r="E760" s="1" t="s">
        <v>1166</v>
      </c>
      <c r="F760" s="1">
        <v>188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1167</v>
      </c>
      <c r="E761" s="1" t="s">
        <v>1168</v>
      </c>
      <c r="F761" s="1">
        <v>195.2</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1169</v>
      </c>
      <c r="E762" s="1" t="s">
        <v>1170</v>
      </c>
      <c r="F762" s="1">
        <v>201.9</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1171</v>
      </c>
      <c r="E763" s="1" t="s">
        <v>1172</v>
      </c>
      <c r="F763" s="1">
        <v>206.3</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1173</v>
      </c>
      <c r="E764" s="1" t="s">
        <v>1174</v>
      </c>
      <c r="F764" s="1">
        <v>210.4</v>
      </c>
      <c r="G764" s="1">
        <v>0</v>
      </c>
      <c r="H764" s="1" t="s">
        <v>1175</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1176</v>
      </c>
      <c r="E765" s="1" t="s">
        <v>1177</v>
      </c>
      <c r="F765" s="1">
        <v>218.2</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1158</v>
      </c>
      <c r="B766" s="1" t="s">
        <v>952</v>
      </c>
      <c r="C766" s="1" t="s">
        <v>971</v>
      </c>
      <c r="D766" s="1" t="s">
        <v>1178</v>
      </c>
      <c r="E766" s="1" t="s">
        <v>1179</v>
      </c>
      <c r="F766" s="1">
        <v>222.1</v>
      </c>
      <c r="G766" s="1">
        <v>0</v>
      </c>
      <c r="H766" s="1" t="s">
        <v>1180</v>
      </c>
      <c r="J766" s="1">
        <v>0</v>
      </c>
      <c r="K766" s="1">
        <v>0</v>
      </c>
      <c r="L766" s="1">
        <v>1</v>
      </c>
      <c r="M766" s="1">
        <v>0</v>
      </c>
      <c r="N766" s="1">
        <v>0</v>
      </c>
      <c r="O766" s="1">
        <v>0</v>
      </c>
      <c r="P766" s="1" t="s">
        <v>9516</v>
      </c>
      <c r="Q766" s="1">
        <v>1</v>
      </c>
      <c r="R766" s="1">
        <v>0</v>
      </c>
      <c r="S766" s="1">
        <v>0</v>
      </c>
      <c r="T766" s="1" t="s">
        <v>9516</v>
      </c>
    </row>
    <row r="767" spans="1:20" ht="13.5" customHeight="1">
      <c r="A767" s="1" t="s">
        <v>9502</v>
      </c>
      <c r="B767" s="1" t="s">
        <v>9501</v>
      </c>
      <c r="C767" s="1" t="s">
        <v>971</v>
      </c>
      <c r="D767" s="1" t="s">
        <v>9467</v>
      </c>
      <c r="E767" s="1" t="s">
        <v>9470</v>
      </c>
      <c r="F767" s="1">
        <v>32767</v>
      </c>
      <c r="G767" s="1" t="s">
        <v>9471</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1173</v>
      </c>
      <c r="E768" s="1" t="s">
        <v>1174</v>
      </c>
      <c r="F768" s="1">
        <v>0</v>
      </c>
      <c r="G768" s="1">
        <v>0</v>
      </c>
      <c r="H768" s="1" t="s">
        <v>1182</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1183</v>
      </c>
      <c r="E769" s="1" t="s">
        <v>1184</v>
      </c>
      <c r="F769" s="1">
        <v>3.5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1158</v>
      </c>
      <c r="B770" s="1" t="s">
        <v>952</v>
      </c>
      <c r="C770" s="1" t="s">
        <v>9682</v>
      </c>
      <c r="D770" s="1" t="s">
        <v>1185</v>
      </c>
      <c r="E770" s="1" t="s">
        <v>1186</v>
      </c>
      <c r="F770" s="1">
        <v>9.5</v>
      </c>
      <c r="G770" s="1">
        <v>0</v>
      </c>
      <c r="H770" s="1" t="s">
        <v>1187</v>
      </c>
      <c r="J770" s="1">
        <v>0</v>
      </c>
      <c r="K770" s="1">
        <v>0</v>
      </c>
      <c r="L770" s="1">
        <v>1</v>
      </c>
      <c r="M770" s="1">
        <v>0</v>
      </c>
      <c r="N770" s="1">
        <v>0</v>
      </c>
      <c r="O770" s="1">
        <v>0</v>
      </c>
      <c r="P770" s="1" t="s">
        <v>9516</v>
      </c>
      <c r="Q770" s="1">
        <v>1</v>
      </c>
      <c r="R770" s="1">
        <v>0</v>
      </c>
      <c r="S770" s="1">
        <v>0</v>
      </c>
      <c r="T770" s="1" t="s">
        <v>9516</v>
      </c>
    </row>
    <row r="771" spans="1:20" ht="13.5" customHeight="1">
      <c r="A771" s="1" t="s">
        <v>1158</v>
      </c>
      <c r="B771" s="1" t="s">
        <v>952</v>
      </c>
      <c r="C771" s="1" t="s">
        <v>9682</v>
      </c>
      <c r="D771" s="1" t="s">
        <v>1188</v>
      </c>
      <c r="E771" s="1" t="s">
        <v>1189</v>
      </c>
      <c r="F771" s="1">
        <v>13.8</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1190</v>
      </c>
      <c r="E772" s="1" t="s">
        <v>1191</v>
      </c>
      <c r="F772" s="1">
        <v>17.8</v>
      </c>
      <c r="G772" s="1">
        <v>0</v>
      </c>
      <c r="H772" s="1" t="s">
        <v>7</v>
      </c>
      <c r="I772" s="1" t="s">
        <v>9324</v>
      </c>
      <c r="J772" s="1">
        <v>0</v>
      </c>
      <c r="K772" s="1">
        <v>0</v>
      </c>
      <c r="L772" s="1">
        <v>1</v>
      </c>
      <c r="M772" s="1">
        <v>0</v>
      </c>
      <c r="N772" s="1">
        <v>0</v>
      </c>
      <c r="O772" s="1">
        <v>0</v>
      </c>
      <c r="P772" s="1" t="s">
        <v>9516</v>
      </c>
      <c r="Q772" s="1">
        <v>0</v>
      </c>
      <c r="R772" s="1">
        <v>0</v>
      </c>
      <c r="S772" s="1">
        <v>0</v>
      </c>
      <c r="T772" s="1" t="s">
        <v>9516</v>
      </c>
    </row>
    <row r="773" spans="1:20" ht="13.5" customHeight="1">
      <c r="A773" s="1" t="s">
        <v>1158</v>
      </c>
      <c r="B773" s="1" t="s">
        <v>952</v>
      </c>
      <c r="C773" s="1" t="s">
        <v>9682</v>
      </c>
      <c r="D773" s="1" t="s">
        <v>1178</v>
      </c>
      <c r="E773" s="1" t="s">
        <v>1179</v>
      </c>
      <c r="F773" s="1">
        <v>27.7</v>
      </c>
      <c r="G773" s="1">
        <v>0</v>
      </c>
      <c r="H773" s="1" t="s">
        <v>1192</v>
      </c>
      <c r="J773" s="1">
        <v>0</v>
      </c>
      <c r="K773" s="1">
        <v>0</v>
      </c>
      <c r="L773" s="1">
        <v>1</v>
      </c>
      <c r="M773" s="1">
        <v>0</v>
      </c>
      <c r="N773" s="1">
        <v>0</v>
      </c>
      <c r="O773" s="1">
        <v>0</v>
      </c>
      <c r="P773" s="1" t="s">
        <v>9516</v>
      </c>
      <c r="Q773" s="1">
        <v>1</v>
      </c>
      <c r="R773" s="1">
        <v>0</v>
      </c>
      <c r="S773" s="1">
        <v>0</v>
      </c>
      <c r="T773" s="1" t="s">
        <v>9516</v>
      </c>
    </row>
    <row r="774" spans="1:20" ht="13.5" customHeight="1">
      <c r="A774" s="1" t="s">
        <v>951</v>
      </c>
      <c r="B774" s="1" t="s">
        <v>952</v>
      </c>
      <c r="C774" s="1" t="s">
        <v>1010</v>
      </c>
      <c r="D774" s="1" t="s">
        <v>1193</v>
      </c>
      <c r="E774" s="1" t="s">
        <v>1194</v>
      </c>
      <c r="F774" s="1">
        <v>0</v>
      </c>
      <c r="G774" s="1">
        <v>0</v>
      </c>
      <c r="H774" s="1" t="s">
        <v>1195</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1196</v>
      </c>
      <c r="E775" s="1" t="s">
        <v>1197</v>
      </c>
      <c r="F775" s="1">
        <v>1.7</v>
      </c>
      <c r="G775" s="1">
        <v>0</v>
      </c>
      <c r="H775" s="1" t="s">
        <v>7</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1082</v>
      </c>
      <c r="E776" s="1" t="s">
        <v>1083</v>
      </c>
      <c r="F776" s="1">
        <v>3.9</v>
      </c>
      <c r="G776" s="1">
        <v>0</v>
      </c>
      <c r="H776" s="1" t="s">
        <v>971</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1198</v>
      </c>
      <c r="E777" s="1" t="s">
        <v>1199</v>
      </c>
      <c r="F777" s="1">
        <v>7.4</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951</v>
      </c>
      <c r="B778" s="1" t="s">
        <v>952</v>
      </c>
      <c r="C778" s="1" t="s">
        <v>1010</v>
      </c>
      <c r="D778" s="1" t="s">
        <v>1200</v>
      </c>
      <c r="E778" s="1" t="s">
        <v>1201</v>
      </c>
      <c r="F778" s="1">
        <v>13</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1202</v>
      </c>
      <c r="E779" s="1" t="s">
        <v>1203</v>
      </c>
      <c r="F779" s="1">
        <v>15.7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1204</v>
      </c>
      <c r="E780" s="1" t="s">
        <v>1205</v>
      </c>
      <c r="F780" s="1">
        <v>19.7</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1206</v>
      </c>
      <c r="E781" s="1" t="s">
        <v>1207</v>
      </c>
      <c r="F781" s="1">
        <v>22.8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1208</v>
      </c>
      <c r="E782" s="1" t="s">
        <v>1209</v>
      </c>
      <c r="F782" s="1">
        <v>27.8</v>
      </c>
      <c r="G782" s="1">
        <v>0</v>
      </c>
      <c r="H782" s="1" t="s">
        <v>7</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1008</v>
      </c>
      <c r="E783" s="1" t="s">
        <v>1009</v>
      </c>
      <c r="F783" s="1">
        <v>29.8</v>
      </c>
      <c r="G783" s="1">
        <v>0</v>
      </c>
      <c r="H783" s="1" t="s">
        <v>9928</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1210</v>
      </c>
      <c r="E784" s="1" t="s">
        <v>1211</v>
      </c>
      <c r="F784" s="1">
        <v>31.7</v>
      </c>
      <c r="G784" s="1">
        <v>0</v>
      </c>
      <c r="H784" s="1" t="s">
        <v>990</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1212</v>
      </c>
      <c r="E785" s="1" t="s">
        <v>1213</v>
      </c>
      <c r="F785" s="1">
        <v>35.4</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1214</v>
      </c>
      <c r="E786" s="1" t="s">
        <v>1215</v>
      </c>
      <c r="F786" s="1">
        <v>39.200000000000003</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1216</v>
      </c>
      <c r="E787" s="1" t="s">
        <v>1217</v>
      </c>
      <c r="F787" s="1">
        <v>43.5</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1218</v>
      </c>
      <c r="E788" s="1" t="s">
        <v>1219</v>
      </c>
      <c r="F788" s="1">
        <v>47</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1220</v>
      </c>
      <c r="E789" s="1" t="s">
        <v>1221</v>
      </c>
      <c r="F789" s="1">
        <v>48.2</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9675</v>
      </c>
      <c r="E790" s="1" t="s">
        <v>9676</v>
      </c>
      <c r="F790" s="1">
        <v>49.8</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1222</v>
      </c>
      <c r="E791" s="1" t="s">
        <v>1223</v>
      </c>
      <c r="F791" s="1">
        <v>51.3</v>
      </c>
      <c r="G791" s="1">
        <v>0</v>
      </c>
      <c r="H791" s="1" t="s">
        <v>7</v>
      </c>
      <c r="J791" s="1">
        <v>0</v>
      </c>
      <c r="K791" s="1">
        <v>0</v>
      </c>
      <c r="L791" s="1">
        <v>1</v>
      </c>
      <c r="M791" s="1">
        <v>1</v>
      </c>
      <c r="N791" s="1">
        <v>0</v>
      </c>
      <c r="O791" s="1">
        <v>0</v>
      </c>
      <c r="P791" s="1" t="s">
        <v>9516</v>
      </c>
      <c r="Q791" s="1">
        <v>0</v>
      </c>
      <c r="R791" s="1">
        <v>0</v>
      </c>
      <c r="S791" s="1">
        <v>0</v>
      </c>
      <c r="T791" s="1" t="s">
        <v>9516</v>
      </c>
    </row>
    <row r="792" spans="1:20" ht="13.5" customHeight="1">
      <c r="A792" s="1" t="s">
        <v>1001</v>
      </c>
      <c r="B792" s="1" t="s">
        <v>952</v>
      </c>
      <c r="C792" s="1" t="s">
        <v>1010</v>
      </c>
      <c r="D792" s="1" t="s">
        <v>1224</v>
      </c>
      <c r="E792" s="1" t="s">
        <v>1225</v>
      </c>
      <c r="F792" s="1">
        <v>53.4</v>
      </c>
      <c r="G792" s="1">
        <v>0</v>
      </c>
      <c r="H792" s="1" t="s">
        <v>7</v>
      </c>
      <c r="I792" s="1" t="s">
        <v>9331</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1227</v>
      </c>
      <c r="E793" s="1" t="s">
        <v>1228</v>
      </c>
      <c r="F793" s="1">
        <v>55.4</v>
      </c>
      <c r="G793" s="1">
        <v>0</v>
      </c>
      <c r="H793" s="1" t="s">
        <v>7</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1229</v>
      </c>
      <c r="E794" s="1" t="s">
        <v>1230</v>
      </c>
      <c r="F794" s="1">
        <v>57.5</v>
      </c>
      <c r="G794" s="1">
        <v>0</v>
      </c>
      <c r="H794" s="1" t="s">
        <v>1231</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1232</v>
      </c>
      <c r="E795" s="1" t="s">
        <v>1233</v>
      </c>
      <c r="F795" s="1">
        <v>61.6</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1234</v>
      </c>
      <c r="E796" s="1" t="s">
        <v>1235</v>
      </c>
      <c r="F796" s="1">
        <v>64</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1236</v>
      </c>
      <c r="E797" s="1" t="s">
        <v>1237</v>
      </c>
      <c r="F797" s="1">
        <v>65.900000000000006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1238</v>
      </c>
      <c r="E798" s="1" t="s">
        <v>1239</v>
      </c>
      <c r="F798" s="1">
        <v>68.900000000000006</v>
      </c>
      <c r="G798" s="1">
        <v>0</v>
      </c>
      <c r="H798" s="1" t="s">
        <v>7</v>
      </c>
      <c r="J798" s="1">
        <v>0</v>
      </c>
      <c r="K798" s="1">
        <v>0</v>
      </c>
      <c r="L798" s="1">
        <v>1</v>
      </c>
      <c r="M798" s="1">
        <v>1</v>
      </c>
      <c r="N798" s="1">
        <v>0</v>
      </c>
      <c r="O798" s="1">
        <v>0</v>
      </c>
      <c r="P798" s="1" t="s">
        <v>9516</v>
      </c>
      <c r="Q798" s="1">
        <v>0</v>
      </c>
      <c r="R798" s="1">
        <v>0</v>
      </c>
      <c r="S798" s="1">
        <v>0</v>
      </c>
      <c r="T798" s="1" t="s">
        <v>9516</v>
      </c>
    </row>
    <row r="799" spans="1:20" ht="13.5" customHeight="1">
      <c r="A799" s="1" t="s">
        <v>1226</v>
      </c>
      <c r="B799" s="1" t="s">
        <v>952</v>
      </c>
      <c r="C799" s="1" t="s">
        <v>1010</v>
      </c>
      <c r="D799" s="1" t="s">
        <v>1240</v>
      </c>
      <c r="E799" s="1" t="s">
        <v>1241</v>
      </c>
      <c r="F799" s="1">
        <v>71.8</v>
      </c>
      <c r="G799" s="1">
        <v>0</v>
      </c>
      <c r="H799" s="1" t="s">
        <v>1242</v>
      </c>
      <c r="J799" s="1">
        <v>0</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1243</v>
      </c>
      <c r="E800" s="1" t="s">
        <v>1244</v>
      </c>
      <c r="F800" s="1">
        <v>0</v>
      </c>
      <c r="G800" s="1">
        <v>0</v>
      </c>
      <c r="H800" s="1" t="s">
        <v>1245</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1246</v>
      </c>
      <c r="E801" s="1" t="s">
        <v>1247</v>
      </c>
      <c r="F801" s="1">
        <v>1.7</v>
      </c>
      <c r="G801" s="1">
        <v>0</v>
      </c>
      <c r="H801" s="1" t="s">
        <v>9753</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1248</v>
      </c>
      <c r="E802" s="1" t="s">
        <v>1249</v>
      </c>
      <c r="F802" s="1">
        <v>2.6</v>
      </c>
      <c r="G802" s="1">
        <v>0</v>
      </c>
      <c r="H802" s="1" t="s">
        <v>7</v>
      </c>
      <c r="J802" s="1">
        <v>2</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1250</v>
      </c>
      <c r="E803" s="1" t="s">
        <v>1251</v>
      </c>
      <c r="F803" s="1">
        <v>4.0999999999999996</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1252</v>
      </c>
      <c r="E804" s="1" t="s">
        <v>1253</v>
      </c>
      <c r="F804" s="1">
        <v>5.3</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1254</v>
      </c>
      <c r="E805" s="1" t="s">
        <v>1255</v>
      </c>
      <c r="F805" s="1">
        <v>6.6</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1256</v>
      </c>
      <c r="E806" s="1" t="s">
        <v>1257</v>
      </c>
      <c r="F806" s="1">
        <v>7.5</v>
      </c>
      <c r="G806" s="1">
        <v>0</v>
      </c>
      <c r="H806" s="1" t="s">
        <v>1258</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1259</v>
      </c>
      <c r="E807" s="1" t="s">
        <v>1260</v>
      </c>
      <c r="F807" s="1">
        <v>9.1999999999999993</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1261</v>
      </c>
      <c r="E808" s="1" t="s">
        <v>1262</v>
      </c>
      <c r="F808" s="1">
        <v>10.5</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1263</v>
      </c>
      <c r="E809" s="1" t="s">
        <v>1264</v>
      </c>
      <c r="F809" s="1">
        <v>12.7</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1265</v>
      </c>
      <c r="E810" s="1" t="s">
        <v>1266</v>
      </c>
      <c r="F810" s="1">
        <v>13.9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1267</v>
      </c>
      <c r="E811" s="1" t="s">
        <v>1268</v>
      </c>
      <c r="F811" s="1">
        <v>14.9</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1269</v>
      </c>
      <c r="E812" s="1" t="s">
        <v>1270</v>
      </c>
      <c r="F812" s="1">
        <v>16.2</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1271</v>
      </c>
      <c r="E813" s="1" t="s">
        <v>1272</v>
      </c>
      <c r="F813" s="1">
        <v>17.3</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1100</v>
      </c>
      <c r="B814" s="1" t="s">
        <v>952</v>
      </c>
      <c r="C814" s="1" t="s">
        <v>1195</v>
      </c>
      <c r="D814" s="1" t="s">
        <v>1273</v>
      </c>
      <c r="E814" s="1" t="s">
        <v>1274</v>
      </c>
      <c r="F814" s="1">
        <v>19.5</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1100</v>
      </c>
      <c r="B815" s="1" t="s">
        <v>952</v>
      </c>
      <c r="C815" s="1" t="s">
        <v>1195</v>
      </c>
      <c r="D815" s="1" t="s">
        <v>1275</v>
      </c>
      <c r="E815" s="1" t="s">
        <v>1276</v>
      </c>
      <c r="F815" s="1">
        <v>20.8</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1277</v>
      </c>
      <c r="E816" s="1" t="s">
        <v>1278</v>
      </c>
      <c r="F816" s="1">
        <v>22.4</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1279</v>
      </c>
      <c r="E817" s="1" t="s">
        <v>1280</v>
      </c>
      <c r="F817" s="1">
        <v>24.1</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1281</v>
      </c>
      <c r="E818" s="1" t="s">
        <v>1282</v>
      </c>
      <c r="F818" s="1">
        <v>25.5</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1193</v>
      </c>
      <c r="E819" s="1" t="s">
        <v>1194</v>
      </c>
      <c r="F819" s="1">
        <v>27.9</v>
      </c>
      <c r="G819" s="1">
        <v>0</v>
      </c>
      <c r="H819" s="1" t="s">
        <v>1010</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1283</v>
      </c>
      <c r="E820" s="1" t="s">
        <v>1284</v>
      </c>
      <c r="F820" s="1">
        <v>28.8</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1285</v>
      </c>
      <c r="E821" s="1" t="s">
        <v>1286</v>
      </c>
      <c r="F821" s="1">
        <v>30.1</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1287</v>
      </c>
      <c r="E822" s="1" t="s">
        <v>1288</v>
      </c>
      <c r="F822" s="1">
        <v>31.6</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1289</v>
      </c>
      <c r="E823" s="1" t="s">
        <v>1290</v>
      </c>
      <c r="F823" s="1">
        <v>33</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1291</v>
      </c>
      <c r="E824" s="1" t="s">
        <v>1292</v>
      </c>
      <c r="F824" s="1">
        <v>34.299999999999997</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951</v>
      </c>
      <c r="B825" s="1" t="s">
        <v>952</v>
      </c>
      <c r="C825" s="1" t="s">
        <v>1195</v>
      </c>
      <c r="D825" s="1" t="s">
        <v>1086</v>
      </c>
      <c r="E825" s="1" t="s">
        <v>1087</v>
      </c>
      <c r="F825" s="1">
        <v>35.5</v>
      </c>
      <c r="G825" s="1">
        <v>0</v>
      </c>
      <c r="H825" s="1" t="s">
        <v>1293</v>
      </c>
      <c r="J825" s="1">
        <v>0</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1246</v>
      </c>
      <c r="E826" s="1" t="s">
        <v>1247</v>
      </c>
      <c r="F826" s="1">
        <v>0</v>
      </c>
      <c r="G826" s="1">
        <v>0</v>
      </c>
      <c r="H826" s="1" t="s">
        <v>9752</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1294</v>
      </c>
      <c r="E827" s="1" t="s">
        <v>1295</v>
      </c>
      <c r="F827" s="1">
        <v>1.1000000000000001</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1296</v>
      </c>
      <c r="E828" s="1" t="s">
        <v>1297</v>
      </c>
      <c r="F828" s="1">
        <v>2</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10291</v>
      </c>
      <c r="E829" s="1" t="s">
        <v>10292</v>
      </c>
      <c r="F829" s="1">
        <v>2.7</v>
      </c>
      <c r="G829" s="1">
        <v>0</v>
      </c>
      <c r="H829" s="1" t="s">
        <v>7</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9683</v>
      </c>
      <c r="D830" s="1" t="s">
        <v>1298</v>
      </c>
      <c r="E830" s="1" t="s">
        <v>1299</v>
      </c>
      <c r="F830" s="1">
        <v>4.0999999999999996</v>
      </c>
      <c r="G830" s="1">
        <v>0</v>
      </c>
      <c r="H830" s="1" t="s">
        <v>1300</v>
      </c>
      <c r="J830" s="1">
        <v>2</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1086</v>
      </c>
      <c r="E831" s="1" t="s">
        <v>1087</v>
      </c>
      <c r="F831" s="1">
        <v>0</v>
      </c>
      <c r="G831" s="1">
        <v>0</v>
      </c>
      <c r="H831" s="1" t="s">
        <v>1302</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1303</v>
      </c>
      <c r="E832" s="1" t="s">
        <v>1304</v>
      </c>
      <c r="F832" s="1">
        <v>1.9</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1305</v>
      </c>
      <c r="E833" s="1" t="s">
        <v>1306</v>
      </c>
      <c r="F833" s="1">
        <v>2.7</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1307</v>
      </c>
      <c r="E834" s="1" t="s">
        <v>1308</v>
      </c>
      <c r="F834" s="1">
        <v>3.6</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1309</v>
      </c>
      <c r="E835" s="1" t="s">
        <v>1310</v>
      </c>
      <c r="F835" s="1">
        <v>5</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1311</v>
      </c>
      <c r="E836" s="1" t="s">
        <v>1312</v>
      </c>
      <c r="F836" s="1">
        <v>6.9</v>
      </c>
      <c r="G836" s="1">
        <v>0</v>
      </c>
      <c r="H836" s="1" t="s">
        <v>1313</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1314</v>
      </c>
      <c r="E837" s="1" t="s">
        <v>1315</v>
      </c>
      <c r="F837" s="1">
        <v>8.6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1316</v>
      </c>
      <c r="E838" s="1" t="s">
        <v>1317</v>
      </c>
      <c r="F838" s="1">
        <v>9.6</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1318</v>
      </c>
      <c r="E839" s="1" t="s">
        <v>1319</v>
      </c>
      <c r="F839" s="1">
        <v>11.7</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1320</v>
      </c>
      <c r="E840" s="1" t="s">
        <v>1321</v>
      </c>
      <c r="F840" s="1">
        <v>14.1</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1322</v>
      </c>
      <c r="E841" s="1" t="s">
        <v>1323</v>
      </c>
      <c r="F841" s="1">
        <v>15.9</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1324</v>
      </c>
      <c r="E842" s="1" t="s">
        <v>1325</v>
      </c>
      <c r="F842" s="1">
        <v>17.2</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1326</v>
      </c>
      <c r="E843" s="1" t="s">
        <v>1327</v>
      </c>
      <c r="F843" s="1">
        <v>18.5</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1328</v>
      </c>
      <c r="E844" s="1" t="s">
        <v>1329</v>
      </c>
      <c r="F844" s="1">
        <v>20.6</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1330</v>
      </c>
      <c r="E845" s="1" t="s">
        <v>1331</v>
      </c>
      <c r="F845" s="1">
        <v>21.4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1332</v>
      </c>
      <c r="E846" s="1" t="s">
        <v>1333</v>
      </c>
      <c r="F846" s="1">
        <v>22.4</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1334</v>
      </c>
      <c r="E847" s="1" t="s">
        <v>1335</v>
      </c>
      <c r="F847" s="1">
        <v>23.6</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1336</v>
      </c>
      <c r="E848" s="1" t="s">
        <v>1337</v>
      </c>
      <c r="F848" s="1">
        <v>24.5</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1338</v>
      </c>
      <c r="E849" s="1" t="s">
        <v>1339</v>
      </c>
      <c r="F849" s="1">
        <v>25.9</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1340</v>
      </c>
      <c r="E850" s="1" t="s">
        <v>1341</v>
      </c>
      <c r="F850" s="1">
        <v>27.2</v>
      </c>
      <c r="G850" s="1">
        <v>0</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1342</v>
      </c>
      <c r="E851" s="1" t="s">
        <v>1343</v>
      </c>
      <c r="F851" s="1">
        <v>30</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1344</v>
      </c>
      <c r="E852" s="1" t="s">
        <v>1345</v>
      </c>
      <c r="F852" s="1">
        <v>31.6</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1346</v>
      </c>
      <c r="E853" s="1" t="s">
        <v>1347</v>
      </c>
      <c r="F853" s="1">
        <v>33.799999999999997</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1348</v>
      </c>
      <c r="E854" s="1" t="s">
        <v>1349</v>
      </c>
      <c r="F854" s="1">
        <v>35.200000000000003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1301</v>
      </c>
      <c r="D855" s="1" t="s">
        <v>1350</v>
      </c>
      <c r="E855" s="1" t="s">
        <v>1351</v>
      </c>
      <c r="F855" s="1">
        <v>37.200000000000003</v>
      </c>
      <c r="G855" s="1">
        <v>0</v>
      </c>
      <c r="H855" s="1" t="s">
        <v>7</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1311</v>
      </c>
      <c r="E856" s="1" t="s">
        <v>1312</v>
      </c>
      <c r="F856" s="1">
        <v>0</v>
      </c>
      <c r="G856" s="1">
        <v>0</v>
      </c>
      <c r="H856" s="1" t="s">
        <v>1353</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1354</v>
      </c>
      <c r="E857" s="1" t="s">
        <v>1355</v>
      </c>
      <c r="F857" s="1">
        <v>1.0999999999999996</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1356</v>
      </c>
      <c r="E858" s="1" t="s">
        <v>1357</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1358</v>
      </c>
      <c r="E859" s="1" t="s">
        <v>1359</v>
      </c>
      <c r="F859" s="1">
        <v>5.6999999999999993</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1360</v>
      </c>
      <c r="E860" s="1" t="s">
        <v>1361</v>
      </c>
      <c r="F860" s="1">
        <v>7.1999999999999993</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1362</v>
      </c>
      <c r="E861" s="1" t="s">
        <v>1363</v>
      </c>
      <c r="F861" s="1">
        <v>8.5</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1352</v>
      </c>
      <c r="D862" s="1" t="s">
        <v>1364</v>
      </c>
      <c r="E862" s="1" t="s">
        <v>1365</v>
      </c>
      <c r="F862" s="1">
        <v>11.1</v>
      </c>
      <c r="G862" s="1">
        <v>0</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1040</v>
      </c>
      <c r="D863" s="1" t="s">
        <v>1093</v>
      </c>
      <c r="E863" s="1" t="s">
        <v>1094</v>
      </c>
      <c r="F863" s="1">
        <v>0</v>
      </c>
      <c r="G863" s="1">
        <v>0</v>
      </c>
      <c r="H863" s="1" t="s">
        <v>1366</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1367</v>
      </c>
      <c r="E864" s="1" t="s">
        <v>1368</v>
      </c>
      <c r="F864" s="1">
        <v>3.1</v>
      </c>
      <c r="G864" s="1">
        <v>3.4</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1369</v>
      </c>
      <c r="E865" s="1" t="s">
        <v>1370</v>
      </c>
      <c r="F865" s="1">
        <v>5.0999999999999996</v>
      </c>
      <c r="G865" s="1">
        <v>5.6</v>
      </c>
      <c r="H865" s="1" t="s">
        <v>7</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1311</v>
      </c>
      <c r="E866" s="1" t="s">
        <v>1312</v>
      </c>
      <c r="F866" s="1">
        <v>9.9</v>
      </c>
      <c r="G866" s="1">
        <v>10.9</v>
      </c>
      <c r="H866" s="1" t="s">
        <v>1371</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1372</v>
      </c>
      <c r="E867" s="1" t="s">
        <v>1373</v>
      </c>
      <c r="F867" s="1">
        <v>12.7</v>
      </c>
      <c r="G867" s="1">
        <v>14</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951</v>
      </c>
      <c r="B868" s="1" t="s">
        <v>952</v>
      </c>
      <c r="C868" s="1" t="s">
        <v>1040</v>
      </c>
      <c r="D868" s="1" t="s">
        <v>9869</v>
      </c>
      <c r="E868" s="1" t="s">
        <v>1374</v>
      </c>
      <c r="F868" s="1">
        <v>15.7</v>
      </c>
      <c r="G868" s="1">
        <v>17.3</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1375</v>
      </c>
      <c r="E869" s="1" t="s">
        <v>1376</v>
      </c>
      <c r="F869" s="1">
        <v>20.5</v>
      </c>
      <c r="G869" s="1">
        <v>22.6</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1377</v>
      </c>
      <c r="E870" s="1" t="s">
        <v>1378</v>
      </c>
      <c r="F870" s="1">
        <v>25.6</v>
      </c>
      <c r="G870" s="1">
        <v>28.2</v>
      </c>
      <c r="H870" s="1" t="s">
        <v>7</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1038</v>
      </c>
      <c r="E871" s="1" t="s">
        <v>1039</v>
      </c>
      <c r="F871" s="1">
        <v>31.1</v>
      </c>
      <c r="G871" s="1">
        <v>34.200000000000003</v>
      </c>
      <c r="H871" s="1" t="s">
        <v>1021</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1379</v>
      </c>
      <c r="E872" s="1" t="s">
        <v>1380</v>
      </c>
      <c r="F872" s="1">
        <v>36.9</v>
      </c>
      <c r="G872" s="1">
        <v>40.6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1381</v>
      </c>
      <c r="E873" s="1" t="s">
        <v>1382</v>
      </c>
      <c r="F873" s="1">
        <v>39.6</v>
      </c>
      <c r="G873" s="1">
        <v>43.6</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1383</v>
      </c>
      <c r="E874" s="1" t="s">
        <v>1384</v>
      </c>
      <c r="F874" s="1">
        <v>44.8</v>
      </c>
      <c r="G874" s="1">
        <v>49.3</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1385</v>
      </c>
      <c r="E875" s="1" t="s">
        <v>1386</v>
      </c>
      <c r="F875" s="1">
        <v>52.8</v>
      </c>
      <c r="G875" s="1">
        <v>58.1</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1387</v>
      </c>
      <c r="E876" s="1" t="s">
        <v>1388</v>
      </c>
      <c r="F876" s="1">
        <v>56.3</v>
      </c>
      <c r="G876" s="1">
        <v>61.9</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1389</v>
      </c>
      <c r="E877" s="1" t="s">
        <v>1390</v>
      </c>
      <c r="F877" s="1">
        <v>60.3</v>
      </c>
      <c r="G877" s="1">
        <v>66.3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1391</v>
      </c>
      <c r="E878" s="1" t="s">
        <v>1392</v>
      </c>
      <c r="F878" s="1">
        <v>63.9</v>
      </c>
      <c r="G878" s="1">
        <v>70.3</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1393</v>
      </c>
      <c r="E879" s="1" t="s">
        <v>1394</v>
      </c>
      <c r="F879" s="1">
        <v>68.400000000000006</v>
      </c>
      <c r="G879" s="1">
        <v>75.2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1395</v>
      </c>
      <c r="E880" s="1" t="s">
        <v>1396</v>
      </c>
      <c r="F880" s="1">
        <v>71.099999999999994</v>
      </c>
      <c r="G880" s="1">
        <v>78.2</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1397</v>
      </c>
      <c r="E881" s="1" t="s">
        <v>1398</v>
      </c>
      <c r="F881" s="1">
        <v>75.900000000000006</v>
      </c>
      <c r="G881" s="1">
        <v>83.5</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1001</v>
      </c>
      <c r="B882" s="1" t="s">
        <v>952</v>
      </c>
      <c r="C882" s="1" t="s">
        <v>1040</v>
      </c>
      <c r="D882" s="1" t="s">
        <v>1399</v>
      </c>
      <c r="E882" s="1" t="s">
        <v>1400</v>
      </c>
      <c r="F882" s="1">
        <v>80</v>
      </c>
      <c r="G882" s="1">
        <v>88</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1402</v>
      </c>
      <c r="E883" s="1" t="s">
        <v>1403</v>
      </c>
      <c r="F883" s="1">
        <v>84.7</v>
      </c>
      <c r="G883" s="1">
        <v>93.2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1404</v>
      </c>
      <c r="E884" s="1" t="s">
        <v>1405</v>
      </c>
      <c r="F884" s="1">
        <v>88.4</v>
      </c>
      <c r="G884" s="1">
        <v>97.2</v>
      </c>
      <c r="H884" s="1" t="s">
        <v>7</v>
      </c>
      <c r="J884" s="1">
        <v>0</v>
      </c>
      <c r="K884" s="1">
        <v>0</v>
      </c>
      <c r="L884" s="1">
        <v>1</v>
      </c>
      <c r="M884" s="1">
        <v>0</v>
      </c>
      <c r="N884" s="1">
        <v>0</v>
      </c>
      <c r="O884" s="1">
        <v>0</v>
      </c>
      <c r="P884" s="1" t="s">
        <v>9516</v>
      </c>
      <c r="Q884" s="1">
        <v>0</v>
      </c>
      <c r="R884" s="1">
        <v>0</v>
      </c>
      <c r="S884" s="1">
        <v>0</v>
      </c>
      <c r="T884" s="1" t="s">
        <v>9516</v>
      </c>
    </row>
    <row r="885" spans="1:20" ht="13.5" customHeight="1">
      <c r="A885" s="1" t="s">
        <v>1401</v>
      </c>
      <c r="B885" s="1" t="s">
        <v>952</v>
      </c>
      <c r="C885" s="1" t="s">
        <v>1040</v>
      </c>
      <c r="D885" s="1" t="s">
        <v>1406</v>
      </c>
      <c r="E885" s="1" t="s">
        <v>1407</v>
      </c>
      <c r="F885" s="1">
        <v>92</v>
      </c>
      <c r="G885" s="1">
        <v>101.2</v>
      </c>
      <c r="H885" s="1" t="s">
        <v>1408</v>
      </c>
      <c r="J885" s="1">
        <v>0</v>
      </c>
      <c r="K885" s="1">
        <v>0</v>
      </c>
      <c r="L885" s="1">
        <v>1</v>
      </c>
      <c r="M885" s="1">
        <v>0</v>
      </c>
      <c r="N885" s="1">
        <v>0</v>
      </c>
      <c r="O885" s="1">
        <v>0</v>
      </c>
      <c r="P885" s="1" t="s">
        <v>9516</v>
      </c>
      <c r="Q885" s="1">
        <v>0</v>
      </c>
      <c r="R885" s="1">
        <v>0</v>
      </c>
      <c r="S885" s="1">
        <v>0</v>
      </c>
      <c r="T885" s="1" t="s">
        <v>9516</v>
      </c>
    </row>
    <row r="886" spans="1:20" ht="13.5" customHeight="1">
      <c r="A886" s="1" t="s">
        <v>9502</v>
      </c>
      <c r="B886" s="1" t="s">
        <v>9501</v>
      </c>
      <c r="C886" s="1" t="s">
        <v>1040</v>
      </c>
      <c r="D886" s="1" t="s">
        <v>9464</v>
      </c>
      <c r="E886" s="1" t="s">
        <v>1406</v>
      </c>
      <c r="F886" s="1">
        <v>32767</v>
      </c>
      <c r="G886" s="1" t="s">
        <v>1408</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1411</v>
      </c>
      <c r="E887" s="1" t="s">
        <v>1412</v>
      </c>
      <c r="F887" s="1">
        <v>0</v>
      </c>
      <c r="G887" s="1">
        <v>0</v>
      </c>
      <c r="H887" s="1" t="s">
        <v>1413</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1414</v>
      </c>
      <c r="E888" s="1" t="s">
        <v>1415</v>
      </c>
      <c r="F888" s="1">
        <v>5.4</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1416</v>
      </c>
      <c r="E889" s="1" t="s">
        <v>1417</v>
      </c>
      <c r="F889" s="1">
        <v>10.8</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1418</v>
      </c>
      <c r="E890" s="1" t="s">
        <v>1419</v>
      </c>
      <c r="F890" s="1">
        <v>15.2</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1420</v>
      </c>
      <c r="E891" s="1" t="s">
        <v>1421</v>
      </c>
      <c r="F891" s="1">
        <v>19.3</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1422</v>
      </c>
      <c r="E892" s="1" t="s">
        <v>1423</v>
      </c>
      <c r="F892" s="1">
        <v>26.6</v>
      </c>
      <c r="G892" s="1">
        <v>0</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1424</v>
      </c>
      <c r="E893" s="1" t="s">
        <v>1425</v>
      </c>
      <c r="F893" s="1">
        <v>31.1</v>
      </c>
      <c r="G893" s="1">
        <v>0</v>
      </c>
      <c r="H893" s="1" t="s">
        <v>7</v>
      </c>
      <c r="I893" s="1" t="s">
        <v>9333</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1426</v>
      </c>
      <c r="E894" s="1" t="s">
        <v>1427</v>
      </c>
      <c r="F894" s="1">
        <v>38.200000000000003</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1428</v>
      </c>
      <c r="E895" s="1" t="s">
        <v>1429</v>
      </c>
      <c r="F895" s="1">
        <v>42.7</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1409</v>
      </c>
      <c r="B896" s="1" t="s">
        <v>952</v>
      </c>
      <c r="C896" s="1" t="s">
        <v>1410</v>
      </c>
      <c r="D896" s="1" t="s">
        <v>1430</v>
      </c>
      <c r="E896" s="1" t="s">
        <v>1431</v>
      </c>
      <c r="F896" s="1">
        <v>47.3</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1432</v>
      </c>
      <c r="E897" s="1" t="s">
        <v>1433</v>
      </c>
      <c r="F897" s="1">
        <v>52.9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1434</v>
      </c>
      <c r="E898" s="1" t="s">
        <v>1435</v>
      </c>
      <c r="F898" s="1">
        <v>56.9</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1436</v>
      </c>
      <c r="E899" s="1" t="s">
        <v>1437</v>
      </c>
      <c r="F899" s="1">
        <v>63.3</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1438</v>
      </c>
      <c r="E900" s="1" t="s">
        <v>1439</v>
      </c>
      <c r="F900" s="1">
        <v>69.099999999999994</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1440</v>
      </c>
      <c r="E901" s="1" t="s">
        <v>1441</v>
      </c>
      <c r="F901" s="1">
        <v>74.900000000000006</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1442</v>
      </c>
      <c r="E902" s="1" t="s">
        <v>1443</v>
      </c>
      <c r="F902" s="1">
        <v>78.099999999999994</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1444</v>
      </c>
      <c r="E903" s="1" t="s">
        <v>1445</v>
      </c>
      <c r="F903" s="1">
        <v>81.900000000000006</v>
      </c>
      <c r="G903" s="1">
        <v>0</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1401</v>
      </c>
      <c r="B904" s="1" t="s">
        <v>952</v>
      </c>
      <c r="C904" s="1" t="s">
        <v>1410</v>
      </c>
      <c r="D904" s="1" t="s">
        <v>1446</v>
      </c>
      <c r="E904" s="1" t="s">
        <v>1447</v>
      </c>
      <c r="F904" s="1">
        <v>84.4</v>
      </c>
      <c r="G904" s="1">
        <v>0</v>
      </c>
      <c r="H904" s="1" t="s">
        <v>1448</v>
      </c>
      <c r="J904" s="1">
        <v>0</v>
      </c>
      <c r="K904" s="1">
        <v>0</v>
      </c>
      <c r="L904" s="1">
        <v>1</v>
      </c>
      <c r="M904" s="1">
        <v>0</v>
      </c>
      <c r="N904" s="1">
        <v>0</v>
      </c>
      <c r="O904" s="1">
        <v>0</v>
      </c>
      <c r="P904" s="1" t="s">
        <v>9516</v>
      </c>
      <c r="Q904" s="1">
        <v>0</v>
      </c>
      <c r="R904" s="1">
        <v>0</v>
      </c>
      <c r="S904" s="1">
        <v>0</v>
      </c>
      <c r="T904" s="1" t="s">
        <v>9516</v>
      </c>
    </row>
    <row r="905" spans="1:20" ht="13.5" customHeight="1">
      <c r="A905" s="1" t="s">
        <v>9502</v>
      </c>
      <c r="B905" s="1" t="s">
        <v>9501</v>
      </c>
      <c r="C905" s="1" t="s">
        <v>1410</v>
      </c>
      <c r="D905" s="1" t="s">
        <v>9464</v>
      </c>
      <c r="E905" s="1" t="s">
        <v>1446</v>
      </c>
      <c r="F905" s="1">
        <v>32767</v>
      </c>
      <c r="G905" s="1" t="s">
        <v>1448</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1019</v>
      </c>
      <c r="E906" s="1" t="s">
        <v>1020</v>
      </c>
      <c r="F906" s="1">
        <v>0</v>
      </c>
      <c r="G906" s="1">
        <v>0</v>
      </c>
      <c r="H906" s="1" t="s">
        <v>9929</v>
      </c>
      <c r="J906" s="1">
        <v>0</v>
      </c>
      <c r="K906" s="1">
        <v>10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1449</v>
      </c>
      <c r="E907" s="1" t="s">
        <v>1450</v>
      </c>
      <c r="F907" s="1">
        <v>4</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1451</v>
      </c>
      <c r="E908" s="1" t="s">
        <v>1452</v>
      </c>
      <c r="F908" s="1">
        <v>8.1999999999999993</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1453</v>
      </c>
      <c r="E909" s="1" t="s">
        <v>1454</v>
      </c>
      <c r="F909" s="1">
        <v>9.9</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1455</v>
      </c>
      <c r="E910" s="1" t="s">
        <v>1456</v>
      </c>
      <c r="F910" s="1">
        <v>11.8</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1457</v>
      </c>
      <c r="E911" s="1" t="s">
        <v>1458</v>
      </c>
      <c r="F911" s="1">
        <v>16.399999999999999</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1459</v>
      </c>
      <c r="E912" s="1" t="s">
        <v>1460</v>
      </c>
      <c r="F912" s="1">
        <v>20</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1461</v>
      </c>
      <c r="E913" s="1" t="s">
        <v>1462</v>
      </c>
      <c r="F913" s="1">
        <v>24.3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1463</v>
      </c>
      <c r="E914" s="1" t="s">
        <v>1464</v>
      </c>
      <c r="F914" s="1">
        <v>27.3</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1465</v>
      </c>
      <c r="E915" s="1" t="s">
        <v>1466</v>
      </c>
      <c r="F915" s="1">
        <v>29.6</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1467</v>
      </c>
      <c r="E916" s="1" t="s">
        <v>1468</v>
      </c>
      <c r="F916" s="1">
        <v>34.4</v>
      </c>
      <c r="G916" s="1">
        <v>0</v>
      </c>
      <c r="H916" s="1" t="s">
        <v>1469</v>
      </c>
      <c r="J916" s="1">
        <v>0</v>
      </c>
      <c r="K916" s="1">
        <v>12</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1470</v>
      </c>
      <c r="E917" s="1" t="s">
        <v>1471</v>
      </c>
      <c r="F917" s="1">
        <v>41</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1472</v>
      </c>
      <c r="E918" s="1" t="s">
        <v>1473</v>
      </c>
      <c r="F918" s="1">
        <v>45.8</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1474</v>
      </c>
      <c r="E919" s="1" t="s">
        <v>1475</v>
      </c>
      <c r="F919" s="1">
        <v>50.1</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1476</v>
      </c>
      <c r="E920" s="1" t="s">
        <v>1477</v>
      </c>
      <c r="F920" s="1">
        <v>55.7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1001</v>
      </c>
      <c r="B921" s="1" t="s">
        <v>952</v>
      </c>
      <c r="C921" s="1" t="s">
        <v>1408</v>
      </c>
      <c r="D921" s="1" t="s">
        <v>1478</v>
      </c>
      <c r="E921" s="1" t="s">
        <v>1479</v>
      </c>
      <c r="F921" s="1">
        <v>59.7</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1480</v>
      </c>
      <c r="E922" s="1" t="s">
        <v>1481</v>
      </c>
      <c r="F922" s="1">
        <v>64.2</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1406</v>
      </c>
      <c r="E923" s="1" t="s">
        <v>1407</v>
      </c>
      <c r="F923" s="1">
        <v>70.3</v>
      </c>
      <c r="G923" s="1">
        <v>0</v>
      </c>
      <c r="H923" s="1" t="s">
        <v>1040</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1408</v>
      </c>
      <c r="D924" s="1" t="s">
        <v>1482</v>
      </c>
      <c r="E924" s="1" t="s">
        <v>1483</v>
      </c>
      <c r="F924" s="1">
        <v>74.7</v>
      </c>
      <c r="G924" s="1">
        <v>0</v>
      </c>
      <c r="H924" s="1" t="s">
        <v>10015</v>
      </c>
      <c r="J924" s="1">
        <v>0</v>
      </c>
      <c r="K924" s="1">
        <v>13</v>
      </c>
      <c r="L924" s="1">
        <v>1</v>
      </c>
      <c r="M924" s="1">
        <v>0</v>
      </c>
      <c r="N924" s="1">
        <v>0</v>
      </c>
      <c r="O924" s="1">
        <v>0</v>
      </c>
      <c r="P924" s="1" t="s">
        <v>9516</v>
      </c>
      <c r="Q924" s="1">
        <v>0</v>
      </c>
      <c r="R924" s="1">
        <v>0</v>
      </c>
      <c r="S924" s="1">
        <v>0</v>
      </c>
      <c r="T924" s="1" t="s">
        <v>9516</v>
      </c>
    </row>
    <row r="925" spans="1:20">
      <c r="A925" s="1" t="s">
        <v>951</v>
      </c>
      <c r="B925" s="1" t="s">
        <v>952</v>
      </c>
      <c r="C925" s="1" t="s">
        <v>953</v>
      </c>
      <c r="D925" s="1" t="s">
        <v>954</v>
      </c>
      <c r="E925" s="1" t="s">
        <v>955</v>
      </c>
      <c r="F925" s="1">
        <v>0</v>
      </c>
      <c r="G925" s="1">
        <v>0</v>
      </c>
      <c r="H925" s="1" t="s">
        <v>956</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957</v>
      </c>
      <c r="E926" s="1" t="s">
        <v>958</v>
      </c>
      <c r="F926" s="1">
        <v>2</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959</v>
      </c>
      <c r="E927" s="1" t="s">
        <v>960</v>
      </c>
      <c r="F927" s="1">
        <v>2.9</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961</v>
      </c>
      <c r="E928" s="1" t="s">
        <v>962</v>
      </c>
      <c r="F928" s="1">
        <v>4.0999999999999996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963</v>
      </c>
      <c r="E929" s="1" t="s">
        <v>964</v>
      </c>
      <c r="F929" s="1">
        <v>5.6</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965</v>
      </c>
      <c r="E930" s="1" t="s">
        <v>966</v>
      </c>
      <c r="F930" s="1">
        <v>7.2</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967</v>
      </c>
      <c r="E931" s="1" t="s">
        <v>968</v>
      </c>
      <c r="F931" s="1">
        <v>8.4</v>
      </c>
      <c r="G931" s="1">
        <v>0</v>
      </c>
      <c r="H931" s="1" t="s">
        <v>7</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969</v>
      </c>
      <c r="E932" s="1" t="s">
        <v>970</v>
      </c>
      <c r="F932" s="1">
        <v>9.9</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972</v>
      </c>
      <c r="E933" s="1" t="s">
        <v>973</v>
      </c>
      <c r="F933" s="1">
        <v>10.6</v>
      </c>
      <c r="G933" s="1">
        <v>0</v>
      </c>
      <c r="H933" s="1" t="s">
        <v>971</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974</v>
      </c>
      <c r="E934" s="1" t="s">
        <v>975</v>
      </c>
      <c r="F934" s="1">
        <v>11.9</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976</v>
      </c>
      <c r="E935" s="1" t="s">
        <v>977</v>
      </c>
      <c r="F935" s="1">
        <v>13.3</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978</v>
      </c>
      <c r="E936" s="1" t="s">
        <v>979</v>
      </c>
      <c r="F936" s="1">
        <v>14.2</v>
      </c>
      <c r="G936" s="1">
        <v>0</v>
      </c>
      <c r="H936" s="1" t="s">
        <v>7</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980</v>
      </c>
      <c r="E937" s="1" t="s">
        <v>981</v>
      </c>
      <c r="F937" s="1">
        <v>15.4</v>
      </c>
      <c r="G937" s="1">
        <v>0</v>
      </c>
      <c r="H937" s="1" t="s">
        <v>9930</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982</v>
      </c>
      <c r="E938" s="1" t="s">
        <v>983</v>
      </c>
      <c r="F938" s="1">
        <v>17.2</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984</v>
      </c>
      <c r="E939" s="1" t="s">
        <v>985</v>
      </c>
      <c r="F939" s="1">
        <v>18.3</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986</v>
      </c>
      <c r="E940" s="1" t="s">
        <v>987</v>
      </c>
      <c r="F940" s="1">
        <v>19</v>
      </c>
      <c r="G940" s="1">
        <v>0</v>
      </c>
      <c r="H940" s="1" t="s">
        <v>7</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953</v>
      </c>
      <c r="D941" s="1" t="s">
        <v>988</v>
      </c>
      <c r="E941" s="1" t="s">
        <v>989</v>
      </c>
      <c r="F941" s="1">
        <v>20.6</v>
      </c>
      <c r="G941" s="1">
        <v>0</v>
      </c>
      <c r="H941" s="1" t="s">
        <v>990</v>
      </c>
      <c r="J941" s="1">
        <v>1</v>
      </c>
      <c r="K941" s="1">
        <v>0</v>
      </c>
      <c r="L941" s="1">
        <v>1</v>
      </c>
      <c r="M941" s="1">
        <v>1</v>
      </c>
      <c r="N941" s="1">
        <v>1</v>
      </c>
      <c r="O941" s="1">
        <v>1</v>
      </c>
      <c r="P941" s="1" t="s">
        <v>9516</v>
      </c>
      <c r="Q941" s="1">
        <v>0</v>
      </c>
      <c r="R941" s="1">
        <v>0</v>
      </c>
      <c r="S941" s="1">
        <v>0</v>
      </c>
      <c r="T941" s="1" t="s">
        <v>9516</v>
      </c>
    </row>
    <row r="942" spans="1:20">
      <c r="A942" s="1" t="s">
        <v>951</v>
      </c>
      <c r="B942" s="1" t="s">
        <v>952</v>
      </c>
      <c r="C942" s="1" t="s">
        <v>9930</v>
      </c>
      <c r="D942" s="1" t="s">
        <v>980</v>
      </c>
      <c r="E942" s="1" t="s">
        <v>981</v>
      </c>
      <c r="F942" s="1">
        <v>0</v>
      </c>
      <c r="G942" s="1">
        <v>0</v>
      </c>
      <c r="H942" s="1" t="s">
        <v>953</v>
      </c>
      <c r="J942" s="1">
        <v>1</v>
      </c>
      <c r="K942" s="1">
        <v>0</v>
      </c>
      <c r="L942" s="1">
        <v>1</v>
      </c>
      <c r="M942" s="1">
        <v>1</v>
      </c>
      <c r="N942" s="1">
        <v>1</v>
      </c>
      <c r="O942" s="1">
        <v>1</v>
      </c>
      <c r="P942" s="1" t="s">
        <v>9516</v>
      </c>
      <c r="Q942" s="1">
        <v>0</v>
      </c>
      <c r="R942" s="1">
        <v>0</v>
      </c>
      <c r="S942" s="1">
        <v>0</v>
      </c>
      <c r="T942" s="1" t="s">
        <v>9516</v>
      </c>
    </row>
    <row r="943" spans="1:20" ht="13.5" customHeight="1">
      <c r="A943" s="1" t="s">
        <v>951</v>
      </c>
      <c r="B943" s="1" t="s">
        <v>952</v>
      </c>
      <c r="C943" s="1" t="s">
        <v>9930</v>
      </c>
      <c r="D943" s="1" t="s">
        <v>991</v>
      </c>
      <c r="E943" s="1" t="s">
        <v>992</v>
      </c>
      <c r="F943" s="1">
        <v>1.7999999999999989</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993</v>
      </c>
      <c r="E944" s="1" t="s">
        <v>994</v>
      </c>
      <c r="F944" s="1">
        <v>3.4999999999999982</v>
      </c>
      <c r="G944" s="1">
        <v>0</v>
      </c>
      <c r="H944" s="1" t="s">
        <v>7</v>
      </c>
      <c r="J944" s="1">
        <v>1</v>
      </c>
      <c r="K944" s="1">
        <v>0</v>
      </c>
      <c r="L944" s="1">
        <v>1</v>
      </c>
      <c r="M944" s="1">
        <v>1</v>
      </c>
      <c r="N944" s="1">
        <v>0</v>
      </c>
      <c r="O944" s="1">
        <v>1</v>
      </c>
      <c r="P944" s="1" t="s">
        <v>9516</v>
      </c>
      <c r="Q944" s="1">
        <v>0</v>
      </c>
      <c r="R944" s="1">
        <v>0</v>
      </c>
      <c r="S944" s="1">
        <v>0</v>
      </c>
      <c r="T944" s="1" t="s">
        <v>9516</v>
      </c>
    </row>
    <row r="945" spans="1:20" ht="13.5" customHeight="1">
      <c r="A945" s="1" t="s">
        <v>951</v>
      </c>
      <c r="B945" s="1" t="s">
        <v>952</v>
      </c>
      <c r="C945" s="1" t="s">
        <v>9930</v>
      </c>
      <c r="D945" s="1" t="s">
        <v>995</v>
      </c>
      <c r="E945" s="1" t="s">
        <v>996</v>
      </c>
      <c r="F945" s="1">
        <v>5.4999999999999982</v>
      </c>
      <c r="G945" s="1">
        <v>0</v>
      </c>
      <c r="H945" s="1" t="s">
        <v>9931</v>
      </c>
      <c r="J945" s="1">
        <v>1</v>
      </c>
      <c r="K945" s="1">
        <v>0</v>
      </c>
      <c r="L945" s="1">
        <v>1</v>
      </c>
      <c r="M945" s="1">
        <v>1</v>
      </c>
      <c r="N945" s="1">
        <v>0</v>
      </c>
      <c r="O945" s="1">
        <v>1</v>
      </c>
      <c r="P945" s="1" t="s">
        <v>9516</v>
      </c>
      <c r="Q945" s="1">
        <v>0</v>
      </c>
      <c r="R945" s="1">
        <v>3</v>
      </c>
      <c r="S945" s="1">
        <v>0</v>
      </c>
      <c r="T945" s="1" t="s">
        <v>9516</v>
      </c>
    </row>
    <row r="946" spans="1:20" ht="13.5" customHeight="1">
      <c r="A946" s="1" t="s">
        <v>951</v>
      </c>
      <c r="B946" s="1" t="s">
        <v>952</v>
      </c>
      <c r="C946" s="1" t="s">
        <v>9930</v>
      </c>
      <c r="D946" s="1" t="s">
        <v>997</v>
      </c>
      <c r="E946" s="1" t="s">
        <v>998</v>
      </c>
      <c r="F946" s="1">
        <v>6.9999999999999982</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951</v>
      </c>
      <c r="B947" s="1" t="s">
        <v>952</v>
      </c>
      <c r="C947" s="1" t="s">
        <v>9930</v>
      </c>
      <c r="D947" s="1" t="s">
        <v>999</v>
      </c>
      <c r="E947" s="1" t="s">
        <v>1000</v>
      </c>
      <c r="F947" s="1">
        <v>8.6</v>
      </c>
      <c r="G947" s="1">
        <v>0</v>
      </c>
      <c r="H947" s="1" t="s">
        <v>7</v>
      </c>
      <c r="J947" s="1">
        <v>1</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1002</v>
      </c>
      <c r="E948" s="1" t="s">
        <v>1003</v>
      </c>
      <c r="F948" s="1">
        <v>10.999999999999998</v>
      </c>
      <c r="G948" s="1">
        <v>0</v>
      </c>
      <c r="H948" s="1" t="s">
        <v>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1004</v>
      </c>
      <c r="E949" s="1" t="s">
        <v>1005</v>
      </c>
      <c r="F949" s="1">
        <v>12.299999999999999</v>
      </c>
      <c r="G949" s="1">
        <v>0</v>
      </c>
      <c r="H949" s="1" t="s">
        <v>7</v>
      </c>
      <c r="I949" s="1" t="s">
        <v>9317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1006</v>
      </c>
      <c r="E950" s="1" t="s">
        <v>1007</v>
      </c>
      <c r="F950" s="1">
        <v>13.700000000000001</v>
      </c>
      <c r="G950" s="1">
        <v>0</v>
      </c>
      <c r="H950" s="1" t="s">
        <v>7</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1008</v>
      </c>
      <c r="E951" s="1" t="s">
        <v>1009</v>
      </c>
      <c r="F951" s="1">
        <v>16.100000000000001</v>
      </c>
      <c r="G951" s="1">
        <v>0</v>
      </c>
      <c r="H951" s="1" t="s">
        <v>1010</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1011</v>
      </c>
      <c r="E952" s="1" t="s">
        <v>1012</v>
      </c>
      <c r="F952" s="1">
        <v>17.299999999999997</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1013</v>
      </c>
      <c r="E953" s="1" t="s">
        <v>1014</v>
      </c>
      <c r="F953" s="1">
        <v>19</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1015</v>
      </c>
      <c r="E954" s="1" t="s">
        <v>1016</v>
      </c>
      <c r="F954" s="1">
        <v>20.6</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1017</v>
      </c>
      <c r="E955" s="1" t="s">
        <v>1018</v>
      </c>
      <c r="F955" s="1">
        <v>21.700000000000003</v>
      </c>
      <c r="G955" s="1">
        <v>0</v>
      </c>
      <c r="H955" s="1" t="s">
        <v>7</v>
      </c>
      <c r="J955" s="1">
        <v>0</v>
      </c>
      <c r="K955" s="1">
        <v>0</v>
      </c>
      <c r="L955" s="1">
        <v>1</v>
      </c>
      <c r="M955" s="1">
        <v>1</v>
      </c>
      <c r="N955" s="1">
        <v>0</v>
      </c>
      <c r="O955" s="1">
        <v>0</v>
      </c>
      <c r="P955" s="1" t="s">
        <v>9516</v>
      </c>
      <c r="Q955" s="1">
        <v>0</v>
      </c>
      <c r="R955" s="1">
        <v>0</v>
      </c>
      <c r="S955" s="1">
        <v>0</v>
      </c>
      <c r="T955" s="1" t="s">
        <v>9516</v>
      </c>
    </row>
    <row r="956" spans="1:20" ht="13.5" customHeight="1">
      <c r="A956" s="1" t="s">
        <v>1001</v>
      </c>
      <c r="B956" s="1" t="s">
        <v>952</v>
      </c>
      <c r="C956" s="1" t="s">
        <v>9930</v>
      </c>
      <c r="D956" s="1" t="s">
        <v>1019</v>
      </c>
      <c r="E956" s="1" t="s">
        <v>1020</v>
      </c>
      <c r="F956" s="1">
        <v>23.5</v>
      </c>
      <c r="G956" s="1">
        <v>0</v>
      </c>
      <c r="H956" s="1" t="s">
        <v>9767</v>
      </c>
      <c r="J956" s="1">
        <v>0</v>
      </c>
      <c r="K956" s="1">
        <v>10</v>
      </c>
      <c r="L956" s="1">
        <v>1</v>
      </c>
      <c r="M956" s="1">
        <v>1</v>
      </c>
      <c r="N956" s="1">
        <v>0</v>
      </c>
      <c r="O956" s="1">
        <v>0</v>
      </c>
      <c r="P956" s="1" t="s">
        <v>9516</v>
      </c>
      <c r="Q956" s="1">
        <v>0</v>
      </c>
      <c r="R956" s="1">
        <v>3</v>
      </c>
      <c r="S956" s="1">
        <v>0</v>
      </c>
      <c r="T956" s="1" t="s">
        <v>9516</v>
      </c>
    </row>
    <row r="957" spans="1:20">
      <c r="A957" s="1" t="s">
        <v>951</v>
      </c>
      <c r="B957" s="1" t="s">
        <v>952</v>
      </c>
      <c r="C957" s="1" t="s">
        <v>1484</v>
      </c>
      <c r="D957" s="1" t="s">
        <v>1041</v>
      </c>
      <c r="E957" s="1" t="s">
        <v>1042</v>
      </c>
      <c r="F957" s="1">
        <v>0</v>
      </c>
      <c r="G957" s="1">
        <v>0</v>
      </c>
      <c r="H957" s="1" t="s">
        <v>9772</v>
      </c>
      <c r="J957" s="1">
        <v>101</v>
      </c>
      <c r="K957" s="1">
        <v>0</v>
      </c>
      <c r="L957" s="1">
        <v>1</v>
      </c>
      <c r="M957" s="1">
        <v>1</v>
      </c>
      <c r="N957" s="1">
        <v>1</v>
      </c>
      <c r="O957" s="1">
        <v>1</v>
      </c>
      <c r="P957" s="1" t="s">
        <v>9516</v>
      </c>
      <c r="Q957" s="1">
        <v>0</v>
      </c>
      <c r="R957" s="1">
        <v>0</v>
      </c>
      <c r="S957" s="1">
        <v>0</v>
      </c>
      <c r="T957" s="1" t="s">
        <v>9516</v>
      </c>
    </row>
    <row r="958" spans="1:20" ht="13.5" customHeight="1">
      <c r="A958" s="1" t="s">
        <v>951</v>
      </c>
      <c r="B958" s="1" t="s">
        <v>952</v>
      </c>
      <c r="C958" s="1" t="s">
        <v>1484</v>
      </c>
      <c r="D958" s="1" t="s">
        <v>1485</v>
      </c>
      <c r="E958" s="1" t="s">
        <v>1486</v>
      </c>
      <c r="F958" s="1">
        <v>1.2</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1487</v>
      </c>
      <c r="E959" s="1" t="s">
        <v>1488</v>
      </c>
      <c r="F959" s="1">
        <v>2.2999999999999998</v>
      </c>
      <c r="G959" s="1">
        <v>0</v>
      </c>
      <c r="H959" s="1" t="s">
        <v>7</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1489</v>
      </c>
      <c r="E960" s="1" t="s">
        <v>1490</v>
      </c>
      <c r="F960" s="1">
        <v>4.8</v>
      </c>
      <c r="G960" s="1">
        <v>0</v>
      </c>
      <c r="H960" s="1" t="s">
        <v>1491</v>
      </c>
      <c r="J960" s="1">
        <v>1</v>
      </c>
      <c r="K960" s="1">
        <v>0</v>
      </c>
      <c r="L960" s="1">
        <v>1</v>
      </c>
      <c r="M960" s="1">
        <v>1</v>
      </c>
      <c r="N960" s="1">
        <v>0</v>
      </c>
      <c r="O960" s="1">
        <v>1</v>
      </c>
      <c r="P960" s="1" t="s">
        <v>9516</v>
      </c>
      <c r="Q960" s="1">
        <v>0</v>
      </c>
      <c r="R960" s="1">
        <v>0</v>
      </c>
      <c r="S960" s="1">
        <v>0</v>
      </c>
      <c r="T960" s="1" t="s">
        <v>9516</v>
      </c>
    </row>
    <row r="961" spans="1:20" ht="13.5" customHeight="1">
      <c r="A961" s="1" t="s">
        <v>951</v>
      </c>
      <c r="B961" s="1" t="s">
        <v>952</v>
      </c>
      <c r="C961" s="1" t="s">
        <v>1484</v>
      </c>
      <c r="D961" s="1" t="s">
        <v>1492</v>
      </c>
      <c r="E961" s="1" t="s">
        <v>1493</v>
      </c>
      <c r="F961" s="1">
        <v>6.3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1494</v>
      </c>
      <c r="E962" s="1" t="s">
        <v>1495</v>
      </c>
      <c r="F962" s="1">
        <v>8.1999999999999993</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1496</v>
      </c>
      <c r="E963" s="1" t="s">
        <v>1497</v>
      </c>
      <c r="F963" s="1">
        <v>10</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951</v>
      </c>
      <c r="B964" s="1" t="s">
        <v>952</v>
      </c>
      <c r="C964" s="1" t="s">
        <v>1484</v>
      </c>
      <c r="D964" s="1" t="s">
        <v>1498</v>
      </c>
      <c r="E964" s="1" t="s">
        <v>1499</v>
      </c>
      <c r="F964" s="1">
        <v>12.8</v>
      </c>
      <c r="G964" s="1">
        <v>0</v>
      </c>
      <c r="H964" s="1" t="s">
        <v>7</v>
      </c>
      <c r="J964" s="1">
        <v>1</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1500</v>
      </c>
      <c r="E965" s="1" t="s">
        <v>1501</v>
      </c>
      <c r="F965" s="1">
        <v>15.4</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1502</v>
      </c>
      <c r="E966" s="1" t="s">
        <v>1503</v>
      </c>
      <c r="F966" s="1">
        <v>17.399999999999999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1504</v>
      </c>
      <c r="E967" s="1" t="s">
        <v>1505</v>
      </c>
      <c r="F967" s="1">
        <v>19</v>
      </c>
      <c r="G967" s="1">
        <v>0</v>
      </c>
      <c r="H967" s="1" t="s">
        <v>7</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1240</v>
      </c>
      <c r="E968" s="1" t="s">
        <v>1241</v>
      </c>
      <c r="F968" s="1">
        <v>20.6</v>
      </c>
      <c r="G968" s="1">
        <v>0</v>
      </c>
      <c r="H968" s="1" t="s">
        <v>1506</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1507</v>
      </c>
      <c r="E969" s="1" t="s">
        <v>1508</v>
      </c>
      <c r="F969" s="1">
        <v>23.2</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1509</v>
      </c>
      <c r="E970" s="1" t="s">
        <v>1510</v>
      </c>
      <c r="F970" s="1">
        <v>25</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1511</v>
      </c>
      <c r="E971" s="1" t="s">
        <v>1512</v>
      </c>
      <c r="F971" s="1">
        <v>26.7</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1513</v>
      </c>
      <c r="E972" s="1" t="s">
        <v>1514</v>
      </c>
      <c r="F972" s="1">
        <v>29.6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1515</v>
      </c>
      <c r="E973" s="1" t="s">
        <v>1516</v>
      </c>
      <c r="F973" s="1">
        <v>31.6</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1517</v>
      </c>
      <c r="E974" s="1" t="s">
        <v>1518</v>
      </c>
      <c r="F974" s="1">
        <v>33.200000000000003</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1519</v>
      </c>
      <c r="E975" s="1" t="s">
        <v>1520</v>
      </c>
      <c r="F975" s="1">
        <v>35.9</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1521</v>
      </c>
      <c r="E976" s="1" t="s">
        <v>1522</v>
      </c>
      <c r="F976" s="1">
        <v>37.799999999999997</v>
      </c>
      <c r="G976" s="1">
        <v>0</v>
      </c>
      <c r="H976" s="1" t="s">
        <v>7</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1523</v>
      </c>
      <c r="E977" s="1" t="s">
        <v>1524</v>
      </c>
      <c r="F977" s="1">
        <v>39.200000000000003</v>
      </c>
      <c r="G977" s="1">
        <v>0</v>
      </c>
      <c r="H977" s="1" t="s">
        <v>1525</v>
      </c>
      <c r="J977" s="1">
        <v>0</v>
      </c>
      <c r="K977" s="1">
        <v>0</v>
      </c>
      <c r="L977" s="1">
        <v>1</v>
      </c>
      <c r="M977" s="1">
        <v>1</v>
      </c>
      <c r="N977" s="1">
        <v>0</v>
      </c>
      <c r="O977" s="1">
        <v>0</v>
      </c>
      <c r="P977" s="1" t="s">
        <v>9516</v>
      </c>
      <c r="Q977" s="1">
        <v>0</v>
      </c>
      <c r="R977" s="1">
        <v>0</v>
      </c>
      <c r="S977" s="1">
        <v>0</v>
      </c>
      <c r="T977" s="1" t="s">
        <v>9516</v>
      </c>
    </row>
    <row r="978" spans="1:20" ht="13.5" customHeight="1">
      <c r="A978" s="1" t="s">
        <v>1226</v>
      </c>
      <c r="B978" s="1" t="s">
        <v>952</v>
      </c>
      <c r="C978" s="1" t="s">
        <v>1484</v>
      </c>
      <c r="D978" s="1" t="s">
        <v>1526</v>
      </c>
      <c r="E978" s="1" t="s">
        <v>1527</v>
      </c>
      <c r="F978" s="1">
        <v>40.1</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1528</v>
      </c>
      <c r="E979" s="1" t="s">
        <v>1529</v>
      </c>
      <c r="F979" s="1">
        <v>43.4</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1530</v>
      </c>
      <c r="E980" s="1" t="s">
        <v>1531</v>
      </c>
      <c r="F980" s="1">
        <v>46.9</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1532</v>
      </c>
      <c r="E981" s="1" t="s">
        <v>1533</v>
      </c>
      <c r="F981" s="1">
        <v>51.1</v>
      </c>
      <c r="G981" s="1">
        <v>0</v>
      </c>
      <c r="H981" s="1" t="s">
        <v>7</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1534</v>
      </c>
      <c r="E982" s="1" t="s">
        <v>1535</v>
      </c>
      <c r="F982" s="1">
        <v>55.3</v>
      </c>
      <c r="G982" s="1">
        <v>0</v>
      </c>
      <c r="H982" s="1" t="s">
        <v>1536</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1537</v>
      </c>
      <c r="E983" s="1" t="s">
        <v>1538</v>
      </c>
      <c r="F983" s="1">
        <v>59.3</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1539</v>
      </c>
      <c r="E984" s="1" t="s">
        <v>1540</v>
      </c>
      <c r="F984" s="1">
        <v>62.2</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1541</v>
      </c>
      <c r="E985" s="1" t="s">
        <v>1542</v>
      </c>
      <c r="F985" s="1">
        <v>65.900000000000006</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1543</v>
      </c>
      <c r="E986" s="1" t="s">
        <v>1544</v>
      </c>
      <c r="F986" s="1">
        <v>71.7</v>
      </c>
      <c r="G986" s="1">
        <v>0</v>
      </c>
      <c r="H986" s="1" t="s">
        <v>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1545</v>
      </c>
      <c r="E987" s="1" t="s">
        <v>1546</v>
      </c>
      <c r="F987" s="1">
        <v>76.900000000000006</v>
      </c>
      <c r="G987" s="1">
        <v>0</v>
      </c>
      <c r="H987" s="1" t="s">
        <v>1547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1548</v>
      </c>
      <c r="E988" s="1" t="s">
        <v>1549</v>
      </c>
      <c r="F988" s="1">
        <v>82.5</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1550</v>
      </c>
      <c r="E989" s="1" t="s">
        <v>1551</v>
      </c>
      <c r="F989" s="1">
        <v>86.8</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1552</v>
      </c>
      <c r="E990" s="1" t="s">
        <v>10238</v>
      </c>
      <c r="F990" s="1">
        <v>90.6</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1553</v>
      </c>
      <c r="E991" s="1" t="s">
        <v>1554</v>
      </c>
      <c r="F991" s="1">
        <v>93.7</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1555</v>
      </c>
      <c r="E992" s="1" t="s">
        <v>1556</v>
      </c>
      <c r="F992" s="1">
        <v>98.8</v>
      </c>
      <c r="G992" s="1">
        <v>0</v>
      </c>
      <c r="H992" s="1" t="s">
        <v>7</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1557</v>
      </c>
      <c r="E993" s="1" t="s">
        <v>1558</v>
      </c>
      <c r="F993" s="1">
        <v>103.6</v>
      </c>
      <c r="G993" s="1">
        <v>0</v>
      </c>
      <c r="H993" s="1" t="s">
        <v>7</v>
      </c>
      <c r="I993" s="1" t="s">
        <v>9334</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1559</v>
      </c>
      <c r="E994" s="1" t="s">
        <v>1560</v>
      </c>
      <c r="F994" s="1">
        <v>106.3</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1561</v>
      </c>
      <c r="E995" s="1" t="s">
        <v>1562</v>
      </c>
      <c r="F995" s="1">
        <v>109.2</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1563</v>
      </c>
      <c r="E996" s="1" t="s">
        <v>1564</v>
      </c>
      <c r="F996" s="1">
        <v>111.8</v>
      </c>
      <c r="G996" s="1">
        <v>0</v>
      </c>
      <c r="H996" s="1" t="s">
        <v>7</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1565</v>
      </c>
      <c r="E997" s="1" t="s">
        <v>1566</v>
      </c>
      <c r="F997" s="1">
        <v>117.3</v>
      </c>
      <c r="G997" s="1">
        <v>0</v>
      </c>
      <c r="H997" s="1" t="s">
        <v>1536</v>
      </c>
      <c r="J997" s="1">
        <v>0</v>
      </c>
      <c r="K997" s="1">
        <v>0</v>
      </c>
      <c r="L997" s="1">
        <v>1</v>
      </c>
      <c r="M997" s="1">
        <v>0</v>
      </c>
      <c r="N997" s="1">
        <v>0</v>
      </c>
      <c r="O997" s="1">
        <v>0</v>
      </c>
      <c r="P997" s="1" t="s">
        <v>9516</v>
      </c>
      <c r="Q997" s="1">
        <v>0</v>
      </c>
      <c r="R997" s="1">
        <v>0</v>
      </c>
      <c r="S997" s="1">
        <v>0</v>
      </c>
      <c r="T997" s="1" t="s">
        <v>9516</v>
      </c>
    </row>
    <row r="998" spans="1:20" ht="13.5" customHeight="1">
      <c r="A998" s="1" t="s">
        <v>1226</v>
      </c>
      <c r="B998" s="1" t="s">
        <v>952</v>
      </c>
      <c r="C998" s="1" t="s">
        <v>1484</v>
      </c>
      <c r="D998" s="1" t="s">
        <v>1567</v>
      </c>
      <c r="E998" s="1" t="s">
        <v>1568</v>
      </c>
      <c r="F998" s="1">
        <v>120.5</v>
      </c>
      <c r="G998" s="1">
        <v>0</v>
      </c>
      <c r="H998" s="1" t="s">
        <v>7</v>
      </c>
      <c r="J998" s="1">
        <v>0</v>
      </c>
      <c r="K998" s="1">
        <v>0</v>
      </c>
      <c r="L998" s="1">
        <v>1</v>
      </c>
      <c r="M998" s="1">
        <v>0</v>
      </c>
      <c r="N998" s="1">
        <v>0</v>
      </c>
      <c r="O998" s="1">
        <v>0</v>
      </c>
      <c r="P998" s="1" t="s">
        <v>9516</v>
      </c>
      <c r="Q998" s="1">
        <v>0</v>
      </c>
      <c r="R998" s="1">
        <v>0</v>
      </c>
      <c r="S998" s="1">
        <v>0</v>
      </c>
      <c r="T998" s="1" t="s">
        <v>9516</v>
      </c>
    </row>
    <row r="999" spans="1:20" ht="13.5" customHeight="1">
      <c r="A999" s="1" t="s">
        <v>951</v>
      </c>
      <c r="B999" s="1" t="s">
        <v>952</v>
      </c>
      <c r="C999" s="1" t="s">
        <v>9740</v>
      </c>
      <c r="D999" s="1" t="s">
        <v>1489</v>
      </c>
      <c r="E999" s="1" t="s">
        <v>1490</v>
      </c>
      <c r="F999" s="1">
        <v>0</v>
      </c>
      <c r="G999" s="1">
        <v>0</v>
      </c>
      <c r="H999" s="1" t="s">
        <v>1569</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1570</v>
      </c>
      <c r="E1000" s="1" t="s">
        <v>1571</v>
      </c>
      <c r="F1000" s="1">
        <v>1.5</v>
      </c>
      <c r="G1000" s="1">
        <v>0</v>
      </c>
      <c r="H1000" s="1" t="s">
        <v>7</v>
      </c>
      <c r="J1000" s="1">
        <v>1</v>
      </c>
      <c r="K1000" s="1">
        <v>0</v>
      </c>
      <c r="L1000" s="1">
        <v>1</v>
      </c>
      <c r="M1000" s="1">
        <v>1</v>
      </c>
      <c r="N1000" s="1">
        <v>0</v>
      </c>
      <c r="O1000" s="1">
        <v>1</v>
      </c>
      <c r="P1000" s="1" t="s">
        <v>9516</v>
      </c>
      <c r="Q1000" s="1">
        <v>0</v>
      </c>
      <c r="R1000" s="1">
        <v>0</v>
      </c>
      <c r="S1000" s="1">
        <v>0</v>
      </c>
      <c r="T1000" s="1" t="s">
        <v>9516</v>
      </c>
    </row>
    <row r="1001" spans="1:20" ht="13.5" customHeight="1">
      <c r="A1001" s="1" t="s">
        <v>951</v>
      </c>
      <c r="B1001" s="1" t="s">
        <v>952</v>
      </c>
      <c r="C1001" s="1" t="s">
        <v>1047</v>
      </c>
      <c r="D1001" s="1" t="s">
        <v>1572</v>
      </c>
      <c r="E1001" s="1" t="s">
        <v>1573</v>
      </c>
      <c r="F1001" s="1">
        <v>2.2999999999999998</v>
      </c>
      <c r="G1001" s="1">
        <v>0</v>
      </c>
      <c r="H1001" s="1" t="s">
        <v>7</v>
      </c>
      <c r="J1001" s="1">
        <v>1</v>
      </c>
      <c r="K1001" s="1">
        <v>0</v>
      </c>
      <c r="L1001" s="1">
        <v>1</v>
      </c>
      <c r="M1001" s="1">
        <v>1</v>
      </c>
      <c r="N1001" s="1">
        <v>0</v>
      </c>
      <c r="O1001" s="1">
        <v>1</v>
      </c>
      <c r="P1001" s="1" t="s">
        <v>9516</v>
      </c>
      <c r="Q1001" s="1">
        <v>0</v>
      </c>
      <c r="R1001" s="1">
        <v>0</v>
      </c>
      <c r="S1001" s="1">
        <v>0</v>
      </c>
      <c r="T1001" s="1" t="s">
        <v>9516</v>
      </c>
    </row>
    <row r="1002" spans="1:20">
      <c r="A1002" s="1" t="s">
        <v>951</v>
      </c>
      <c r="B1002" s="1" t="s">
        <v>952</v>
      </c>
      <c r="C1002" s="1" t="s">
        <v>1047</v>
      </c>
      <c r="D1002" s="1" t="s">
        <v>1574</v>
      </c>
      <c r="E1002" s="1" t="s">
        <v>1575</v>
      </c>
      <c r="F1002" s="1">
        <v>3.4</v>
      </c>
      <c r="G1002" s="1">
        <v>0</v>
      </c>
      <c r="H1002" s="1" t="s">
        <v>990</v>
      </c>
      <c r="J1002" s="1">
        <v>1</v>
      </c>
      <c r="K1002" s="1">
        <v>0</v>
      </c>
      <c r="L1002" s="1">
        <v>1</v>
      </c>
      <c r="M1002" s="1">
        <v>1</v>
      </c>
      <c r="N1002" s="1">
        <v>1</v>
      </c>
      <c r="O1002" s="1">
        <v>1</v>
      </c>
      <c r="P1002" s="1" t="s">
        <v>9516</v>
      </c>
      <c r="Q1002" s="1">
        <v>0</v>
      </c>
      <c r="R1002" s="1">
        <v>0</v>
      </c>
      <c r="S1002" s="1">
        <v>0</v>
      </c>
      <c r="T1002" s="1" t="s">
        <v>9516</v>
      </c>
    </row>
    <row r="1003" spans="1:20">
      <c r="A1003" s="1" t="s">
        <v>951</v>
      </c>
      <c r="B1003" s="1" t="s">
        <v>952</v>
      </c>
      <c r="C1003" s="1" t="s">
        <v>1047</v>
      </c>
      <c r="D1003" s="1" t="s">
        <v>1045</v>
      </c>
      <c r="E1003" s="1" t="s">
        <v>1046</v>
      </c>
      <c r="F1003" s="1">
        <v>4.3</v>
      </c>
      <c r="G1003" s="1">
        <v>0</v>
      </c>
      <c r="H1003" s="1" t="s">
        <v>971</v>
      </c>
      <c r="J1003" s="1">
        <v>1</v>
      </c>
      <c r="K1003" s="1">
        <v>0</v>
      </c>
      <c r="L1003" s="1">
        <v>1</v>
      </c>
      <c r="M1003" s="1">
        <v>1</v>
      </c>
      <c r="N1003" s="1">
        <v>1</v>
      </c>
      <c r="O1003" s="1">
        <v>1</v>
      </c>
      <c r="P1003" s="1" t="s">
        <v>9516</v>
      </c>
      <c r="Q1003" s="1">
        <v>0</v>
      </c>
      <c r="R1003" s="1">
        <v>0</v>
      </c>
      <c r="S1003" s="1">
        <v>0</v>
      </c>
      <c r="T1003" s="1" t="s">
        <v>9516</v>
      </c>
    </row>
    <row r="1004" spans="1:20" ht="13.5" customHeight="1">
      <c r="A1004" s="1" t="s">
        <v>1226</v>
      </c>
      <c r="B1004" s="1" t="s">
        <v>952</v>
      </c>
      <c r="C1004" s="1" t="s">
        <v>1576</v>
      </c>
      <c r="D1004" s="1" t="s">
        <v>1577</v>
      </c>
      <c r="E1004" s="1" t="s">
        <v>1578</v>
      </c>
      <c r="F1004" s="1">
        <v>0</v>
      </c>
      <c r="G1004" s="1">
        <v>0</v>
      </c>
      <c r="H1004" s="1" t="s">
        <v>1579</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1580</v>
      </c>
      <c r="E1005" s="1" t="s">
        <v>1581</v>
      </c>
      <c r="F1005" s="1">
        <v>3.4</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1582</v>
      </c>
      <c r="E1006" s="1" t="s">
        <v>1583</v>
      </c>
      <c r="F1006" s="1">
        <v>5.6</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1584</v>
      </c>
      <c r="E1007" s="1" t="s">
        <v>1585</v>
      </c>
      <c r="F1007" s="1">
        <v>9.3000000000000007</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9870</v>
      </c>
      <c r="E1008" s="1" t="s">
        <v>1586</v>
      </c>
      <c r="F1008" s="1">
        <v>15.1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1587</v>
      </c>
      <c r="E1009" s="1" t="s">
        <v>1588</v>
      </c>
      <c r="F1009" s="1">
        <v>20.5</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9871</v>
      </c>
      <c r="E1010" s="1" t="s">
        <v>1589</v>
      </c>
      <c r="F1010" s="1">
        <v>24.4</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1590</v>
      </c>
      <c r="E1011" s="1" t="s">
        <v>1591</v>
      </c>
      <c r="F1011" s="1">
        <v>27.5</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1592</v>
      </c>
      <c r="E1012" s="1" t="s">
        <v>1593</v>
      </c>
      <c r="F1012" s="1">
        <v>31.3</v>
      </c>
      <c r="G1012" s="1">
        <v>0</v>
      </c>
      <c r="H1012" s="1" t="s">
        <v>1594</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1595</v>
      </c>
      <c r="E1013" s="1" t="s">
        <v>1596</v>
      </c>
      <c r="F1013" s="1">
        <v>38.299999999999997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1597</v>
      </c>
      <c r="E1014" s="1" t="s">
        <v>1598</v>
      </c>
      <c r="F1014" s="1">
        <v>42</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1599</v>
      </c>
      <c r="E1015" s="1" t="s">
        <v>1600</v>
      </c>
      <c r="F1015" s="1">
        <v>46.6</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1601</v>
      </c>
      <c r="E1016" s="1" t="s">
        <v>1602</v>
      </c>
      <c r="F1016" s="1">
        <v>50.7</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1603</v>
      </c>
      <c r="E1017" s="1" t="s">
        <v>1604</v>
      </c>
      <c r="F1017" s="1">
        <v>55.1</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1605</v>
      </c>
      <c r="E1018" s="1" t="s">
        <v>1606</v>
      </c>
      <c r="F1018" s="1">
        <v>60.2</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1607</v>
      </c>
      <c r="E1019" s="1" t="s">
        <v>1608</v>
      </c>
      <c r="F1019" s="1">
        <v>64</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1609</v>
      </c>
      <c r="E1020" s="1" t="s">
        <v>1610</v>
      </c>
      <c r="F1020" s="1">
        <v>67.5</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1611</v>
      </c>
      <c r="E1021" s="1" t="s">
        <v>1612</v>
      </c>
      <c r="F1021" s="1">
        <v>70.8</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1613</v>
      </c>
      <c r="E1022" s="1" t="s">
        <v>1614</v>
      </c>
      <c r="F1022" s="1">
        <v>73.7</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395</v>
      </c>
      <c r="E1023" s="1" t="s">
        <v>396</v>
      </c>
      <c r="F1023" s="1">
        <v>79.8</v>
      </c>
      <c r="G1023" s="1">
        <v>0</v>
      </c>
      <c r="H1023" s="1" t="s">
        <v>7</v>
      </c>
      <c r="I1023" s="1" t="s">
        <v>9319</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1615</v>
      </c>
      <c r="E1024" s="1" t="s">
        <v>1616</v>
      </c>
      <c r="F1024" s="1">
        <v>82.1</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1617</v>
      </c>
      <c r="E1025" s="1" t="s">
        <v>1618</v>
      </c>
      <c r="F1025" s="1">
        <v>85.9</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1619</v>
      </c>
      <c r="E1026" s="1" t="s">
        <v>1620</v>
      </c>
      <c r="F1026" s="1">
        <v>91.7</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1621</v>
      </c>
      <c r="E1027" s="1" t="s">
        <v>1622</v>
      </c>
      <c r="F1027" s="1">
        <v>96.6</v>
      </c>
      <c r="G1027" s="1">
        <v>0</v>
      </c>
      <c r="H1027" s="1" t="s">
        <v>7</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309</v>
      </c>
      <c r="E1028" s="1" t="s">
        <v>310</v>
      </c>
      <c r="F1028" s="1">
        <v>98.6</v>
      </c>
      <c r="G1028" s="1">
        <v>0</v>
      </c>
      <c r="H1028" s="1" t="s">
        <v>7</v>
      </c>
      <c r="I1028" s="1" t="s">
        <v>9319</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1623</v>
      </c>
      <c r="E1029" s="1" t="s">
        <v>1624</v>
      </c>
      <c r="F1029" s="1">
        <v>102.2</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1625</v>
      </c>
      <c r="E1030" s="1" t="s">
        <v>1626</v>
      </c>
      <c r="F1030" s="1">
        <v>106.8</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1627</v>
      </c>
      <c r="E1031" s="1" t="s">
        <v>1628</v>
      </c>
      <c r="F1031" s="1">
        <v>111.4</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1629</v>
      </c>
      <c r="E1032" s="1" t="s">
        <v>1630</v>
      </c>
      <c r="F1032" s="1">
        <v>116</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1631</v>
      </c>
      <c r="E1033" s="1" t="s">
        <v>1632</v>
      </c>
      <c r="F1033" s="1">
        <v>119.4</v>
      </c>
      <c r="G1033" s="1">
        <v>0</v>
      </c>
      <c r="H1033" s="1" t="s">
        <v>1525</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1523</v>
      </c>
      <c r="E1034" s="1" t="s">
        <v>1524</v>
      </c>
      <c r="F1034" s="1">
        <v>0</v>
      </c>
      <c r="G1034" s="1">
        <v>0</v>
      </c>
      <c r="H1034" s="1" t="s">
        <v>1484</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1633</v>
      </c>
      <c r="E1035" s="1" t="s">
        <v>1634</v>
      </c>
      <c r="F1035" s="1">
        <v>1.4</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1577</v>
      </c>
      <c r="E1036" s="1" t="s">
        <v>1578</v>
      </c>
      <c r="F1036" s="1">
        <v>3.8</v>
      </c>
      <c r="G1036" s="1">
        <v>0</v>
      </c>
      <c r="H1036" s="1" t="s">
        <v>1635</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1636</v>
      </c>
      <c r="E1037" s="1" t="s">
        <v>1637</v>
      </c>
      <c r="F1037" s="1">
        <v>8.8000000000000007</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1638</v>
      </c>
      <c r="E1038" s="1" t="s">
        <v>1639</v>
      </c>
      <c r="F1038" s="1">
        <v>12.6</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1640</v>
      </c>
      <c r="E1039" s="1" t="s">
        <v>1641</v>
      </c>
      <c r="F1039" s="1">
        <v>18.100000000000001</v>
      </c>
      <c r="G1039" s="1">
        <v>0</v>
      </c>
      <c r="H1039" s="1" t="s">
        <v>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1642</v>
      </c>
      <c r="E1040" s="1" t="s">
        <v>1643</v>
      </c>
      <c r="F1040" s="1">
        <v>22.9</v>
      </c>
      <c r="G1040" s="1">
        <v>0</v>
      </c>
      <c r="H1040" s="1" t="s">
        <v>1547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1644</v>
      </c>
      <c r="E1041" s="1" t="s">
        <v>1645</v>
      </c>
      <c r="F1041" s="1">
        <v>25.3</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1646</v>
      </c>
      <c r="E1042" s="1" t="s">
        <v>1647</v>
      </c>
      <c r="F1042" s="1">
        <v>27.7</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1648</v>
      </c>
      <c r="E1043" s="1" t="s">
        <v>1649</v>
      </c>
      <c r="F1043" s="1">
        <v>31.4</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1650</v>
      </c>
      <c r="E1044" s="1" t="s">
        <v>1651</v>
      </c>
      <c r="F1044" s="1">
        <v>34.299999999999997</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1652</v>
      </c>
      <c r="E1045" s="1" t="s">
        <v>1653</v>
      </c>
      <c r="F1045" s="1">
        <v>38.9</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1654</v>
      </c>
      <c r="E1046" s="1" t="s">
        <v>1655</v>
      </c>
      <c r="F1046" s="1">
        <v>43</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1656</v>
      </c>
      <c r="E1047" s="1" t="s">
        <v>1657</v>
      </c>
      <c r="F1047" s="1">
        <v>46.2</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1658</v>
      </c>
      <c r="E1048" s="1" t="s">
        <v>1659</v>
      </c>
      <c r="F1048" s="1">
        <v>49.3</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1660</v>
      </c>
      <c r="E1049" s="1" t="s">
        <v>1661</v>
      </c>
      <c r="F1049" s="1">
        <v>52.1</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1662</v>
      </c>
      <c r="E1050" s="1" t="s">
        <v>1663</v>
      </c>
      <c r="F1050" s="1">
        <v>53.7</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1664</v>
      </c>
      <c r="E1051" s="1" t="s">
        <v>1665</v>
      </c>
      <c r="F1051" s="1">
        <v>57.2</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1666</v>
      </c>
      <c r="E1052" s="1" t="s">
        <v>1667</v>
      </c>
      <c r="F1052" s="1">
        <v>60.5</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1668</v>
      </c>
      <c r="E1053" s="1" t="s">
        <v>1669</v>
      </c>
      <c r="F1053" s="1">
        <v>65.400000000000006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1670</v>
      </c>
      <c r="E1054" s="1" t="s">
        <v>1671</v>
      </c>
      <c r="F1054" s="1">
        <v>70.900000000000006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1672</v>
      </c>
      <c r="E1055" s="1" t="s">
        <v>1673</v>
      </c>
      <c r="F1055" s="1">
        <v>74.5</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1674</v>
      </c>
      <c r="E1056" s="1" t="s">
        <v>1675</v>
      </c>
      <c r="F1056" s="1">
        <v>77.2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1676</v>
      </c>
      <c r="E1057" s="1" t="s">
        <v>1677</v>
      </c>
      <c r="F1057" s="1">
        <v>80.5</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1678</v>
      </c>
      <c r="E1058" s="1" t="s">
        <v>1679</v>
      </c>
      <c r="F1058" s="1">
        <v>84.3</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1680</v>
      </c>
      <c r="E1059" s="1" t="s">
        <v>1681</v>
      </c>
      <c r="F1059" s="1">
        <v>87.7</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1525</v>
      </c>
      <c r="D1060" s="1" t="s">
        <v>1631</v>
      </c>
      <c r="E1060" s="1" t="s">
        <v>1632</v>
      </c>
      <c r="F1060" s="1">
        <v>93.3</v>
      </c>
      <c r="G1060" s="1">
        <v>0</v>
      </c>
      <c r="H1060" s="1" t="s">
        <v>1576</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1534</v>
      </c>
      <c r="E1061" s="1" t="s">
        <v>1535</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1682</v>
      </c>
      <c r="E1062" s="1" t="s">
        <v>1683</v>
      </c>
      <c r="F1062" s="1">
        <v>6.4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1684</v>
      </c>
      <c r="E1063" s="1" t="s">
        <v>1685</v>
      </c>
      <c r="F1063" s="1">
        <v>13.1</v>
      </c>
      <c r="G1063" s="1">
        <v>0</v>
      </c>
      <c r="H1063" s="1" t="s">
        <v>9726</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1686</v>
      </c>
      <c r="E1064" s="1" t="s">
        <v>1687</v>
      </c>
      <c r="F1064" s="1">
        <v>20</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9342</v>
      </c>
      <c r="E1065" s="1" t="s">
        <v>1689</v>
      </c>
      <c r="F1065" s="1">
        <v>25.5</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1690</v>
      </c>
      <c r="E1066" s="1" t="s">
        <v>1691</v>
      </c>
      <c r="F1066" s="1">
        <v>31.6</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1692</v>
      </c>
      <c r="E1067" s="1" t="s">
        <v>1693</v>
      </c>
      <c r="F1067" s="1">
        <v>36.1</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1694</v>
      </c>
      <c r="E1068" s="1" t="s">
        <v>1695</v>
      </c>
      <c r="F1068" s="1">
        <v>40</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1696</v>
      </c>
      <c r="E1069" s="1" t="s">
        <v>1697</v>
      </c>
      <c r="F1069" s="1">
        <v>43.6</v>
      </c>
      <c r="G1069" s="1">
        <v>0</v>
      </c>
      <c r="H1069" s="1" t="s">
        <v>1698</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1699</v>
      </c>
      <c r="E1070" s="1" t="s">
        <v>1700</v>
      </c>
      <c r="F1070" s="1">
        <v>47.5</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1701</v>
      </c>
      <c r="E1071" s="1" t="s">
        <v>1702</v>
      </c>
      <c r="F1071" s="1">
        <v>52.7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1703</v>
      </c>
      <c r="E1072" s="1" t="s">
        <v>1704</v>
      </c>
      <c r="F1072" s="1">
        <v>57.7</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1705</v>
      </c>
      <c r="E1073" s="1" t="s">
        <v>1706</v>
      </c>
      <c r="F1073" s="1">
        <v>62.9</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1707</v>
      </c>
      <c r="E1074" s="1" t="s">
        <v>1708</v>
      </c>
      <c r="F1074" s="1">
        <v>66.2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1709</v>
      </c>
      <c r="E1075" s="1" t="s">
        <v>1710</v>
      </c>
      <c r="F1075" s="1">
        <v>71</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1536</v>
      </c>
      <c r="D1076" s="1" t="s">
        <v>1565</v>
      </c>
      <c r="E1076" s="1" t="s">
        <v>1566</v>
      </c>
      <c r="F1076" s="1">
        <v>75.400000000000006</v>
      </c>
      <c r="G1076" s="1">
        <v>0</v>
      </c>
      <c r="H1076" s="1" t="s">
        <v>1484</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1684</v>
      </c>
      <c r="E1077" s="1" t="s">
        <v>1685</v>
      </c>
      <c r="F1077" s="1">
        <v>0</v>
      </c>
      <c r="G1077" s="1">
        <v>0</v>
      </c>
      <c r="H1077" s="1" t="s">
        <v>9727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1712</v>
      </c>
      <c r="E1078" s="1" t="s">
        <v>1713</v>
      </c>
      <c r="F1078" s="1">
        <v>5.0999999999999996</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1714</v>
      </c>
      <c r="E1079" s="1" t="s">
        <v>1715</v>
      </c>
      <c r="F1079" s="1">
        <v>9.6999999999999993</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1716</v>
      </c>
      <c r="E1080" s="1" t="s">
        <v>1717</v>
      </c>
      <c r="F1080" s="1">
        <v>14.6</v>
      </c>
      <c r="G1080" s="1">
        <v>0</v>
      </c>
      <c r="H1080" s="1" t="s">
        <v>7</v>
      </c>
      <c r="I1080" s="1" t="s">
        <v>9336</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1718</v>
      </c>
      <c r="E1081" s="1" t="s">
        <v>1719</v>
      </c>
      <c r="F1081" s="1">
        <v>18.899999999999999</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1720</v>
      </c>
      <c r="E1082" s="1" t="s">
        <v>1721</v>
      </c>
      <c r="F1082" s="1">
        <v>20.8</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1722</v>
      </c>
      <c r="E1083" s="1" t="s">
        <v>1723</v>
      </c>
      <c r="F1083" s="1">
        <v>24</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1724</v>
      </c>
      <c r="E1084" s="1" t="s">
        <v>1725</v>
      </c>
      <c r="F1084" s="1">
        <v>26.6</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1726</v>
      </c>
      <c r="E1085" s="1" t="s">
        <v>1727</v>
      </c>
      <c r="F1085" s="1">
        <v>29.5</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1711</v>
      </c>
      <c r="D1086" s="1" t="s">
        <v>1728</v>
      </c>
      <c r="E1086" s="1" t="s">
        <v>1729</v>
      </c>
      <c r="F1086" s="1">
        <v>32.9</v>
      </c>
      <c r="G1086" s="1">
        <v>0</v>
      </c>
      <c r="H1086" s="1" t="s">
        <v>1231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1684</v>
      </c>
      <c r="E1087" s="1" t="s">
        <v>1685</v>
      </c>
      <c r="F1087" s="1">
        <v>0</v>
      </c>
      <c r="G1087" s="1">
        <v>0</v>
      </c>
      <c r="H1087" s="1" t="s">
        <v>1731</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1732</v>
      </c>
      <c r="E1088" s="1" t="s">
        <v>1733</v>
      </c>
      <c r="F1088" s="1">
        <v>9.8000000000000007</v>
      </c>
      <c r="G1088" s="1">
        <v>0</v>
      </c>
      <c r="H1088" s="1" t="s">
        <v>7</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1730</v>
      </c>
      <c r="D1089" s="1" t="s">
        <v>1734</v>
      </c>
      <c r="E1089" s="1" t="s">
        <v>1735</v>
      </c>
      <c r="F1089" s="1">
        <v>10.8</v>
      </c>
      <c r="G1089" s="1">
        <v>0</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1642</v>
      </c>
      <c r="E1090" s="1" t="s">
        <v>1643</v>
      </c>
      <c r="F1090" s="1">
        <v>0</v>
      </c>
      <c r="G1090" s="1">
        <v>0</v>
      </c>
      <c r="H1090" s="1" t="s">
        <v>1525</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1736</v>
      </c>
      <c r="E1091" s="1" t="s">
        <v>1737</v>
      </c>
      <c r="F1091" s="1">
        <v>3.3</v>
      </c>
      <c r="G1091" s="1">
        <v>3.6</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1738</v>
      </c>
      <c r="E1092" s="1" t="s">
        <v>1739</v>
      </c>
      <c r="F1092" s="1">
        <v>5.8</v>
      </c>
      <c r="G1092" s="1">
        <v>6.4</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1740</v>
      </c>
      <c r="E1093" s="1" t="s">
        <v>1741</v>
      </c>
      <c r="F1093" s="1">
        <v>9.6</v>
      </c>
      <c r="G1093" s="1">
        <v>10.6</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1547</v>
      </c>
      <c r="D1094" s="1" t="s">
        <v>1545</v>
      </c>
      <c r="E1094" s="1" t="s">
        <v>1546</v>
      </c>
      <c r="F1094" s="1">
        <v>13.8</v>
      </c>
      <c r="G1094" s="1">
        <v>15.2</v>
      </c>
      <c r="H1094" s="1" t="s">
        <v>1484</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1696</v>
      </c>
      <c r="E1095" s="1" t="s">
        <v>1697</v>
      </c>
      <c r="F1095" s="1">
        <v>0</v>
      </c>
      <c r="G1095" s="1">
        <v>0</v>
      </c>
      <c r="H1095" s="1" t="s">
        <v>1536</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1698</v>
      </c>
      <c r="D1096" s="1" t="s">
        <v>1742</v>
      </c>
      <c r="E1096" s="1" t="s">
        <v>1743</v>
      </c>
      <c r="F1096" s="1">
        <v>3</v>
      </c>
      <c r="G1096" s="1">
        <v>3.3</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1745</v>
      </c>
      <c r="E1097" s="1" t="s">
        <v>1746</v>
      </c>
      <c r="F1097" s="1">
        <v>5.2</v>
      </c>
      <c r="G1097" s="1">
        <v>5.7</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1747</v>
      </c>
      <c r="E1098" s="1" t="s">
        <v>1748</v>
      </c>
      <c r="F1098" s="1">
        <v>10.4</v>
      </c>
      <c r="G1098" s="1">
        <v>11.4</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1744</v>
      </c>
      <c r="B1099" s="1" t="s">
        <v>952</v>
      </c>
      <c r="C1099" s="1" t="s">
        <v>1698</v>
      </c>
      <c r="D1099" s="1" t="s">
        <v>1749</v>
      </c>
      <c r="E1099" s="1" t="s">
        <v>1750</v>
      </c>
      <c r="F1099" s="1">
        <v>14.2</v>
      </c>
      <c r="G1099" s="1">
        <v>15.6</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10649</v>
      </c>
      <c r="B1100" s="1" t="s">
        <v>952</v>
      </c>
      <c r="C1100" s="1" t="s">
        <v>1698</v>
      </c>
      <c r="D1100" s="1" t="s">
        <v>1751</v>
      </c>
      <c r="E1100" s="1" t="s">
        <v>1752</v>
      </c>
      <c r="F1100" s="1">
        <v>17.399999999999999</v>
      </c>
      <c r="G1100" s="1">
        <v>19.2</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1592</v>
      </c>
      <c r="E1101" s="1" t="s">
        <v>1593</v>
      </c>
      <c r="F1101" s="1">
        <v>0</v>
      </c>
      <c r="G1101" s="1">
        <v>0</v>
      </c>
      <c r="H1101" s="1" t="s">
        <v>1576</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10131</v>
      </c>
      <c r="E1102" s="1" t="s">
        <v>1753</v>
      </c>
      <c r="F1102" s="1">
        <v>2.6</v>
      </c>
      <c r="G1102" s="1">
        <v>2.9</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1754</v>
      </c>
      <c r="E1103" s="1" t="s">
        <v>1755</v>
      </c>
      <c r="F1103" s="1">
        <v>4.2</v>
      </c>
      <c r="G1103" s="1">
        <v>4.5999999999999996</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1756</v>
      </c>
      <c r="E1104" s="1" t="s">
        <v>1757</v>
      </c>
      <c r="F1104" s="1">
        <v>6.1</v>
      </c>
      <c r="G1104" s="1">
        <v>6.7</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1758</v>
      </c>
      <c r="E1105" s="1" t="s">
        <v>1759</v>
      </c>
      <c r="F1105" s="1">
        <v>9.3000000000000007</v>
      </c>
      <c r="G1105" s="1">
        <v>10.199999999999999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1760</v>
      </c>
      <c r="E1106" s="1" t="s">
        <v>1761</v>
      </c>
      <c r="F1106" s="1">
        <v>10.8</v>
      </c>
      <c r="G1106" s="1">
        <v>11.9</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1762</v>
      </c>
      <c r="E1107" s="1" t="s">
        <v>1763</v>
      </c>
      <c r="F1107" s="1">
        <v>13.9</v>
      </c>
      <c r="G1107" s="1">
        <v>15.3</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1764</v>
      </c>
      <c r="E1108" s="1" t="s">
        <v>1765</v>
      </c>
      <c r="F1108" s="1">
        <v>15.2</v>
      </c>
      <c r="G1108" s="1">
        <v>16.7</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1766</v>
      </c>
      <c r="E1109" s="1" t="s">
        <v>1767</v>
      </c>
      <c r="F1109" s="1">
        <v>18.2</v>
      </c>
      <c r="G1109" s="1">
        <v>20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1768</v>
      </c>
      <c r="E1110" s="1" t="s">
        <v>1769</v>
      </c>
      <c r="F1110" s="1">
        <v>20</v>
      </c>
      <c r="G1110" s="1">
        <v>22</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1770</v>
      </c>
      <c r="E1111" s="1" t="s">
        <v>1771</v>
      </c>
      <c r="F1111" s="1">
        <v>22.6</v>
      </c>
      <c r="G1111" s="1">
        <v>24.9</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1772</v>
      </c>
      <c r="E1112" s="1" t="s">
        <v>1773</v>
      </c>
      <c r="F1112" s="1">
        <v>25.7</v>
      </c>
      <c r="G1112" s="1">
        <v>28.3</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1774</v>
      </c>
      <c r="E1113" s="1" t="s">
        <v>1775</v>
      </c>
      <c r="F1113" s="1">
        <v>28.3</v>
      </c>
      <c r="G1113" s="1">
        <v>31.1</v>
      </c>
      <c r="H1113" s="1" t="s">
        <v>7</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1594</v>
      </c>
      <c r="D1114" s="1" t="s">
        <v>1776</v>
      </c>
      <c r="E1114" s="1" t="s">
        <v>1777</v>
      </c>
      <c r="F1114" s="1">
        <v>32.200000000000003</v>
      </c>
      <c r="G1114" s="1">
        <v>35.4</v>
      </c>
      <c r="J1114" s="1">
        <v>0</v>
      </c>
      <c r="K1114" s="1">
        <v>0</v>
      </c>
      <c r="L1114" s="1">
        <v>1</v>
      </c>
      <c r="M1114" s="1">
        <v>0</v>
      </c>
      <c r="N1114" s="1">
        <v>0</v>
      </c>
      <c r="O1114" s="1">
        <v>0</v>
      </c>
      <c r="P1114" s="1" t="s">
        <v>9516</v>
      </c>
      <c r="Q1114" s="1">
        <v>0</v>
      </c>
      <c r="R1114" s="1">
        <v>0</v>
      </c>
      <c r="S1114" s="1">
        <v>0</v>
      </c>
      <c r="T1114" s="1" t="s">
        <v>9516</v>
      </c>
    </row>
    <row r="1115" spans="1:20">
      <c r="A1115" s="1" t="s">
        <v>951</v>
      </c>
      <c r="B1115" s="1" t="s">
        <v>952</v>
      </c>
      <c r="C1115" s="1" t="s">
        <v>1778</v>
      </c>
      <c r="D1115" s="1" t="s">
        <v>1041</v>
      </c>
      <c r="E1115" s="1" t="s">
        <v>1042</v>
      </c>
      <c r="F1115" s="1">
        <v>0</v>
      </c>
      <c r="G1115" s="1">
        <v>0</v>
      </c>
      <c r="H1115" s="1" t="s">
        <v>9768</v>
      </c>
      <c r="J1115" s="1">
        <v>101</v>
      </c>
      <c r="K1115" s="1">
        <v>0</v>
      </c>
      <c r="L1115" s="1">
        <v>1</v>
      </c>
      <c r="M1115" s="1">
        <v>1</v>
      </c>
      <c r="N1115" s="1">
        <v>1</v>
      </c>
      <c r="O1115" s="1">
        <v>1</v>
      </c>
      <c r="P1115" s="1" t="s">
        <v>9516</v>
      </c>
      <c r="Q1115" s="1">
        <v>0</v>
      </c>
      <c r="R1115" s="1">
        <v>5</v>
      </c>
      <c r="S1115" s="1">
        <v>0</v>
      </c>
      <c r="T1115" s="1" t="s">
        <v>9516</v>
      </c>
    </row>
    <row r="1116" spans="1:20" ht="13.5" customHeight="1">
      <c r="A1116" s="1" t="s">
        <v>951</v>
      </c>
      <c r="B1116" s="1" t="s">
        <v>952</v>
      </c>
      <c r="C1116" s="1" t="s">
        <v>1778</v>
      </c>
      <c r="D1116" s="1" t="s">
        <v>1779</v>
      </c>
      <c r="E1116" s="1" t="s">
        <v>1780</v>
      </c>
      <c r="F1116" s="1">
        <v>1.2</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1781</v>
      </c>
      <c r="E1117" s="1" t="s">
        <v>1782</v>
      </c>
      <c r="F1117" s="1">
        <v>2.8</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1783</v>
      </c>
      <c r="E1118" s="1" t="s">
        <v>457</v>
      </c>
      <c r="F1118" s="1">
        <v>5.4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1784</v>
      </c>
      <c r="E1119" s="1" t="s">
        <v>1785</v>
      </c>
      <c r="F1119" s="1">
        <v>7.4</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951</v>
      </c>
      <c r="B1120" s="1" t="s">
        <v>952</v>
      </c>
      <c r="C1120" s="1" t="s">
        <v>1778</v>
      </c>
      <c r="D1120" s="1" t="s">
        <v>1786</v>
      </c>
      <c r="E1120" s="1" t="s">
        <v>1787</v>
      </c>
      <c r="F1120" s="1">
        <v>10.6</v>
      </c>
      <c r="G1120" s="1">
        <v>0</v>
      </c>
      <c r="H1120" s="1" t="s">
        <v>7</v>
      </c>
      <c r="J1120" s="1">
        <v>1</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1788</v>
      </c>
      <c r="E1121" s="1" t="s">
        <v>1789</v>
      </c>
      <c r="F1121" s="1">
        <v>12.7</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1790</v>
      </c>
      <c r="E1122" s="1" t="s">
        <v>1791</v>
      </c>
      <c r="F1122" s="1">
        <v>16.100000000000001</v>
      </c>
      <c r="G1122" s="1">
        <v>0</v>
      </c>
      <c r="H1122" s="1" t="s">
        <v>7</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1792</v>
      </c>
      <c r="E1123" s="1" t="s">
        <v>1793</v>
      </c>
      <c r="F1123" s="1">
        <v>18.2</v>
      </c>
      <c r="G1123" s="1">
        <v>0</v>
      </c>
      <c r="H1123" s="1" t="s">
        <v>9526</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1794</v>
      </c>
      <c r="E1124" s="1" t="s">
        <v>1795</v>
      </c>
      <c r="F1124" s="1">
        <v>22.6</v>
      </c>
      <c r="G1124" s="1">
        <v>0</v>
      </c>
      <c r="H1124" s="1" t="s">
        <v>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1796</v>
      </c>
      <c r="E1125" s="1" t="s">
        <v>1797</v>
      </c>
      <c r="F1125" s="1">
        <v>26</v>
      </c>
      <c r="G1125" s="1">
        <v>0</v>
      </c>
      <c r="H1125" s="1" t="s">
        <v>9527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1798</v>
      </c>
      <c r="E1126" s="1" t="s">
        <v>1799</v>
      </c>
      <c r="F1126" s="1">
        <v>28.3</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1800</v>
      </c>
      <c r="E1127" s="1" t="s">
        <v>1801</v>
      </c>
      <c r="F1127" s="1">
        <v>31.7</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1802</v>
      </c>
      <c r="E1128" s="1" t="s">
        <v>1803</v>
      </c>
      <c r="F1128" s="1">
        <v>33.700000000000003</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1804</v>
      </c>
      <c r="E1129" s="1" t="s">
        <v>1805</v>
      </c>
      <c r="F1129" s="1">
        <v>35.299999999999997</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1806</v>
      </c>
      <c r="E1130" s="1" t="s">
        <v>1807</v>
      </c>
      <c r="F1130" s="1">
        <v>39</v>
      </c>
      <c r="G1130" s="1">
        <v>0</v>
      </c>
      <c r="H1130" s="1" t="s">
        <v>7</v>
      </c>
      <c r="J1130" s="1">
        <v>0</v>
      </c>
      <c r="K1130" s="1">
        <v>0</v>
      </c>
      <c r="L1130" s="1">
        <v>1</v>
      </c>
      <c r="M1130" s="1">
        <v>1</v>
      </c>
      <c r="N1130" s="1">
        <v>0</v>
      </c>
      <c r="O1130" s="1">
        <v>0</v>
      </c>
      <c r="P1130" s="1" t="s">
        <v>9516</v>
      </c>
      <c r="Q1130" s="1">
        <v>0</v>
      </c>
      <c r="R1130" s="1">
        <v>0</v>
      </c>
      <c r="S1130" s="1">
        <v>0</v>
      </c>
      <c r="T1130" s="1" t="s">
        <v>9516</v>
      </c>
    </row>
    <row r="1131" spans="1:20" ht="13.5" customHeight="1">
      <c r="A1131" s="1" t="s">
        <v>1226</v>
      </c>
      <c r="B1131" s="1" t="s">
        <v>952</v>
      </c>
      <c r="C1131" s="1" t="s">
        <v>1778</v>
      </c>
      <c r="D1131" s="1" t="s">
        <v>1577</v>
      </c>
      <c r="E1131" s="1" t="s">
        <v>1578</v>
      </c>
      <c r="F1131" s="1">
        <v>43</v>
      </c>
      <c r="G1131" s="1">
        <v>0</v>
      </c>
      <c r="H1131" s="1" t="s">
        <v>1808</v>
      </c>
      <c r="J1131" s="1">
        <v>0</v>
      </c>
      <c r="K1131" s="1">
        <v>0</v>
      </c>
      <c r="L1131" s="1">
        <v>1</v>
      </c>
      <c r="M1131" s="1">
        <v>0</v>
      </c>
      <c r="N1131" s="1">
        <v>0</v>
      </c>
      <c r="O1131" s="1">
        <v>0</v>
      </c>
      <c r="P1131" s="1" t="s">
        <v>9516</v>
      </c>
      <c r="Q1131" s="1">
        <v>0</v>
      </c>
      <c r="R1131" s="1">
        <v>5</v>
      </c>
      <c r="S1131" s="1">
        <v>0</v>
      </c>
      <c r="T1131" s="1" t="s">
        <v>9516</v>
      </c>
    </row>
    <row r="1132" spans="1:20" ht="13.5" customHeight="1">
      <c r="A1132" s="1" t="s">
        <v>1226</v>
      </c>
      <c r="B1132" s="1" t="s">
        <v>952</v>
      </c>
      <c r="C1132" s="1" t="s">
        <v>1809</v>
      </c>
      <c r="D1132" s="1" t="s">
        <v>1792</v>
      </c>
      <c r="E1132" s="1" t="s">
        <v>1793</v>
      </c>
      <c r="F1132" s="1">
        <v>0</v>
      </c>
      <c r="G1132" s="1">
        <v>0</v>
      </c>
      <c r="H1132" s="1" t="s">
        <v>9525</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1809</v>
      </c>
      <c r="D1133" s="1" t="s">
        <v>1240</v>
      </c>
      <c r="E1133" s="1" t="s">
        <v>1241</v>
      </c>
      <c r="F1133" s="1">
        <v>5.9</v>
      </c>
      <c r="G1133" s="1">
        <v>0</v>
      </c>
      <c r="H1133" s="1" t="s">
        <v>1810</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1240</v>
      </c>
      <c r="E1134" s="1" t="s">
        <v>1241</v>
      </c>
      <c r="F1134" s="1">
        <v>0</v>
      </c>
      <c r="G1134" s="1">
        <v>0</v>
      </c>
      <c r="H1134" s="1" t="s">
        <v>1812</v>
      </c>
      <c r="J1134" s="1">
        <v>0</v>
      </c>
      <c r="K1134" s="1">
        <v>0</v>
      </c>
      <c r="L1134" s="1">
        <v>1</v>
      </c>
      <c r="M1134" s="1">
        <v>1</v>
      </c>
      <c r="N1134" s="1">
        <v>0</v>
      </c>
      <c r="O1134" s="1">
        <v>0</v>
      </c>
      <c r="P1134" s="1" t="s">
        <v>9516</v>
      </c>
      <c r="Q1134" s="1">
        <v>0</v>
      </c>
      <c r="R1134" s="1">
        <v>0</v>
      </c>
      <c r="S1134" s="1">
        <v>0</v>
      </c>
      <c r="T1134" s="1" t="s">
        <v>9516</v>
      </c>
    </row>
    <row r="1135" spans="1:20" ht="13.5" customHeight="1">
      <c r="A1135" s="1" t="s">
        <v>1226</v>
      </c>
      <c r="B1135" s="1" t="s">
        <v>952</v>
      </c>
      <c r="C1135" s="1" t="s">
        <v>1811</v>
      </c>
      <c r="D1135" s="1" t="s">
        <v>1796</v>
      </c>
      <c r="E1135" s="1" t="s">
        <v>1797</v>
      </c>
      <c r="F1135" s="1">
        <v>5.4</v>
      </c>
      <c r="G1135" s="1">
        <v>0</v>
      </c>
      <c r="H1135" s="1" t="s">
        <v>9525</v>
      </c>
      <c r="J1135" s="1">
        <v>0</v>
      </c>
      <c r="K1135" s="1">
        <v>0</v>
      </c>
      <c r="L1135" s="1">
        <v>1</v>
      </c>
      <c r="M1135" s="1">
        <v>1</v>
      </c>
      <c r="N1135" s="1">
        <v>0</v>
      </c>
      <c r="O1135" s="1">
        <v>0</v>
      </c>
      <c r="P1135" s="1" t="s">
        <v>9516</v>
      </c>
      <c r="Q1135" s="1">
        <v>0</v>
      </c>
      <c r="R1135" s="1">
        <v>0</v>
      </c>
      <c r="S1135" s="1">
        <v>0</v>
      </c>
      <c r="T1135" s="1" t="s">
        <v>9516</v>
      </c>
    </row>
    <row r="1136" spans="1:20" ht="13.5" customHeight="1">
      <c r="A1136" s="1" t="s">
        <v>1744</v>
      </c>
      <c r="B1136" s="1" t="s">
        <v>952</v>
      </c>
      <c r="C1136" s="1" t="s">
        <v>1924</v>
      </c>
      <c r="D1136" s="1" t="s">
        <v>2142</v>
      </c>
      <c r="E1136" s="1" t="s">
        <v>2143</v>
      </c>
      <c r="F1136" s="1">
        <v>0</v>
      </c>
      <c r="G1136" s="1">
        <v>0</v>
      </c>
      <c r="H1136" s="1" t="s">
        <v>1231</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2229</v>
      </c>
      <c r="E1137" s="1" t="s">
        <v>2230</v>
      </c>
      <c r="F1137" s="1">
        <v>1.9</v>
      </c>
      <c r="G1137" s="1">
        <v>2.1</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2231</v>
      </c>
      <c r="E1138" s="1" t="s">
        <v>2232</v>
      </c>
      <c r="F1138" s="1">
        <v>4.0999999999999996</v>
      </c>
      <c r="G1138" s="1">
        <v>4.5</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2233</v>
      </c>
      <c r="E1139" s="1" t="s">
        <v>2234</v>
      </c>
      <c r="F1139" s="1">
        <v>6.5</v>
      </c>
      <c r="G1139" s="1">
        <v>7.2</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2235</v>
      </c>
      <c r="E1140" s="1" t="s">
        <v>2236</v>
      </c>
      <c r="F1140" s="1">
        <v>7.8</v>
      </c>
      <c r="G1140" s="1">
        <v>8.6</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2237</v>
      </c>
      <c r="E1141" s="1" t="s">
        <v>2238</v>
      </c>
      <c r="F1141" s="1">
        <v>9</v>
      </c>
      <c r="G1141" s="1">
        <v>9.9</v>
      </c>
      <c r="H1141" s="1" t="s">
        <v>7</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2239</v>
      </c>
      <c r="E1142" s="1" t="s">
        <v>2240</v>
      </c>
      <c r="F1142" s="1">
        <v>10.1</v>
      </c>
      <c r="G1142" s="1">
        <v>11.1</v>
      </c>
      <c r="H1142" s="1" t="s">
        <v>2241</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2242</v>
      </c>
      <c r="E1143" s="1" t="s">
        <v>2243</v>
      </c>
      <c r="F1143" s="1">
        <v>13.4</v>
      </c>
      <c r="G1143" s="1">
        <v>14.7</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2244</v>
      </c>
      <c r="E1144" s="1" t="s">
        <v>2245</v>
      </c>
      <c r="F1144" s="1">
        <v>16.7</v>
      </c>
      <c r="G1144" s="1">
        <v>18.399999999999999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2246</v>
      </c>
      <c r="E1145" s="1" t="s">
        <v>2247</v>
      </c>
      <c r="F1145" s="1">
        <v>18.100000000000001</v>
      </c>
      <c r="G1145" s="1">
        <v>19.899999999999999</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2248</v>
      </c>
      <c r="E1146" s="1" t="s">
        <v>2249</v>
      </c>
      <c r="F1146" s="1">
        <v>23.4</v>
      </c>
      <c r="G1146" s="1">
        <v>25.7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2250</v>
      </c>
      <c r="E1147" s="1" t="s">
        <v>2251</v>
      </c>
      <c r="F1147" s="1">
        <v>28.8</v>
      </c>
      <c r="G1147" s="1">
        <v>31.7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2252</v>
      </c>
      <c r="E1148" s="1" t="s">
        <v>2253</v>
      </c>
      <c r="F1148" s="1">
        <v>32.5</v>
      </c>
      <c r="G1148" s="1">
        <v>35.799999999999997</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2254</v>
      </c>
      <c r="E1149" s="1" t="s">
        <v>2255</v>
      </c>
      <c r="F1149" s="1">
        <v>35.200000000000003</v>
      </c>
      <c r="G1149" s="1">
        <v>38.700000000000003</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2256</v>
      </c>
      <c r="E1150" s="1" t="s">
        <v>2257</v>
      </c>
      <c r="F1150" s="1">
        <v>37.9</v>
      </c>
      <c r="G1150" s="1">
        <v>41.7</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2258</v>
      </c>
      <c r="E1151" s="1" t="s">
        <v>2259</v>
      </c>
      <c r="F1151" s="1">
        <v>40.700000000000003</v>
      </c>
      <c r="G1151" s="1">
        <v>44.8</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2260</v>
      </c>
      <c r="E1152" s="1" t="s">
        <v>2261</v>
      </c>
      <c r="F1152" s="1">
        <v>44.1</v>
      </c>
      <c r="G1152" s="1">
        <v>48.5</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2262</v>
      </c>
      <c r="E1153" s="1" t="s">
        <v>2263</v>
      </c>
      <c r="F1153" s="1">
        <v>47.3</v>
      </c>
      <c r="G1153" s="1">
        <v>52</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2264</v>
      </c>
      <c r="E1154" s="1" t="s">
        <v>2265</v>
      </c>
      <c r="F1154" s="1">
        <v>51.8</v>
      </c>
      <c r="G1154" s="1">
        <v>57</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2266</v>
      </c>
      <c r="E1155" s="1" t="s">
        <v>2267</v>
      </c>
      <c r="F1155" s="1">
        <v>55.6</v>
      </c>
      <c r="G1155" s="1">
        <v>61.2</v>
      </c>
      <c r="H1155" s="1" t="s">
        <v>7</v>
      </c>
      <c r="J1155" s="1">
        <v>0</v>
      </c>
      <c r="K1155" s="1">
        <v>0</v>
      </c>
      <c r="L1155" s="1">
        <v>1</v>
      </c>
      <c r="M1155" s="1">
        <v>0</v>
      </c>
      <c r="N1155" s="1">
        <v>0</v>
      </c>
      <c r="O1155" s="1">
        <v>0</v>
      </c>
      <c r="P1155" s="1" t="s">
        <v>9516</v>
      </c>
      <c r="Q1155" s="1">
        <v>0</v>
      </c>
      <c r="R1155" s="1">
        <v>0</v>
      </c>
      <c r="S1155" s="1">
        <v>0</v>
      </c>
      <c r="T1155" s="1" t="s">
        <v>9516</v>
      </c>
    </row>
    <row r="1156" spans="1:20" ht="13.5" customHeight="1">
      <c r="A1156" s="1" t="s">
        <v>1744</v>
      </c>
      <c r="B1156" s="1" t="s">
        <v>952</v>
      </c>
      <c r="C1156" s="1" t="s">
        <v>1924</v>
      </c>
      <c r="D1156" s="1" t="s">
        <v>2268</v>
      </c>
      <c r="E1156" s="1" t="s">
        <v>2269</v>
      </c>
      <c r="F1156" s="1">
        <v>62</v>
      </c>
      <c r="G1156" s="1">
        <v>68.2</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2270</v>
      </c>
      <c r="E1157" s="1" t="s">
        <v>2271</v>
      </c>
      <c r="F1157" s="1">
        <v>66.900000000000006</v>
      </c>
      <c r="G1157" s="1">
        <v>73.599999999999994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2272</v>
      </c>
      <c r="E1158" s="1" t="s">
        <v>2273</v>
      </c>
      <c r="F1158" s="1">
        <v>71</v>
      </c>
      <c r="G1158" s="1">
        <v>78.099999999999994</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2274</v>
      </c>
      <c r="E1159" s="1" t="s">
        <v>2275</v>
      </c>
      <c r="F1159" s="1">
        <v>73.8</v>
      </c>
      <c r="G1159" s="1">
        <v>81.2</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2276</v>
      </c>
      <c r="E1160" s="1" t="s">
        <v>2277</v>
      </c>
      <c r="F1160" s="1">
        <v>74.900000000000006</v>
      </c>
      <c r="G1160" s="1">
        <v>82.4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2278</v>
      </c>
      <c r="E1161" s="1" t="s">
        <v>2279</v>
      </c>
      <c r="F1161" s="1">
        <v>81.3</v>
      </c>
      <c r="G1161" s="1">
        <v>89.4</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2280</v>
      </c>
      <c r="E1162" s="1" t="s">
        <v>2281</v>
      </c>
      <c r="F1162" s="1">
        <v>86.4</v>
      </c>
      <c r="G1162" s="1">
        <v>95</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2282</v>
      </c>
      <c r="E1163" s="1" t="s">
        <v>2283</v>
      </c>
      <c r="F1163" s="1">
        <v>88.8</v>
      </c>
      <c r="G1163" s="1">
        <v>97.7</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2284</v>
      </c>
      <c r="E1164" s="1" t="s">
        <v>2285</v>
      </c>
      <c r="F1164" s="1">
        <v>90.5</v>
      </c>
      <c r="G1164" s="1">
        <v>99.6</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2286</v>
      </c>
      <c r="E1165" s="1" t="s">
        <v>2287</v>
      </c>
      <c r="F1165" s="1">
        <v>97</v>
      </c>
      <c r="G1165" s="1">
        <v>106.7</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2288</v>
      </c>
      <c r="E1166" s="1" t="s">
        <v>2289</v>
      </c>
      <c r="F1166" s="1">
        <v>100</v>
      </c>
      <c r="G1166" s="1">
        <v>110</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2290</v>
      </c>
      <c r="E1167" s="1" t="s">
        <v>2291</v>
      </c>
      <c r="F1167" s="1">
        <v>105.3</v>
      </c>
      <c r="G1167" s="1">
        <v>115.8</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2292</v>
      </c>
      <c r="E1168" s="1" t="s">
        <v>2293</v>
      </c>
      <c r="F1168" s="1">
        <v>110.1</v>
      </c>
      <c r="G1168" s="1">
        <v>121.1</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2294</v>
      </c>
      <c r="E1169" s="1" t="s">
        <v>2295</v>
      </c>
      <c r="F1169" s="1">
        <v>112.6</v>
      </c>
      <c r="G1169" s="1">
        <v>123.9</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2296</v>
      </c>
      <c r="E1170" s="1" t="s">
        <v>2297</v>
      </c>
      <c r="F1170" s="1">
        <v>115.3</v>
      </c>
      <c r="G1170" s="1">
        <v>126.8</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2298</v>
      </c>
      <c r="E1171" s="1" t="s">
        <v>2299</v>
      </c>
      <c r="F1171" s="1">
        <v>122.2</v>
      </c>
      <c r="G1171" s="1">
        <v>134.4</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2300</v>
      </c>
      <c r="E1172" s="1" t="s">
        <v>2301</v>
      </c>
      <c r="F1172" s="1">
        <v>126</v>
      </c>
      <c r="G1172" s="1">
        <v>138.6</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2302</v>
      </c>
      <c r="E1173" s="1" t="s">
        <v>2303</v>
      </c>
      <c r="F1173" s="1">
        <v>128.9</v>
      </c>
      <c r="G1173" s="1">
        <v>141.80000000000001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2304</v>
      </c>
      <c r="E1174" s="1" t="s">
        <v>2305</v>
      </c>
      <c r="F1174" s="1">
        <v>132.1</v>
      </c>
      <c r="G1174" s="1">
        <v>145.30000000000001</v>
      </c>
      <c r="H1174" s="1" t="s">
        <v>7</v>
      </c>
      <c r="J1174" s="1">
        <v>0</v>
      </c>
      <c r="K1174" s="1">
        <v>0</v>
      </c>
      <c r="L1174" s="1">
        <v>0</v>
      </c>
      <c r="M1174" s="1">
        <v>0</v>
      </c>
      <c r="N1174" s="1">
        <v>0</v>
      </c>
      <c r="O1174" s="1">
        <v>0</v>
      </c>
      <c r="P1174" s="1" t="s">
        <v>9516</v>
      </c>
      <c r="Q1174" s="1">
        <v>0</v>
      </c>
      <c r="R1174" s="1">
        <v>0</v>
      </c>
      <c r="S1174" s="1">
        <v>0</v>
      </c>
      <c r="T1174" s="1" t="s">
        <v>9516</v>
      </c>
    </row>
    <row r="1175" spans="1:20" ht="13.5" customHeight="1">
      <c r="A1175" s="1" t="s">
        <v>1905</v>
      </c>
      <c r="B1175" s="1" t="s">
        <v>952</v>
      </c>
      <c r="C1175" s="1" t="s">
        <v>1924</v>
      </c>
      <c r="D1175" s="1" t="s">
        <v>1922</v>
      </c>
      <c r="E1175" s="1" t="s">
        <v>1923</v>
      </c>
      <c r="F1175" s="1">
        <v>137.5</v>
      </c>
      <c r="G1175" s="1">
        <v>151.30000000000001</v>
      </c>
      <c r="H1175" s="1" t="s">
        <v>990</v>
      </c>
      <c r="J1175" s="1">
        <v>0</v>
      </c>
      <c r="K1175" s="1">
        <v>0</v>
      </c>
      <c r="L1175" s="1">
        <v>0</v>
      </c>
      <c r="M1175" s="1">
        <v>0</v>
      </c>
      <c r="N1175" s="1">
        <v>0</v>
      </c>
      <c r="O1175" s="1">
        <v>0</v>
      </c>
      <c r="P1175" s="1" t="s">
        <v>9516</v>
      </c>
      <c r="Q1175" s="1">
        <v>0</v>
      </c>
      <c r="R1175" s="1">
        <v>0</v>
      </c>
      <c r="S1175" s="1">
        <v>0</v>
      </c>
      <c r="T1175" s="1" t="s">
        <v>9516</v>
      </c>
    </row>
    <row r="1176" spans="1:20" ht="13.5" customHeight="1">
      <c r="A1176" s="1" t="s">
        <v>9502</v>
      </c>
      <c r="B1176" s="1" t="s">
        <v>9501</v>
      </c>
      <c r="C1176" s="1" t="s">
        <v>9452</v>
      </c>
      <c r="D1176" s="1" t="s">
        <v>9453</v>
      </c>
      <c r="E1176" s="1" t="s">
        <v>9454</v>
      </c>
      <c r="F1176" s="1">
        <v>32767</v>
      </c>
      <c r="G1176" s="1" t="s">
        <v>9455</v>
      </c>
      <c r="I1176" s="1" t="s">
        <v>9317</v>
      </c>
      <c r="K1176" s="1">
        <v>0</v>
      </c>
      <c r="L1176" s="1">
        <v>5</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2239</v>
      </c>
      <c r="E1177" s="1" t="s">
        <v>2240</v>
      </c>
      <c r="F1177" s="1">
        <v>0</v>
      </c>
      <c r="G1177" s="1">
        <v>0</v>
      </c>
      <c r="H1177" s="1" t="s">
        <v>2306</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2307</v>
      </c>
      <c r="E1178" s="1" t="s">
        <v>2308</v>
      </c>
      <c r="F1178" s="1">
        <v>2.5</v>
      </c>
      <c r="G1178" s="1">
        <v>2.8</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2309</v>
      </c>
      <c r="E1179" s="1" t="s">
        <v>2310</v>
      </c>
      <c r="F1179" s="1">
        <v>3.6</v>
      </c>
      <c r="G1179" s="1">
        <v>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2311</v>
      </c>
      <c r="E1180" s="1" t="s">
        <v>1343</v>
      </c>
      <c r="F1180" s="1">
        <v>6.7</v>
      </c>
      <c r="G1180" s="1">
        <v>7.4</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2312</v>
      </c>
      <c r="E1181" s="1" t="s">
        <v>2313</v>
      </c>
      <c r="F1181" s="1">
        <v>8.1999999999999993</v>
      </c>
      <c r="G1181" s="1">
        <v>9</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2241</v>
      </c>
      <c r="D1182" s="1" t="s">
        <v>2314</v>
      </c>
      <c r="E1182" s="1" t="s">
        <v>2315</v>
      </c>
      <c r="F1182" s="1">
        <v>9.5</v>
      </c>
      <c r="G1182" s="1">
        <v>10.5</v>
      </c>
      <c r="J1182" s="1">
        <v>0</v>
      </c>
      <c r="K1182" s="1">
        <v>0</v>
      </c>
      <c r="L1182" s="1">
        <v>1</v>
      </c>
      <c r="M1182" s="1">
        <v>0</v>
      </c>
      <c r="N1182" s="1">
        <v>0</v>
      </c>
      <c r="O1182" s="1">
        <v>0</v>
      </c>
      <c r="P1182" s="1" t="s">
        <v>9516</v>
      </c>
      <c r="Q1182" s="1">
        <v>0</v>
      </c>
      <c r="R1182" s="1">
        <v>0</v>
      </c>
      <c r="S1182" s="1">
        <v>0</v>
      </c>
      <c r="T1182" s="1" t="s">
        <v>9516</v>
      </c>
    </row>
    <row r="1183" spans="1:20" ht="13.5" customHeight="1">
      <c r="A1183" s="1" t="s">
        <v>9502</v>
      </c>
      <c r="B1183" s="1" t="s">
        <v>9501</v>
      </c>
      <c r="C1183" s="1" t="s">
        <v>1882</v>
      </c>
      <c r="D1183" s="1" t="s">
        <v>9462</v>
      </c>
      <c r="E1183" s="1" t="s">
        <v>9463</v>
      </c>
      <c r="F1183" s="1">
        <v>-32768</v>
      </c>
      <c r="G1183" s="1" t="s">
        <v>9455</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1881</v>
      </c>
      <c r="E1184" s="1" t="s">
        <v>2316</v>
      </c>
      <c r="F1184" s="1">
        <v>0</v>
      </c>
      <c r="G1184" s="1">
        <v>0</v>
      </c>
      <c r="H1184" s="1" t="s">
        <v>990</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2317</v>
      </c>
      <c r="E1185" s="1" t="s">
        <v>2318</v>
      </c>
      <c r="F1185" s="1">
        <v>3.9</v>
      </c>
      <c r="G1185" s="1">
        <v>4.3</v>
      </c>
      <c r="H1185" s="1" t="s">
        <v>7</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2319</v>
      </c>
      <c r="E1186" s="1" t="s">
        <v>2320</v>
      </c>
      <c r="F1186" s="1">
        <v>5.9</v>
      </c>
      <c r="G1186" s="1">
        <v>6.5</v>
      </c>
      <c r="H1186" s="1" t="s">
        <v>7</v>
      </c>
      <c r="I1186" s="1" t="s">
        <v>9343</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2321</v>
      </c>
      <c r="E1187" s="1" t="s">
        <v>2322</v>
      </c>
      <c r="F1187" s="1">
        <v>8.3000000000000007</v>
      </c>
      <c r="G1187" s="1">
        <v>9.1</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2323</v>
      </c>
      <c r="E1188" s="1" t="s">
        <v>2324</v>
      </c>
      <c r="F1188" s="1">
        <v>12.7</v>
      </c>
      <c r="G1188" s="1">
        <v>14</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2325</v>
      </c>
      <c r="E1189" s="1" t="s">
        <v>2326</v>
      </c>
      <c r="F1189" s="1">
        <v>15.3</v>
      </c>
      <c r="G1189" s="1">
        <v>16.8</v>
      </c>
      <c r="H1189" s="1" t="s">
        <v>7</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2327</v>
      </c>
      <c r="E1190" s="1" t="s">
        <v>2328</v>
      </c>
      <c r="F1190" s="1">
        <v>17.5</v>
      </c>
      <c r="G1190" s="1">
        <v>19.3</v>
      </c>
      <c r="H1190" s="1" t="s">
        <v>7</v>
      </c>
      <c r="I1190" s="1" t="s">
        <v>9343</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1882</v>
      </c>
      <c r="D1191" s="1" t="s">
        <v>2329</v>
      </c>
      <c r="E1191" s="1" t="s">
        <v>2330</v>
      </c>
      <c r="F1191" s="1">
        <v>20.399999999999999</v>
      </c>
      <c r="G1191" s="1">
        <v>22.4</v>
      </c>
      <c r="H1191" s="1" t="s">
        <v>7</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1876</v>
      </c>
      <c r="E1192" s="1" t="s">
        <v>1877</v>
      </c>
      <c r="F1192" s="1">
        <v>0</v>
      </c>
      <c r="G1192" s="1">
        <v>0</v>
      </c>
      <c r="H1192" s="1" t="s">
        <v>2332</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2333</v>
      </c>
      <c r="E1193" s="1" t="s">
        <v>2334</v>
      </c>
      <c r="F1193" s="1">
        <v>4.8</v>
      </c>
      <c r="G1193" s="1">
        <v>5.3</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2335</v>
      </c>
      <c r="E1194" s="1" t="s">
        <v>2336</v>
      </c>
      <c r="F1194" s="1">
        <v>14.3</v>
      </c>
      <c r="G1194" s="1">
        <v>15.7</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2337</v>
      </c>
      <c r="E1195" s="1" t="s">
        <v>2338</v>
      </c>
      <c r="F1195" s="1">
        <v>22.4</v>
      </c>
      <c r="G1195" s="1">
        <v>24.6</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2339</v>
      </c>
      <c r="E1196" s="1" t="s">
        <v>10143</v>
      </c>
      <c r="F1196" s="1">
        <v>28.2</v>
      </c>
      <c r="G1196" s="1">
        <v>31</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2340</v>
      </c>
      <c r="E1197" s="1" t="s">
        <v>2341</v>
      </c>
      <c r="F1197" s="1">
        <v>33.9</v>
      </c>
      <c r="G1197" s="1">
        <v>37.299999999999997</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2331</v>
      </c>
      <c r="D1198" s="1" t="s">
        <v>2342</v>
      </c>
      <c r="E1198" s="1" t="s">
        <v>2343</v>
      </c>
      <c r="F1198" s="1">
        <v>40.5</v>
      </c>
      <c r="G1198" s="1">
        <v>44.6</v>
      </c>
      <c r="J1198" s="1">
        <v>0</v>
      </c>
      <c r="K1198" s="1">
        <v>0</v>
      </c>
      <c r="L1198" s="1">
        <v>1</v>
      </c>
      <c r="M1198" s="1">
        <v>0</v>
      </c>
      <c r="N1198" s="1">
        <v>0</v>
      </c>
      <c r="O1198" s="1">
        <v>0</v>
      </c>
      <c r="P1198" s="1" t="s">
        <v>9516</v>
      </c>
      <c r="Q1198" s="1">
        <v>0</v>
      </c>
      <c r="R1198" s="1">
        <v>0</v>
      </c>
      <c r="S1198" s="1">
        <v>0</v>
      </c>
      <c r="T1198" s="1" t="s">
        <v>9516</v>
      </c>
    </row>
    <row r="1199" spans="1:20" ht="13.5" customHeight="1">
      <c r="A1199" s="1" t="s">
        <v>1409</v>
      </c>
      <c r="B1199" s="1" t="s">
        <v>952</v>
      </c>
      <c r="C1199" s="1" t="s">
        <v>2135</v>
      </c>
      <c r="D1199" s="1" t="s">
        <v>1411</v>
      </c>
      <c r="E1199" s="1" t="s">
        <v>1412</v>
      </c>
      <c r="F1199" s="1">
        <v>0</v>
      </c>
      <c r="G1199" s="1">
        <v>0</v>
      </c>
      <c r="H1199" s="1" t="s">
        <v>2344</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2345</v>
      </c>
      <c r="E1200" s="1" t="s">
        <v>2346</v>
      </c>
      <c r="F1200" s="1">
        <v>4.9000000000000004</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2347</v>
      </c>
      <c r="E1201" s="1" t="s">
        <v>2348</v>
      </c>
      <c r="F1201" s="1">
        <v>6.6</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2349</v>
      </c>
      <c r="E1202" s="1" t="s">
        <v>2350</v>
      </c>
      <c r="F1202" s="1">
        <v>8.3000000000000007</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2351</v>
      </c>
      <c r="E1203" s="1" t="s">
        <v>2352</v>
      </c>
      <c r="F1203" s="1">
        <v>10.4</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2353</v>
      </c>
      <c r="E1204" s="1" t="s">
        <v>2354</v>
      </c>
      <c r="F1204" s="1">
        <v>12.5</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2355</v>
      </c>
      <c r="E1205" s="1" t="s">
        <v>2356</v>
      </c>
      <c r="F1205" s="1">
        <v>16.2</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2357</v>
      </c>
      <c r="E1206" s="1" t="s">
        <v>2358</v>
      </c>
      <c r="F1206" s="1">
        <v>22.3</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2359</v>
      </c>
      <c r="E1207" s="1" t="s">
        <v>2360</v>
      </c>
      <c r="F1207" s="1">
        <v>25.9</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2361</v>
      </c>
      <c r="E1208" s="1" t="s">
        <v>2362</v>
      </c>
      <c r="F1208" s="1">
        <v>29.6</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2363</v>
      </c>
      <c r="E1209" s="1" t="s">
        <v>2364</v>
      </c>
      <c r="F1209" s="1">
        <v>32.799999999999997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2365</v>
      </c>
      <c r="E1210" s="1" t="s">
        <v>2366</v>
      </c>
      <c r="F1210" s="1">
        <v>37</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2367</v>
      </c>
      <c r="E1211" s="1" t="s">
        <v>2368</v>
      </c>
      <c r="F1211" s="1">
        <v>40.1</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2369</v>
      </c>
      <c r="E1212" s="1" t="s">
        <v>2370</v>
      </c>
      <c r="F1212" s="1">
        <v>43.3</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2371</v>
      </c>
      <c r="E1213" s="1" t="s">
        <v>2372</v>
      </c>
      <c r="F1213" s="1">
        <v>48.5</v>
      </c>
      <c r="G1213" s="1">
        <v>0</v>
      </c>
      <c r="H1213" s="1" t="s">
        <v>7</v>
      </c>
      <c r="J1213" s="1">
        <v>0</v>
      </c>
      <c r="K1213" s="1">
        <v>0</v>
      </c>
      <c r="L1213" s="1">
        <v>1</v>
      </c>
      <c r="M1213" s="1">
        <v>0</v>
      </c>
      <c r="N1213" s="1">
        <v>0</v>
      </c>
      <c r="O1213" s="1">
        <v>0</v>
      </c>
      <c r="P1213" s="1" t="s">
        <v>9516</v>
      </c>
      <c r="Q1213" s="1">
        <v>0</v>
      </c>
      <c r="R1213" s="1">
        <v>0</v>
      </c>
      <c r="S1213" s="1">
        <v>0</v>
      </c>
      <c r="T1213" s="1" t="s">
        <v>9516</v>
      </c>
    </row>
    <row r="1214" spans="1:20" ht="13.5" customHeight="1">
      <c r="A1214" s="1" t="s">
        <v>1744</v>
      </c>
      <c r="B1214" s="1" t="s">
        <v>952</v>
      </c>
      <c r="C1214" s="1" t="s">
        <v>2135</v>
      </c>
      <c r="D1214" s="1" t="s">
        <v>2133</v>
      </c>
      <c r="E1214" s="1" t="s">
        <v>2134</v>
      </c>
      <c r="F1214" s="1">
        <v>50.2</v>
      </c>
      <c r="G1214" s="1">
        <v>0</v>
      </c>
      <c r="H1214" s="1" t="s">
        <v>1231</v>
      </c>
      <c r="J1214" s="1">
        <v>0</v>
      </c>
      <c r="K1214" s="1">
        <v>0</v>
      </c>
      <c r="L1214" s="1">
        <v>1</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1983</v>
      </c>
      <c r="E1215" s="1" t="s">
        <v>1984</v>
      </c>
      <c r="F1215" s="1">
        <v>0</v>
      </c>
      <c r="G1215" s="1">
        <v>0</v>
      </c>
      <c r="H1215" s="1" t="s">
        <v>2374</v>
      </c>
      <c r="J1215" s="1">
        <v>110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2375</v>
      </c>
      <c r="E1216" s="1" t="s">
        <v>2376</v>
      </c>
      <c r="F1216" s="1">
        <v>3.2</v>
      </c>
      <c r="G1216" s="1">
        <v>0</v>
      </c>
      <c r="H1216" s="1" t="s">
        <v>7</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2377</v>
      </c>
      <c r="E1217" s="1" t="s">
        <v>2378</v>
      </c>
      <c r="F1217" s="1">
        <v>4.8</v>
      </c>
      <c r="G1217" s="1">
        <v>0</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2379</v>
      </c>
      <c r="E1218" s="1" t="s">
        <v>2380</v>
      </c>
      <c r="F1218" s="1">
        <v>6.5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2381</v>
      </c>
      <c r="E1219" s="1" t="s">
        <v>2382</v>
      </c>
      <c r="F1219" s="1">
        <v>7.5</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2383</v>
      </c>
      <c r="E1220" s="1" t="s">
        <v>2384</v>
      </c>
      <c r="F1220" s="1">
        <v>8.6</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2385</v>
      </c>
      <c r="E1221" s="1" t="s">
        <v>2386</v>
      </c>
      <c r="F1221" s="1">
        <v>10.1</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2387</v>
      </c>
      <c r="E1222" s="1" t="s">
        <v>2388</v>
      </c>
      <c r="F1222" s="1">
        <v>12.7</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2389</v>
      </c>
      <c r="E1223" s="1" t="s">
        <v>10186</v>
      </c>
      <c r="F1223" s="1">
        <v>15.2</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2390</v>
      </c>
      <c r="E1224" s="1" t="s">
        <v>2391</v>
      </c>
      <c r="F1224" s="1">
        <v>20.6</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9872</v>
      </c>
      <c r="E1225" s="1" t="s">
        <v>2392</v>
      </c>
      <c r="F1225" s="1">
        <v>23.7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2393</v>
      </c>
      <c r="E1226" s="1" t="s">
        <v>2394</v>
      </c>
      <c r="F1226" s="1">
        <v>28.7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1958</v>
      </c>
      <c r="B1227" s="1" t="s">
        <v>952</v>
      </c>
      <c r="C1227" s="1" t="s">
        <v>2373</v>
      </c>
      <c r="D1227" s="1" t="s">
        <v>2395</v>
      </c>
      <c r="E1227" s="1" t="s">
        <v>10172</v>
      </c>
      <c r="F1227" s="1">
        <v>33.799999999999997</v>
      </c>
      <c r="G1227" s="1">
        <v>0</v>
      </c>
      <c r="H1227" s="1" t="s">
        <v>7</v>
      </c>
      <c r="J1227" s="1">
        <v>10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2397</v>
      </c>
      <c r="E1228" s="1" t="s">
        <v>2398</v>
      </c>
      <c r="F1228" s="1">
        <v>42.5</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2399</v>
      </c>
      <c r="E1229" s="1" t="s">
        <v>2400</v>
      </c>
      <c r="F1229" s="1">
        <v>48.7</v>
      </c>
      <c r="G1229" s="1">
        <v>0</v>
      </c>
      <c r="H1229" s="1" t="s">
        <v>7</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2401</v>
      </c>
      <c r="E1230" s="1" t="s">
        <v>2402</v>
      </c>
      <c r="F1230" s="1">
        <v>52.4</v>
      </c>
      <c r="G1230" s="1">
        <v>0</v>
      </c>
      <c r="H1230" s="1" t="s">
        <v>7</v>
      </c>
      <c r="I1230" s="1" t="s">
        <v>9345</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2403</v>
      </c>
      <c r="E1231" s="1" t="s">
        <v>1618</v>
      </c>
      <c r="F1231" s="1">
        <v>54.9</v>
      </c>
      <c r="G1231" s="1">
        <v>0</v>
      </c>
      <c r="H1231" s="1" t="s">
        <v>7</v>
      </c>
      <c r="J1231" s="1">
        <v>0</v>
      </c>
      <c r="K1231" s="1">
        <v>0</v>
      </c>
      <c r="L1231" s="1">
        <v>5</v>
      </c>
      <c r="M1231" s="1">
        <v>0</v>
      </c>
      <c r="N1231" s="1">
        <v>0</v>
      </c>
      <c r="O1231" s="1">
        <v>0</v>
      </c>
      <c r="P1231" s="1" t="s">
        <v>9516</v>
      </c>
      <c r="Q1231" s="1">
        <v>0</v>
      </c>
      <c r="R1231" s="1">
        <v>0</v>
      </c>
      <c r="S1231" s="1">
        <v>0</v>
      </c>
      <c r="T1231" s="1" t="s">
        <v>9516</v>
      </c>
    </row>
    <row r="1232" spans="1:20" ht="13.5" customHeight="1">
      <c r="A1232" s="1" t="s">
        <v>2396</v>
      </c>
      <c r="B1232" s="1" t="s">
        <v>952</v>
      </c>
      <c r="C1232" s="1" t="s">
        <v>2373</v>
      </c>
      <c r="D1232" s="1" t="s">
        <v>2404</v>
      </c>
      <c r="E1232" s="1" t="s">
        <v>2405</v>
      </c>
      <c r="F1232" s="1">
        <v>58</v>
      </c>
      <c r="G1232" s="1">
        <v>0</v>
      </c>
      <c r="H1232" s="1" t="s">
        <v>9971</v>
      </c>
      <c r="J1232" s="1">
        <v>0</v>
      </c>
      <c r="K1232" s="1">
        <v>0</v>
      </c>
      <c r="L1232" s="1">
        <v>5</v>
      </c>
      <c r="M1232" s="1">
        <v>0</v>
      </c>
      <c r="N1232" s="1">
        <v>0</v>
      </c>
      <c r="O1232" s="1">
        <v>0</v>
      </c>
      <c r="P1232" s="1" t="s">
        <v>9516</v>
      </c>
      <c r="Q1232" s="1">
        <v>0</v>
      </c>
      <c r="R1232" s="1">
        <v>0</v>
      </c>
      <c r="S1232" s="1">
        <v>0</v>
      </c>
      <c r="T1232" s="1" t="s">
        <v>9516</v>
      </c>
    </row>
    <row r="1233" spans="1:20" ht="13.5" customHeight="1">
      <c r="A1233" s="1" t="s">
        <v>9502</v>
      </c>
      <c r="B1233" s="1" t="s">
        <v>9501</v>
      </c>
      <c r="C1233" s="1" t="s">
        <v>9446</v>
      </c>
      <c r="D1233" s="1" t="s">
        <v>9447</v>
      </c>
      <c r="E1233" s="1" t="s">
        <v>9448</v>
      </c>
      <c r="F1233" s="1">
        <v>32767</v>
      </c>
      <c r="G1233" s="1" t="s">
        <v>9443</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2408</v>
      </c>
      <c r="E1234" s="1" t="s">
        <v>2409</v>
      </c>
      <c r="F1234" s="1">
        <v>0</v>
      </c>
      <c r="G1234" s="1">
        <v>0</v>
      </c>
      <c r="H1234" s="1" t="s">
        <v>7</v>
      </c>
      <c r="J1234" s="1">
        <v>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1983</v>
      </c>
      <c r="E1235" s="1" t="s">
        <v>1984</v>
      </c>
      <c r="F1235" s="1">
        <v>0.5</v>
      </c>
      <c r="G1235" s="1">
        <v>0</v>
      </c>
      <c r="H1235" s="1" t="s">
        <v>2410</v>
      </c>
      <c r="J1235" s="1">
        <v>110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9873</v>
      </c>
      <c r="E1236" s="1" t="s">
        <v>2411</v>
      </c>
      <c r="F1236" s="1">
        <v>1.3</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2412</v>
      </c>
      <c r="E1237" s="1" t="s">
        <v>2413</v>
      </c>
      <c r="F1237" s="1">
        <v>2.4</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2414</v>
      </c>
      <c r="E1238" s="1" t="s">
        <v>2415</v>
      </c>
      <c r="F1238" s="1">
        <v>3.2</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2416</v>
      </c>
      <c r="E1239" s="1" t="s">
        <v>2417</v>
      </c>
      <c r="F1239" s="1">
        <v>4</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2418</v>
      </c>
      <c r="E1240" s="1" t="s">
        <v>2419</v>
      </c>
      <c r="F1240" s="1">
        <v>5.6</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2420</v>
      </c>
      <c r="E1241" s="1" t="s">
        <v>2421</v>
      </c>
      <c r="F1241" s="1">
        <v>7.7</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2422</v>
      </c>
      <c r="E1242" s="1" t="s">
        <v>2423</v>
      </c>
      <c r="F1242" s="1">
        <v>8.6</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2424</v>
      </c>
      <c r="E1243" s="1" t="s">
        <v>2425</v>
      </c>
      <c r="F1243" s="1">
        <v>10.3</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2426</v>
      </c>
      <c r="E1244" s="1" t="s">
        <v>2427</v>
      </c>
      <c r="F1244" s="1">
        <v>12.6</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2428</v>
      </c>
      <c r="E1245" s="1" t="s">
        <v>2429</v>
      </c>
      <c r="F1245" s="1">
        <v>14.4</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2430</v>
      </c>
      <c r="E1246" s="1" t="s">
        <v>2431</v>
      </c>
      <c r="F1246" s="1">
        <v>15.2</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2432</v>
      </c>
      <c r="E1247" s="1" t="s">
        <v>2433</v>
      </c>
      <c r="F1247" s="1">
        <v>16</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2434</v>
      </c>
      <c r="E1248" s="1" t="s">
        <v>2435</v>
      </c>
      <c r="F1248" s="1">
        <v>17.2</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2436</v>
      </c>
      <c r="E1249" s="1" t="s">
        <v>2437</v>
      </c>
      <c r="F1249" s="1">
        <v>20.3</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2438</v>
      </c>
      <c r="E1250" s="1" t="s">
        <v>2439</v>
      </c>
      <c r="F1250" s="1">
        <v>23.2</v>
      </c>
      <c r="G1250" s="1">
        <v>0</v>
      </c>
      <c r="H1250" s="1" t="s">
        <v>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2440</v>
      </c>
      <c r="E1251" s="1" t="s">
        <v>2441</v>
      </c>
      <c r="F1251" s="1">
        <v>25.5</v>
      </c>
      <c r="G1251" s="1">
        <v>0</v>
      </c>
      <c r="H1251" s="1" t="s">
        <v>10027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2442</v>
      </c>
      <c r="E1252" s="1" t="s">
        <v>2443</v>
      </c>
      <c r="F1252" s="1">
        <v>27.3</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2444</v>
      </c>
      <c r="E1253" s="1" t="s">
        <v>2445</v>
      </c>
      <c r="F1253" s="1">
        <v>28.6</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2446</v>
      </c>
      <c r="E1254" s="1" t="s">
        <v>2447</v>
      </c>
      <c r="F1254" s="1">
        <v>30.8</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2448</v>
      </c>
      <c r="E1255" s="1" t="s">
        <v>2449</v>
      </c>
      <c r="F1255" s="1">
        <v>32.200000000000003</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2450</v>
      </c>
      <c r="E1256" s="1" t="s">
        <v>2451</v>
      </c>
      <c r="F1256" s="1">
        <v>33.4</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2452</v>
      </c>
      <c r="E1257" s="1" t="s">
        <v>2453</v>
      </c>
      <c r="F1257" s="1">
        <v>36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2454</v>
      </c>
      <c r="E1258" s="1" t="s">
        <v>2455</v>
      </c>
      <c r="F1258" s="1">
        <v>37.6</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2456</v>
      </c>
      <c r="E1259" s="1" t="s">
        <v>2457</v>
      </c>
      <c r="F1259" s="1">
        <v>40.200000000000003</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2458</v>
      </c>
      <c r="E1260" s="1" t="s">
        <v>2459</v>
      </c>
      <c r="F1260" s="1">
        <v>41.6</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2460</v>
      </c>
      <c r="E1261" s="1" t="s">
        <v>2461</v>
      </c>
      <c r="F1261" s="1">
        <v>43.1</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10289</v>
      </c>
      <c r="E1262" s="1" t="s">
        <v>10290</v>
      </c>
      <c r="F1262" s="1">
        <v>45.2</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2462</v>
      </c>
      <c r="E1263" s="1" t="s">
        <v>2463</v>
      </c>
      <c r="F1263" s="1">
        <v>46.6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2464</v>
      </c>
      <c r="E1264" s="1" t="s">
        <v>2465</v>
      </c>
      <c r="F1264" s="1">
        <v>47.6</v>
      </c>
      <c r="G1264" s="1">
        <v>0</v>
      </c>
      <c r="H1264" s="1" t="s">
        <v>7</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2466</v>
      </c>
      <c r="E1265" s="1" t="s">
        <v>2467</v>
      </c>
      <c r="F1265" s="1">
        <v>49</v>
      </c>
      <c r="G1265" s="1">
        <v>0</v>
      </c>
      <c r="H1265" s="1" t="s">
        <v>2468</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10028</v>
      </c>
      <c r="E1266" s="1" t="s">
        <v>10030</v>
      </c>
      <c r="F1266" s="1">
        <v>0</v>
      </c>
      <c r="G1266" s="1">
        <v>0</v>
      </c>
      <c r="H1266" s="1" t="s">
        <v>9455</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10027</v>
      </c>
      <c r="D1267" s="1" t="s">
        <v>10029</v>
      </c>
      <c r="E1267" s="1" t="s">
        <v>2441</v>
      </c>
      <c r="F1267" s="1">
        <v>0.3</v>
      </c>
      <c r="G1267" s="1">
        <v>0</v>
      </c>
      <c r="H1267" s="1" t="s">
        <v>10031</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2007</v>
      </c>
      <c r="E1268" s="1" t="s">
        <v>2008</v>
      </c>
      <c r="F1268" s="1">
        <v>0</v>
      </c>
      <c r="G1268" s="1">
        <v>0</v>
      </c>
      <c r="H1268" s="1" t="s">
        <v>2469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2470</v>
      </c>
      <c r="E1269" s="1" t="s">
        <v>10141</v>
      </c>
      <c r="F1269" s="1">
        <v>3.5</v>
      </c>
      <c r="G1269" s="1">
        <v>3.9</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2471</v>
      </c>
      <c r="E1270" s="1" t="s">
        <v>10203</v>
      </c>
      <c r="F1270" s="1">
        <v>6.2</v>
      </c>
      <c r="G1270" s="1">
        <v>6.8</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2472</v>
      </c>
      <c r="E1271" s="1" t="s">
        <v>10157</v>
      </c>
      <c r="F1271" s="1">
        <v>12.8</v>
      </c>
      <c r="G1271" s="1">
        <v>14.1</v>
      </c>
      <c r="H1271" s="1" t="s">
        <v>2473</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2474</v>
      </c>
      <c r="E1272" s="1" t="s">
        <v>10152</v>
      </c>
      <c r="F1272" s="1">
        <v>17.100000000000001</v>
      </c>
      <c r="G1272" s="1">
        <v>18.8</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2475</v>
      </c>
      <c r="E1273" s="1" t="s">
        <v>10241</v>
      </c>
      <c r="F1273" s="1">
        <v>21.2</v>
      </c>
      <c r="G1273" s="1">
        <v>23.3</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2476</v>
      </c>
      <c r="E1274" s="1" t="s">
        <v>2477</v>
      </c>
      <c r="F1274" s="1">
        <v>23.7</v>
      </c>
      <c r="G1274" s="1">
        <v>26.1</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2466</v>
      </c>
      <c r="E1275" s="1" t="s">
        <v>2467</v>
      </c>
      <c r="F1275" s="1">
        <v>27.9</v>
      </c>
      <c r="G1275" s="1">
        <v>30.7</v>
      </c>
      <c r="H1275" s="1" t="s">
        <v>2407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2478</v>
      </c>
      <c r="E1276" s="1" t="s">
        <v>2479</v>
      </c>
      <c r="F1276" s="1">
        <v>30.9</v>
      </c>
      <c r="G1276" s="1">
        <v>34</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2480</v>
      </c>
      <c r="E1277" s="1" t="s">
        <v>2481</v>
      </c>
      <c r="F1277" s="1">
        <v>35.9</v>
      </c>
      <c r="G1277" s="1">
        <v>39.5</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2482</v>
      </c>
      <c r="E1278" s="1" t="s">
        <v>2483</v>
      </c>
      <c r="F1278" s="1">
        <v>37</v>
      </c>
      <c r="G1278" s="1">
        <v>40.700000000000003</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2484</v>
      </c>
      <c r="E1279" s="1" t="s">
        <v>10199</v>
      </c>
      <c r="F1279" s="1">
        <v>38.299999999999997</v>
      </c>
      <c r="G1279" s="1">
        <v>42.1</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2486</v>
      </c>
      <c r="E1280" s="1" t="s">
        <v>10202</v>
      </c>
      <c r="F1280" s="1">
        <v>42.4</v>
      </c>
      <c r="G1280" s="1">
        <v>46.6</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2468</v>
      </c>
      <c r="D1281" s="1" t="s">
        <v>2487</v>
      </c>
      <c r="E1281" s="1" t="s">
        <v>2488</v>
      </c>
      <c r="F1281" s="1">
        <v>44.7</v>
      </c>
      <c r="G1281" s="1">
        <v>49.2</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2472</v>
      </c>
      <c r="E1282" s="1" t="s">
        <v>10157</v>
      </c>
      <c r="F1282" s="1">
        <v>0</v>
      </c>
      <c r="G1282" s="1">
        <v>0</v>
      </c>
      <c r="H1282" s="1" t="s">
        <v>2468</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2489</v>
      </c>
      <c r="E1283" s="1" t="s">
        <v>2490</v>
      </c>
      <c r="F1283" s="1">
        <v>3.2</v>
      </c>
      <c r="G1283" s="1">
        <v>3.5</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2491</v>
      </c>
      <c r="E1284" s="1" t="s">
        <v>10138</v>
      </c>
      <c r="F1284" s="1">
        <v>6.2</v>
      </c>
      <c r="G1284" s="1">
        <v>6.8</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2492</v>
      </c>
      <c r="E1285" s="1" t="s">
        <v>2493</v>
      </c>
      <c r="F1285" s="1">
        <v>10.3</v>
      </c>
      <c r="G1285" s="1">
        <v>11.3</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2494</v>
      </c>
      <c r="E1286" s="1" t="s">
        <v>10184</v>
      </c>
      <c r="F1286" s="1">
        <v>13.6</v>
      </c>
      <c r="G1286" s="1">
        <v>15</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2495</v>
      </c>
      <c r="E1287" s="1" t="s">
        <v>10242</v>
      </c>
      <c r="F1287" s="1">
        <v>17.5</v>
      </c>
      <c r="G1287" s="1">
        <v>19.3</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2496</v>
      </c>
      <c r="E1288" s="1" t="s">
        <v>2497</v>
      </c>
      <c r="F1288" s="1">
        <v>22.3</v>
      </c>
      <c r="G1288" s="1">
        <v>24.5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2498</v>
      </c>
      <c r="E1289" s="1" t="s">
        <v>10231</v>
      </c>
      <c r="F1289" s="1">
        <v>29.5</v>
      </c>
      <c r="G1289" s="1">
        <v>32.5</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2499</v>
      </c>
      <c r="E1290" s="1" t="s">
        <v>10185</v>
      </c>
      <c r="F1290" s="1">
        <v>33.700000000000003</v>
      </c>
      <c r="G1290" s="1">
        <v>37.1</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2500</v>
      </c>
      <c r="E1291" s="1" t="s">
        <v>10204</v>
      </c>
      <c r="F1291" s="1">
        <v>38.200000000000003</v>
      </c>
      <c r="G1291" s="1">
        <v>42</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2501</v>
      </c>
      <c r="E1292" s="1" t="s">
        <v>10197</v>
      </c>
      <c r="F1292" s="1">
        <v>42.3</v>
      </c>
      <c r="G1292" s="1">
        <v>46.5</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2503</v>
      </c>
      <c r="E1293" s="1" t="s">
        <v>2504</v>
      </c>
      <c r="F1293" s="1">
        <v>44.9</v>
      </c>
      <c r="G1293" s="1">
        <v>49.4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2505</v>
      </c>
      <c r="E1294" s="1" t="s">
        <v>2506</v>
      </c>
      <c r="F1294" s="1">
        <v>46.7</v>
      </c>
      <c r="G1294" s="1">
        <v>51.4</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2507</v>
      </c>
      <c r="E1295" s="1" t="s">
        <v>2508</v>
      </c>
      <c r="F1295" s="1">
        <v>48.7</v>
      </c>
      <c r="G1295" s="1">
        <v>53.6</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2509</v>
      </c>
      <c r="E1296" s="1" t="s">
        <v>2510</v>
      </c>
      <c r="F1296" s="1">
        <v>51.5</v>
      </c>
      <c r="G1296" s="1">
        <v>56.7</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2511</v>
      </c>
      <c r="E1297" s="1" t="s">
        <v>10177</v>
      </c>
      <c r="F1297" s="1">
        <v>54.6</v>
      </c>
      <c r="G1297" s="1">
        <v>60.1</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2512</v>
      </c>
      <c r="E1298" s="1" t="s">
        <v>2513</v>
      </c>
      <c r="F1298" s="1">
        <v>58.3</v>
      </c>
      <c r="G1298" s="1">
        <v>64.099999999999994</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2514</v>
      </c>
      <c r="E1299" s="1" t="s">
        <v>2515</v>
      </c>
      <c r="F1299" s="1">
        <v>61.6</v>
      </c>
      <c r="G1299" s="1">
        <v>67.8</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2516</v>
      </c>
      <c r="E1300" s="1" t="s">
        <v>2517</v>
      </c>
      <c r="F1300" s="1">
        <v>63.3</v>
      </c>
      <c r="G1300" s="1">
        <v>69.599999999999994</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2518</v>
      </c>
      <c r="E1301" s="1" t="s">
        <v>2519</v>
      </c>
      <c r="F1301" s="1">
        <v>65.599999999999994</v>
      </c>
      <c r="G1301" s="1">
        <v>72.2</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2520</v>
      </c>
      <c r="E1302" s="1" t="s">
        <v>2521</v>
      </c>
      <c r="F1302" s="1">
        <v>68.3</v>
      </c>
      <c r="G1302" s="1">
        <v>75.099999999999994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2522</v>
      </c>
      <c r="E1303" s="1" t="s">
        <v>2523</v>
      </c>
      <c r="F1303" s="1">
        <v>69.599999999999994</v>
      </c>
      <c r="G1303" s="1">
        <v>76.599999999999994</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2473</v>
      </c>
      <c r="D1304" s="1" t="s">
        <v>2524</v>
      </c>
      <c r="E1304" s="1" t="s">
        <v>2525</v>
      </c>
      <c r="F1304" s="1">
        <v>72.8</v>
      </c>
      <c r="G1304" s="1">
        <v>80.099999999999994</v>
      </c>
      <c r="H1304" s="1" t="s">
        <v>2526</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2028</v>
      </c>
      <c r="E1305" s="1" t="s">
        <v>2029</v>
      </c>
      <c r="F1305" s="1">
        <v>0</v>
      </c>
      <c r="G1305" s="1">
        <v>0</v>
      </c>
      <c r="H1305" s="1" t="s">
        <v>2332</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2527</v>
      </c>
      <c r="E1306" s="1" t="s">
        <v>2528</v>
      </c>
      <c r="F1306" s="1">
        <v>5.7</v>
      </c>
      <c r="G1306" s="1">
        <v>6.3</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2529</v>
      </c>
      <c r="E1307" s="1" t="s">
        <v>2530</v>
      </c>
      <c r="F1307" s="1">
        <v>13.7</v>
      </c>
      <c r="G1307" s="1">
        <v>15.1</v>
      </c>
      <c r="J1307" s="1">
        <v>0</v>
      </c>
      <c r="K1307" s="1">
        <v>0</v>
      </c>
      <c r="L1307" s="1">
        <v>0</v>
      </c>
      <c r="M1307" s="1">
        <v>0</v>
      </c>
      <c r="N1307" s="1">
        <v>0</v>
      </c>
      <c r="O1307" s="1">
        <v>0</v>
      </c>
      <c r="P1307" s="1" t="s">
        <v>9516</v>
      </c>
      <c r="Q1307" s="1">
        <v>0</v>
      </c>
      <c r="R1307" s="1">
        <v>0</v>
      </c>
      <c r="S1307" s="1">
        <v>0</v>
      </c>
      <c r="T1307" s="1" t="s">
        <v>9516</v>
      </c>
    </row>
    <row r="1308" spans="1:20" ht="13.5" customHeight="1">
      <c r="A1308" s="1" t="s">
        <v>1958</v>
      </c>
      <c r="B1308" s="1" t="s">
        <v>952</v>
      </c>
      <c r="C1308" s="1" t="s">
        <v>2526</v>
      </c>
      <c r="D1308" s="1" t="s">
        <v>2531</v>
      </c>
      <c r="E1308" s="1" t="s">
        <v>2532</v>
      </c>
      <c r="F1308" s="1">
        <v>17.5</v>
      </c>
      <c r="G1308" s="1">
        <v>19.3</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2533</v>
      </c>
      <c r="E1309" s="1" t="s">
        <v>2534</v>
      </c>
      <c r="F1309" s="1">
        <v>21.3</v>
      </c>
      <c r="G1309" s="1">
        <v>23.4</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2535</v>
      </c>
      <c r="E1310" s="1" t="s">
        <v>10243</v>
      </c>
      <c r="F1310" s="1">
        <v>23.3</v>
      </c>
      <c r="G1310" s="1">
        <v>25.6</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2536</v>
      </c>
      <c r="E1311" s="1" t="s">
        <v>2537</v>
      </c>
      <c r="F1311" s="1">
        <v>26.1</v>
      </c>
      <c r="G1311" s="1">
        <v>28.7</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2538</v>
      </c>
      <c r="E1312" s="1" t="s">
        <v>2539</v>
      </c>
      <c r="F1312" s="1">
        <v>30.6</v>
      </c>
      <c r="G1312" s="1">
        <v>33.700000000000003</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2540</v>
      </c>
      <c r="E1313" s="1" t="s">
        <v>2541</v>
      </c>
      <c r="F1313" s="1">
        <v>39.799999999999997</v>
      </c>
      <c r="G1313" s="1">
        <v>43.8</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2542</v>
      </c>
      <c r="E1314" s="1" t="s">
        <v>2543</v>
      </c>
      <c r="F1314" s="1">
        <v>43.4</v>
      </c>
      <c r="G1314" s="1">
        <v>47.7</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2544</v>
      </c>
      <c r="E1315" s="1" t="s">
        <v>10208</v>
      </c>
      <c r="F1315" s="1">
        <v>47.6</v>
      </c>
      <c r="G1315" s="1">
        <v>52.4</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2545</v>
      </c>
      <c r="E1316" s="1" t="s">
        <v>2546</v>
      </c>
      <c r="F1316" s="1">
        <v>49.7</v>
      </c>
      <c r="G1316" s="1">
        <v>54.7</v>
      </c>
      <c r="J1316" s="1">
        <v>0</v>
      </c>
      <c r="K1316" s="1">
        <v>0</v>
      </c>
      <c r="L1316" s="1">
        <v>0</v>
      </c>
      <c r="M1316" s="1">
        <v>0</v>
      </c>
      <c r="N1316" s="1">
        <v>0</v>
      </c>
      <c r="O1316" s="1">
        <v>0</v>
      </c>
      <c r="P1316" s="1" t="s">
        <v>9516</v>
      </c>
      <c r="Q1316" s="1">
        <v>0</v>
      </c>
      <c r="R1316" s="1">
        <v>0</v>
      </c>
      <c r="S1316" s="1">
        <v>0</v>
      </c>
      <c r="T1316" s="1" t="s">
        <v>9516</v>
      </c>
    </row>
    <row r="1317" spans="1:20" ht="13.5" customHeight="1">
      <c r="A1317" s="1" t="s">
        <v>2019</v>
      </c>
      <c r="B1317" s="1" t="s">
        <v>952</v>
      </c>
      <c r="C1317" s="1" t="s">
        <v>2526</v>
      </c>
      <c r="D1317" s="1" t="s">
        <v>2547</v>
      </c>
      <c r="E1317" s="1" t="s">
        <v>2548</v>
      </c>
      <c r="F1317" s="1">
        <v>55.3</v>
      </c>
      <c r="G1317" s="1">
        <v>60.8</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2524</v>
      </c>
      <c r="E1318" s="1" t="s">
        <v>2525</v>
      </c>
      <c r="F1318" s="1">
        <v>62</v>
      </c>
      <c r="G1318" s="1">
        <v>68.2</v>
      </c>
      <c r="H1318" s="1" t="s">
        <v>2473</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2549</v>
      </c>
      <c r="E1319" s="1" t="s">
        <v>2550</v>
      </c>
      <c r="F1319" s="1">
        <v>64.2</v>
      </c>
      <c r="G1319" s="1">
        <v>70.599999999999994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2551</v>
      </c>
      <c r="E1320" s="1" t="s">
        <v>2552</v>
      </c>
      <c r="F1320" s="1">
        <v>69.5</v>
      </c>
      <c r="G1320" s="1">
        <v>76.5</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10623</v>
      </c>
      <c r="E1321" s="1" t="s">
        <v>10624</v>
      </c>
      <c r="F1321" s="1">
        <v>73.8</v>
      </c>
      <c r="G1321" s="1">
        <v>75.2</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10106</v>
      </c>
      <c r="E1322" s="1" t="s">
        <v>10107</v>
      </c>
      <c r="F1322" s="1">
        <f>62+15.8</f>
        <v>77.8</v>
      </c>
      <c r="G1322" s="1">
        <f>G1318+17.4</f>
        <v>85.6</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2553</v>
      </c>
      <c r="E1323" s="1" t="s">
        <v>2554</v>
      </c>
      <c r="F1323" s="1">
        <v>79.5</v>
      </c>
      <c r="G1323" s="1">
        <v>87.5</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10108</v>
      </c>
      <c r="E1324" s="1" t="s">
        <v>10109</v>
      </c>
      <c r="F1324" s="1">
        <f>F1318+20.4</f>
        <v>82.4</v>
      </c>
      <c r="G1324" s="1">
        <f>G1318+22.4</f>
        <v>90.6</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2555</v>
      </c>
      <c r="E1325" s="1" t="s">
        <v>2556</v>
      </c>
      <c r="F1325" s="1">
        <v>82.5</v>
      </c>
      <c r="G1325" s="1">
        <v>90.8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2557</v>
      </c>
      <c r="E1326" s="1" t="s">
        <v>10232</v>
      </c>
      <c r="F1326" s="1">
        <v>85.4</v>
      </c>
      <c r="G1326" s="1">
        <v>93.9</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10110</v>
      </c>
      <c r="E1327" s="1" t="s">
        <v>10112</v>
      </c>
      <c r="F1327" s="1">
        <f>62+24.2</f>
        <v>86.2</v>
      </c>
      <c r="G1327" s="1">
        <f>68.2+26.6</f>
        <v>94.800000000000011</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10111</v>
      </c>
      <c r="E1328" s="1" t="s">
        <v>10113</v>
      </c>
      <c r="F1328" s="1">
        <f>62+25.6</f>
        <v>87.6</v>
      </c>
      <c r="G1328" s="1">
        <f>68.2+28.2</f>
        <v>96.4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2526</v>
      </c>
      <c r="D1329" s="1" t="s">
        <v>2558</v>
      </c>
      <c r="E1329" s="1" t="s">
        <v>2559</v>
      </c>
      <c r="F1329" s="1">
        <v>88.3</v>
      </c>
      <c r="G1329" s="1">
        <v>97.1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2560</v>
      </c>
      <c r="E1330" s="1" t="s">
        <v>10114</v>
      </c>
      <c r="F1330" s="1">
        <v>92.8</v>
      </c>
      <c r="G1330" s="1">
        <v>102.1</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10115</v>
      </c>
      <c r="E1331" s="1" t="s">
        <v>10117</v>
      </c>
      <c r="F1331" s="1">
        <f>62+33.4</f>
        <v>95.4</v>
      </c>
      <c r="G1331" s="1">
        <f>68.2+36.7</f>
        <v>104.9</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2561</v>
      </c>
      <c r="E1332" s="1" t="s">
        <v>2562</v>
      </c>
      <c r="F1332" s="1">
        <v>97.1</v>
      </c>
      <c r="G1332" s="1">
        <v>106.8</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2563</v>
      </c>
      <c r="E1333" s="1" t="s">
        <v>10142</v>
      </c>
      <c r="F1333" s="1">
        <v>100.2</v>
      </c>
      <c r="G1333" s="1">
        <v>110.2</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2564</v>
      </c>
      <c r="E1334" s="1" t="s">
        <v>10168</v>
      </c>
      <c r="F1334" s="1">
        <v>103.1</v>
      </c>
      <c r="G1334" s="1">
        <v>113.4</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2565</v>
      </c>
      <c r="E1335" s="1" t="s">
        <v>2566</v>
      </c>
      <c r="F1335" s="1">
        <v>105.7</v>
      </c>
      <c r="G1335" s="1">
        <v>116.3</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2044</v>
      </c>
      <c r="E1336" s="1" t="s">
        <v>2045</v>
      </c>
      <c r="F1336" s="1">
        <v>0</v>
      </c>
      <c r="G1336" s="1">
        <v>0</v>
      </c>
      <c r="H1336" s="1" t="s">
        <v>2332</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2568</v>
      </c>
      <c r="E1337" s="1" t="s">
        <v>2569</v>
      </c>
      <c r="F1337" s="1">
        <v>2.1</v>
      </c>
      <c r="G1337" s="1">
        <v>2.2999999999999998</v>
      </c>
      <c r="I1337" s="1" t="s">
        <v>9347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2570</v>
      </c>
      <c r="E1338" s="1" t="s">
        <v>2571</v>
      </c>
      <c r="F1338" s="1">
        <v>5.2</v>
      </c>
      <c r="G1338" s="1">
        <v>5.7</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2572</v>
      </c>
      <c r="E1339" s="1" t="s">
        <v>2573</v>
      </c>
      <c r="F1339" s="1">
        <v>8.4</v>
      </c>
      <c r="G1339" s="1">
        <v>9.1999999999999993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2574</v>
      </c>
      <c r="E1340" s="1" t="s">
        <v>2575</v>
      </c>
      <c r="F1340" s="1">
        <v>12.1</v>
      </c>
      <c r="G1340" s="1">
        <v>13.3</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2576</v>
      </c>
      <c r="E1341" s="1" t="s">
        <v>2577</v>
      </c>
      <c r="F1341" s="1">
        <v>14.3</v>
      </c>
      <c r="G1341" s="1">
        <v>15.7</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2578</v>
      </c>
      <c r="E1342" s="1" t="s">
        <v>2579</v>
      </c>
      <c r="F1342" s="1">
        <v>18.100000000000001</v>
      </c>
      <c r="G1342" s="1">
        <v>19.899999999999999</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2580</v>
      </c>
      <c r="E1343" s="1" t="s">
        <v>2581</v>
      </c>
      <c r="F1343" s="1">
        <v>20.3</v>
      </c>
      <c r="G1343" s="1">
        <v>22.3</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2582</v>
      </c>
      <c r="E1344" s="1" t="s">
        <v>2583</v>
      </c>
      <c r="F1344" s="1">
        <v>28.8</v>
      </c>
      <c r="G1344" s="1">
        <v>31.7</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2584</v>
      </c>
      <c r="E1345" s="1" t="s">
        <v>2584</v>
      </c>
      <c r="F1345" s="1">
        <v>35.200000000000003</v>
      </c>
      <c r="G1345" s="1">
        <v>38.700000000000003</v>
      </c>
      <c r="J1345" s="1">
        <v>0</v>
      </c>
      <c r="K1345" s="1">
        <v>0</v>
      </c>
      <c r="L1345" s="1">
        <v>0</v>
      </c>
      <c r="M1345" s="1">
        <v>0</v>
      </c>
      <c r="N1345" s="1">
        <v>0</v>
      </c>
      <c r="O1345" s="1">
        <v>0</v>
      </c>
      <c r="P1345" s="1" t="s">
        <v>9516</v>
      </c>
      <c r="Q1345" s="1">
        <v>0</v>
      </c>
      <c r="R1345" s="1">
        <v>0</v>
      </c>
      <c r="S1345" s="1">
        <v>0</v>
      </c>
      <c r="T1345" s="1" t="s">
        <v>9516</v>
      </c>
    </row>
    <row r="1346" spans="1:20" ht="13.5" customHeight="1">
      <c r="A1346" s="1" t="s">
        <v>2019</v>
      </c>
      <c r="B1346" s="1" t="s">
        <v>952</v>
      </c>
      <c r="C1346" s="1" t="s">
        <v>2567</v>
      </c>
      <c r="D1346" s="1" t="s">
        <v>2585</v>
      </c>
      <c r="E1346" s="1" t="s">
        <v>2586</v>
      </c>
      <c r="F1346" s="1">
        <v>39.1</v>
      </c>
      <c r="G1346" s="1">
        <v>43</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2588</v>
      </c>
      <c r="E1347" s="1" t="s">
        <v>2589</v>
      </c>
      <c r="F1347" s="1">
        <v>44.3</v>
      </c>
      <c r="G1347" s="1">
        <v>48.7</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2590</v>
      </c>
      <c r="E1348" s="1" t="s">
        <v>10175</v>
      </c>
      <c r="F1348" s="1">
        <v>49.6</v>
      </c>
      <c r="G1348" s="1">
        <v>54.6</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2591</v>
      </c>
      <c r="E1349" s="1" t="s">
        <v>2592</v>
      </c>
      <c r="F1349" s="1">
        <v>51.6</v>
      </c>
      <c r="G1349" s="1">
        <v>56.8</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2593</v>
      </c>
      <c r="E1350" s="1" t="s">
        <v>2594</v>
      </c>
      <c r="F1350" s="1">
        <v>53.4</v>
      </c>
      <c r="G1350" s="1">
        <v>58.7</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2595</v>
      </c>
      <c r="E1351" s="1" t="s">
        <v>2596</v>
      </c>
      <c r="F1351" s="1">
        <v>56.6</v>
      </c>
      <c r="G1351" s="1">
        <v>62.3</v>
      </c>
      <c r="J1351" s="1">
        <v>0</v>
      </c>
      <c r="K1351" s="1">
        <v>0</v>
      </c>
      <c r="L1351" s="1">
        <v>0</v>
      </c>
      <c r="M1351" s="1">
        <v>0</v>
      </c>
      <c r="N1351" s="1">
        <v>0</v>
      </c>
      <c r="O1351" s="1">
        <v>0</v>
      </c>
      <c r="P1351" s="1" t="s">
        <v>9516</v>
      </c>
      <c r="Q1351" s="1">
        <v>0</v>
      </c>
      <c r="R1351" s="1">
        <v>0</v>
      </c>
      <c r="S1351" s="1">
        <v>0</v>
      </c>
      <c r="T1351" s="1" t="s">
        <v>9516</v>
      </c>
    </row>
    <row r="1352" spans="1:20" ht="13.5" customHeight="1">
      <c r="A1352" s="1" t="s">
        <v>2587</v>
      </c>
      <c r="B1352" s="1" t="s">
        <v>952</v>
      </c>
      <c r="C1352" s="1" t="s">
        <v>2567</v>
      </c>
      <c r="D1352" s="1" t="s">
        <v>2597</v>
      </c>
      <c r="E1352" s="1" t="s">
        <v>2598</v>
      </c>
      <c r="F1352" s="1">
        <v>61.1</v>
      </c>
      <c r="G1352" s="1">
        <v>67.2</v>
      </c>
      <c r="H1352" s="1" t="s">
        <v>2406</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2068</v>
      </c>
      <c r="E1353" s="1" t="s">
        <v>2069</v>
      </c>
      <c r="F1353" s="1">
        <v>0</v>
      </c>
      <c r="G1353" s="1">
        <v>0</v>
      </c>
      <c r="H1353" s="1" t="s">
        <v>10260</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2601</v>
      </c>
      <c r="E1354" s="1" t="s">
        <v>2602</v>
      </c>
      <c r="F1354" s="1">
        <v>6</v>
      </c>
      <c r="G1354" s="1">
        <v>6.6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2603</v>
      </c>
      <c r="E1355" s="1" t="s">
        <v>2604</v>
      </c>
      <c r="F1355" s="1">
        <v>10.5</v>
      </c>
      <c r="G1355" s="1">
        <v>11.6</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2605</v>
      </c>
      <c r="E1356" s="1" t="s">
        <v>2606</v>
      </c>
      <c r="F1356" s="1">
        <v>16</v>
      </c>
      <c r="G1356" s="1">
        <v>17.600000000000001</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2607</v>
      </c>
      <c r="E1357" s="1" t="s">
        <v>2608</v>
      </c>
      <c r="F1357" s="1">
        <v>18.7</v>
      </c>
      <c r="G1357" s="1">
        <v>20.6</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2599</v>
      </c>
      <c r="D1358" s="1" t="s">
        <v>2609</v>
      </c>
      <c r="E1358" s="1" t="s">
        <v>2610</v>
      </c>
      <c r="F1358" s="1">
        <v>22</v>
      </c>
      <c r="G1358" s="1">
        <v>24.2</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2611</v>
      </c>
      <c r="E1359" s="1" t="s">
        <v>2612</v>
      </c>
      <c r="F1359" s="1">
        <v>40.1</v>
      </c>
      <c r="G1359" s="1">
        <v>44.1</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2613</v>
      </c>
      <c r="E1360" s="1" t="s">
        <v>2614</v>
      </c>
      <c r="F1360" s="1">
        <v>44.4</v>
      </c>
      <c r="G1360" s="1">
        <v>48.9</v>
      </c>
      <c r="H1360" s="1" t="s">
        <v>7</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2615</v>
      </c>
      <c r="E1361" s="1" t="s">
        <v>2616</v>
      </c>
      <c r="F1361" s="1">
        <v>52.8</v>
      </c>
      <c r="G1361" s="1">
        <v>58.1</v>
      </c>
      <c r="H1361" s="1" t="s">
        <v>7</v>
      </c>
      <c r="I1361" s="1" t="s">
        <v>9348</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2617</v>
      </c>
      <c r="E1362" s="1" t="s">
        <v>10206</v>
      </c>
      <c r="F1362" s="1">
        <v>55.3</v>
      </c>
      <c r="G1362" s="1">
        <v>60.9</v>
      </c>
      <c r="H1362" s="1" t="s">
        <v>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2618</v>
      </c>
      <c r="E1363" s="1" t="s">
        <v>2619</v>
      </c>
      <c r="F1363" s="1">
        <v>58.8</v>
      </c>
      <c r="G1363" s="1">
        <v>64.7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10244</v>
      </c>
      <c r="E1364" s="1" t="s">
        <v>2620</v>
      </c>
      <c r="F1364" s="1">
        <v>61.6</v>
      </c>
      <c r="G1364" s="1">
        <v>67.8</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2621</v>
      </c>
      <c r="E1365" s="1" t="s">
        <v>2622</v>
      </c>
      <c r="F1365" s="1">
        <v>64.599999999999994</v>
      </c>
      <c r="G1365" s="1">
        <v>71.099999999999994</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2623</v>
      </c>
      <c r="E1366" s="1" t="s">
        <v>2624</v>
      </c>
      <c r="F1366" s="1">
        <v>67.900000000000006</v>
      </c>
      <c r="G1366" s="1">
        <v>74.7</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2625</v>
      </c>
      <c r="E1367" s="1" t="s">
        <v>2626</v>
      </c>
      <c r="F1367" s="1">
        <v>70.2</v>
      </c>
      <c r="G1367" s="1">
        <v>77.3</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2627</v>
      </c>
      <c r="E1368" s="1" t="s">
        <v>2628</v>
      </c>
      <c r="F1368" s="1">
        <v>72</v>
      </c>
      <c r="G1368" s="1">
        <v>79.2</v>
      </c>
      <c r="H1368" s="1" t="s">
        <v>7</v>
      </c>
      <c r="J1368" s="1">
        <v>0</v>
      </c>
      <c r="K1368" s="1">
        <v>0</v>
      </c>
      <c r="L1368" s="1">
        <v>0</v>
      </c>
      <c r="M1368" s="1">
        <v>0</v>
      </c>
      <c r="N1368" s="1">
        <v>0</v>
      </c>
      <c r="O1368" s="1">
        <v>0</v>
      </c>
      <c r="P1368" s="1" t="s">
        <v>9516</v>
      </c>
      <c r="Q1368" s="1">
        <v>0</v>
      </c>
      <c r="R1368" s="1">
        <v>0</v>
      </c>
      <c r="S1368" s="1">
        <v>0</v>
      </c>
      <c r="T1368" s="1" t="s">
        <v>9516</v>
      </c>
    </row>
    <row r="1369" spans="1:20" ht="13.5" customHeight="1">
      <c r="A1369" s="1" t="s">
        <v>2587</v>
      </c>
      <c r="B1369" s="1" t="s">
        <v>952</v>
      </c>
      <c r="C1369" s="1" t="s">
        <v>2599</v>
      </c>
      <c r="D1369" s="1" t="s">
        <v>2629</v>
      </c>
      <c r="E1369" s="1" t="s">
        <v>2630</v>
      </c>
      <c r="F1369" s="1">
        <v>75.599999999999994</v>
      </c>
      <c r="G1369" s="1">
        <v>83.2</v>
      </c>
      <c r="H1369" s="1" t="s">
        <v>2406</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2049</v>
      </c>
      <c r="E1370" s="1" t="s">
        <v>2050</v>
      </c>
      <c r="F1370" s="1">
        <v>0</v>
      </c>
      <c r="G1370" s="1">
        <v>0</v>
      </c>
      <c r="H1370" s="1" t="s">
        <v>990</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2631</v>
      </c>
      <c r="E1371" s="1" t="s">
        <v>2632</v>
      </c>
      <c r="F1371" s="1">
        <v>3.5</v>
      </c>
      <c r="G1371" s="1">
        <v>3.9</v>
      </c>
      <c r="H1371" s="1" t="s">
        <v>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2633</v>
      </c>
      <c r="E1372" s="1" t="s">
        <v>2634</v>
      </c>
      <c r="F1372" s="1">
        <v>6.4</v>
      </c>
      <c r="G1372" s="1">
        <v>7</v>
      </c>
      <c r="H1372" s="1" t="s">
        <v>1817</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2635</v>
      </c>
      <c r="E1373" s="1" t="s">
        <v>2636</v>
      </c>
      <c r="F1373" s="1">
        <v>8.3000000000000007</v>
      </c>
      <c r="G1373" s="1">
        <v>9.1</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2637</v>
      </c>
      <c r="E1374" s="1" t="s">
        <v>10163</v>
      </c>
      <c r="F1374" s="1">
        <v>12.7</v>
      </c>
      <c r="G1374" s="1">
        <v>14</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2638</v>
      </c>
      <c r="E1375" s="1" t="s">
        <v>2639</v>
      </c>
      <c r="F1375" s="1">
        <v>15.9</v>
      </c>
      <c r="G1375" s="1">
        <v>17.5</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2640</v>
      </c>
      <c r="E1376" s="1" t="s">
        <v>2641</v>
      </c>
      <c r="F1376" s="1">
        <v>21.7</v>
      </c>
      <c r="G1376" s="1">
        <v>23.9</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2642</v>
      </c>
      <c r="E1377" s="1" t="s">
        <v>2643</v>
      </c>
      <c r="F1377" s="1">
        <v>25.1</v>
      </c>
      <c r="G1377" s="1">
        <v>27.6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2644</v>
      </c>
      <c r="E1378" s="1" t="s">
        <v>2645</v>
      </c>
      <c r="F1378" s="1">
        <v>31.2</v>
      </c>
      <c r="G1378" s="1">
        <v>34.299999999999997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2646</v>
      </c>
      <c r="E1379" s="1" t="s">
        <v>2647</v>
      </c>
      <c r="F1379" s="1">
        <v>33.6</v>
      </c>
      <c r="G1379" s="1">
        <v>37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2648</v>
      </c>
      <c r="E1380" s="1" t="s">
        <v>2649</v>
      </c>
      <c r="F1380" s="1">
        <v>36.4</v>
      </c>
      <c r="G1380" s="1">
        <v>40</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2650</v>
      </c>
      <c r="E1381" s="1" t="s">
        <v>10181</v>
      </c>
      <c r="F1381" s="1">
        <v>39.299999999999997</v>
      </c>
      <c r="G1381" s="1">
        <v>43.2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2651</v>
      </c>
      <c r="E1382" s="1" t="s">
        <v>2652</v>
      </c>
      <c r="F1382" s="1">
        <v>41.1</v>
      </c>
      <c r="G1382" s="1">
        <v>45.2</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2653</v>
      </c>
      <c r="E1383" s="1" t="s">
        <v>2654</v>
      </c>
      <c r="F1383" s="1">
        <v>46</v>
      </c>
      <c r="G1383" s="1">
        <v>50.6</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2655</v>
      </c>
      <c r="E1384" s="1" t="s">
        <v>2656</v>
      </c>
      <c r="F1384" s="1">
        <v>50.3</v>
      </c>
      <c r="G1384" s="1">
        <v>55.3</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2657</v>
      </c>
      <c r="E1385" s="1" t="s">
        <v>2658</v>
      </c>
      <c r="F1385" s="1">
        <v>53.8</v>
      </c>
      <c r="G1385" s="1">
        <v>59.2</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2659</v>
      </c>
      <c r="E1386" s="1" t="s">
        <v>10182</v>
      </c>
      <c r="F1386" s="1">
        <v>56.6</v>
      </c>
      <c r="G1386" s="1">
        <v>62.3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9874</v>
      </c>
      <c r="E1387" s="1" t="s">
        <v>2660</v>
      </c>
      <c r="F1387" s="1">
        <v>61.2</v>
      </c>
      <c r="G1387" s="1">
        <v>67.3</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2661</v>
      </c>
      <c r="E1388" s="1" t="s">
        <v>2662</v>
      </c>
      <c r="F1388" s="1">
        <v>65.400000000000006</v>
      </c>
      <c r="G1388" s="1">
        <v>71.900000000000006</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2663</v>
      </c>
      <c r="E1389" s="1" t="s">
        <v>2664</v>
      </c>
      <c r="F1389" s="1">
        <v>73.7</v>
      </c>
      <c r="G1389" s="1">
        <v>81.099999999999994</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2665</v>
      </c>
      <c r="E1390" s="1" t="s">
        <v>2666</v>
      </c>
      <c r="F1390" s="1">
        <v>79.599999999999994</v>
      </c>
      <c r="G1390" s="1">
        <v>87.6</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2667</v>
      </c>
      <c r="E1391" s="1" t="s">
        <v>2668</v>
      </c>
      <c r="F1391" s="1">
        <v>83.2</v>
      </c>
      <c r="G1391" s="1">
        <v>91.5</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2669</v>
      </c>
      <c r="E1392" s="1" t="s">
        <v>2670</v>
      </c>
      <c r="F1392" s="1">
        <v>86.5</v>
      </c>
      <c r="G1392" s="1">
        <v>95.2</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2051</v>
      </c>
      <c r="D1393" s="1" t="s">
        <v>2671</v>
      </c>
      <c r="E1393" s="1" t="s">
        <v>2672</v>
      </c>
      <c r="F1393" s="1">
        <v>90.2</v>
      </c>
      <c r="G1393" s="1">
        <v>99.2</v>
      </c>
      <c r="H1393" s="1" t="s">
        <v>2673</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2068</v>
      </c>
      <c r="E1394" s="1" t="s">
        <v>2069</v>
      </c>
      <c r="F1394" s="1">
        <v>0</v>
      </c>
      <c r="G1394" s="1">
        <v>0</v>
      </c>
      <c r="H1394" s="1" t="s">
        <v>10261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2676</v>
      </c>
      <c r="E1395" s="1" t="s">
        <v>2677</v>
      </c>
      <c r="F1395" s="1">
        <v>2.8</v>
      </c>
      <c r="G1395" s="1">
        <v>3.1</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2678</v>
      </c>
      <c r="E1396" s="1" t="s">
        <v>2679</v>
      </c>
      <c r="F1396" s="1">
        <v>4.9000000000000004</v>
      </c>
      <c r="G1396" s="1">
        <v>5.4</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2680</v>
      </c>
      <c r="E1397" s="1" t="s">
        <v>2681</v>
      </c>
      <c r="F1397" s="1">
        <v>9.9</v>
      </c>
      <c r="G1397" s="1">
        <v>10.9</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2682</v>
      </c>
      <c r="E1398" s="1" t="s">
        <v>2683</v>
      </c>
      <c r="F1398" s="1">
        <v>19.2</v>
      </c>
      <c r="G1398" s="1">
        <v>21.1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2684</v>
      </c>
      <c r="E1399" s="1" t="s">
        <v>2685</v>
      </c>
      <c r="F1399" s="1">
        <v>27.6</v>
      </c>
      <c r="G1399" s="1">
        <v>30.4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2686</v>
      </c>
      <c r="E1400" s="1" t="s">
        <v>2687</v>
      </c>
      <c r="F1400" s="1">
        <v>35.6</v>
      </c>
      <c r="G1400" s="1">
        <v>39.200000000000003</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2688</v>
      </c>
      <c r="E1401" s="1" t="s">
        <v>2689</v>
      </c>
      <c r="F1401" s="1">
        <v>43.6</v>
      </c>
      <c r="G1401" s="1">
        <v>48</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2690</v>
      </c>
      <c r="E1402" s="1" t="s">
        <v>2691</v>
      </c>
      <c r="F1402" s="1">
        <v>52.2</v>
      </c>
      <c r="G1402" s="1">
        <v>57.4</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2692</v>
      </c>
      <c r="E1403" s="1" t="s">
        <v>2693</v>
      </c>
      <c r="F1403" s="1">
        <v>61.5</v>
      </c>
      <c r="G1403" s="1">
        <v>67.7</v>
      </c>
      <c r="I1403" s="1" t="s">
        <v>9349</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2694</v>
      </c>
      <c r="E1404" s="1" t="s">
        <v>2695</v>
      </c>
      <c r="F1404" s="1">
        <v>65.7</v>
      </c>
      <c r="G1404" s="1">
        <v>72.3</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2696</v>
      </c>
      <c r="E1405" s="1" t="s">
        <v>2697</v>
      </c>
      <c r="F1405" s="1">
        <v>73.5</v>
      </c>
      <c r="G1405" s="1">
        <v>80.900000000000006</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2698</v>
      </c>
      <c r="E1406" s="1" t="s">
        <v>2699</v>
      </c>
      <c r="F1406" s="1">
        <v>82.6</v>
      </c>
      <c r="G1406" s="1">
        <v>90.9</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2700</v>
      </c>
      <c r="E1407" s="1" t="s">
        <v>2701</v>
      </c>
      <c r="F1407" s="1">
        <v>87</v>
      </c>
      <c r="G1407" s="1">
        <v>95.7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2703</v>
      </c>
      <c r="E1408" s="1" t="s">
        <v>2704</v>
      </c>
      <c r="F1408" s="1">
        <v>91.5</v>
      </c>
      <c r="G1408" s="1">
        <v>100.7</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2705</v>
      </c>
      <c r="E1409" s="1" t="s">
        <v>2706</v>
      </c>
      <c r="F1409" s="1">
        <v>94.2</v>
      </c>
      <c r="G1409" s="1">
        <v>103.6</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2707</v>
      </c>
      <c r="E1410" s="1" t="s">
        <v>2708</v>
      </c>
      <c r="F1410" s="1">
        <v>98.8</v>
      </c>
      <c r="G1410" s="1">
        <v>108.7</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2709</v>
      </c>
      <c r="E1411" s="1" t="s">
        <v>2710</v>
      </c>
      <c r="F1411" s="1">
        <v>102.1</v>
      </c>
      <c r="G1411" s="1">
        <v>112.3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2711</v>
      </c>
      <c r="E1412" s="1" t="s">
        <v>2712</v>
      </c>
      <c r="F1412" s="1">
        <v>104.1</v>
      </c>
      <c r="G1412" s="1">
        <v>114.5</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2713</v>
      </c>
      <c r="E1413" s="1" t="s">
        <v>2714</v>
      </c>
      <c r="F1413" s="1">
        <v>111.3</v>
      </c>
      <c r="G1413" s="1">
        <v>122.4</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2715</v>
      </c>
      <c r="E1414" s="1" t="s">
        <v>2716</v>
      </c>
      <c r="F1414" s="1">
        <v>117.5</v>
      </c>
      <c r="G1414" s="1">
        <v>129.30000000000001</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2717</v>
      </c>
      <c r="E1415" s="1" t="s">
        <v>2718</v>
      </c>
      <c r="F1415" s="1">
        <v>128.6</v>
      </c>
      <c r="G1415" s="1">
        <v>141.5</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2719</v>
      </c>
      <c r="E1416" s="1" t="s">
        <v>2720</v>
      </c>
      <c r="F1416" s="1">
        <v>130.80000000000001</v>
      </c>
      <c r="G1416" s="1">
        <v>143.9</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2721</v>
      </c>
      <c r="E1417" s="1" t="s">
        <v>2722</v>
      </c>
      <c r="F1417" s="1">
        <v>133.6</v>
      </c>
      <c r="G1417" s="1">
        <v>147</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2723</v>
      </c>
      <c r="E1418" s="1" t="s">
        <v>2724</v>
      </c>
      <c r="F1418" s="1">
        <v>140</v>
      </c>
      <c r="G1418" s="1">
        <v>154</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2725</v>
      </c>
      <c r="E1419" s="1" t="s">
        <v>2726</v>
      </c>
      <c r="F1419" s="1">
        <v>141.80000000000001</v>
      </c>
      <c r="G1419" s="1">
        <v>156</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2727</v>
      </c>
      <c r="E1420" s="1" t="s">
        <v>10167</v>
      </c>
      <c r="F1420" s="1">
        <v>145.19999999999999</v>
      </c>
      <c r="G1420" s="1">
        <v>159.69999999999999</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2728</v>
      </c>
      <c r="E1421" s="1" t="s">
        <v>2729</v>
      </c>
      <c r="F1421" s="1">
        <v>149.19999999999999</v>
      </c>
      <c r="G1421" s="1">
        <v>164.1</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2730</v>
      </c>
      <c r="E1422" s="1" t="s">
        <v>2731</v>
      </c>
      <c r="F1422" s="1">
        <v>151.4</v>
      </c>
      <c r="G1422" s="1">
        <v>166.5</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2671</v>
      </c>
      <c r="E1423" s="1" t="s">
        <v>2672</v>
      </c>
      <c r="F1423" s="1">
        <v>157.5</v>
      </c>
      <c r="G1423" s="1">
        <v>173.3</v>
      </c>
      <c r="H1423" s="1" t="s">
        <v>2732</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2700</v>
      </c>
      <c r="E1424" s="1" t="s">
        <v>2701</v>
      </c>
      <c r="F1424" s="1">
        <v>0</v>
      </c>
      <c r="G1424" s="1">
        <v>0</v>
      </c>
      <c r="H1424" s="1" t="s">
        <v>2674</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2733</v>
      </c>
      <c r="E1425" s="1" t="s">
        <v>2734</v>
      </c>
      <c r="F1425" s="1">
        <v>4.3</v>
      </c>
      <c r="G1425" s="1">
        <v>4.7</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2735</v>
      </c>
      <c r="E1426" s="1" t="s">
        <v>2736</v>
      </c>
      <c r="F1426" s="1">
        <v>7.2</v>
      </c>
      <c r="G1426" s="1">
        <v>7.9</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2737</v>
      </c>
      <c r="E1427" s="1" t="s">
        <v>2738</v>
      </c>
      <c r="F1427" s="1">
        <v>10</v>
      </c>
      <c r="G1427" s="1">
        <v>11</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2739</v>
      </c>
      <c r="E1428" s="1" t="s">
        <v>2740</v>
      </c>
      <c r="F1428" s="1">
        <v>15.8</v>
      </c>
      <c r="G1428" s="1">
        <v>17.399999999999999</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2741</v>
      </c>
      <c r="E1429" s="1" t="s">
        <v>2742</v>
      </c>
      <c r="F1429" s="1">
        <v>25.8</v>
      </c>
      <c r="G1429" s="1">
        <v>27.8</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2743</v>
      </c>
      <c r="E1430" s="1" t="s">
        <v>2744</v>
      </c>
      <c r="F1430" s="1">
        <v>31</v>
      </c>
      <c r="G1430" s="1">
        <v>34.1</v>
      </c>
      <c r="J1430" s="1">
        <v>0</v>
      </c>
      <c r="K1430" s="1">
        <v>0</v>
      </c>
      <c r="L1430" s="1">
        <v>0</v>
      </c>
      <c r="M1430" s="1">
        <v>0</v>
      </c>
      <c r="N1430" s="1">
        <v>0</v>
      </c>
      <c r="O1430" s="1">
        <v>0</v>
      </c>
      <c r="P1430" s="1" t="s">
        <v>9516</v>
      </c>
      <c r="Q1430" s="1">
        <v>0</v>
      </c>
      <c r="R1430" s="1">
        <v>0</v>
      </c>
      <c r="S1430" s="1">
        <v>0</v>
      </c>
      <c r="T1430" s="1" t="s">
        <v>9516</v>
      </c>
    </row>
    <row r="1431" spans="1:20" ht="13.5" customHeight="1">
      <c r="A1431" s="1" t="s">
        <v>10246</v>
      </c>
      <c r="B1431" s="1" t="s">
        <v>952</v>
      </c>
      <c r="C1431" s="1" t="s">
        <v>2702</v>
      </c>
      <c r="D1431" s="1" t="s">
        <v>2745</v>
      </c>
      <c r="E1431" s="1" t="s">
        <v>2746</v>
      </c>
      <c r="F1431" s="1">
        <v>33.799999999999997</v>
      </c>
      <c r="G1431" s="1">
        <v>37.200000000000003</v>
      </c>
      <c r="J1431" s="1">
        <v>0</v>
      </c>
      <c r="K1431" s="1">
        <v>0</v>
      </c>
      <c r="L1431" s="1">
        <v>0</v>
      </c>
      <c r="M1431" s="1">
        <v>0</v>
      </c>
      <c r="N1431" s="1">
        <v>0</v>
      </c>
      <c r="O1431" s="1">
        <v>0</v>
      </c>
      <c r="P1431" s="1" t="s">
        <v>9516</v>
      </c>
      <c r="Q1431" s="1">
        <v>0</v>
      </c>
      <c r="R1431" s="1">
        <v>0</v>
      </c>
      <c r="S1431" s="1">
        <v>0</v>
      </c>
      <c r="T1431" s="1" t="s">
        <v>9516</v>
      </c>
    </row>
    <row r="1432" spans="1:20" ht="13.5" customHeight="1">
      <c r="A1432" s="1" t="s">
        <v>10246</v>
      </c>
      <c r="B1432" s="1" t="s">
        <v>952</v>
      </c>
      <c r="C1432" s="1" t="s">
        <v>2702</v>
      </c>
      <c r="D1432" s="1" t="s">
        <v>2747</v>
      </c>
      <c r="E1432" s="1" t="s">
        <v>2748</v>
      </c>
      <c r="F1432" s="1">
        <v>38.4</v>
      </c>
      <c r="G1432" s="1">
        <v>42.2</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2750</v>
      </c>
      <c r="E1433" s="1" t="s">
        <v>2751</v>
      </c>
      <c r="F1433" s="1">
        <v>0</v>
      </c>
      <c r="G1433" s="1">
        <v>0</v>
      </c>
      <c r="H1433" s="1" t="s">
        <v>9684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2753</v>
      </c>
      <c r="E1434" s="1" t="s">
        <v>2754</v>
      </c>
      <c r="F1434" s="1">
        <v>4.9000000000000004</v>
      </c>
      <c r="G1434" s="1">
        <v>5.4</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2755</v>
      </c>
      <c r="E1435" s="1" t="s">
        <v>2756</v>
      </c>
      <c r="F1435" s="1">
        <v>9</v>
      </c>
      <c r="G1435" s="1">
        <v>9.9</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2757</v>
      </c>
      <c r="E1436" s="1" t="s">
        <v>2758</v>
      </c>
      <c r="F1436" s="1">
        <v>13.7</v>
      </c>
      <c r="G1436" s="1">
        <v>15.1</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2759</v>
      </c>
      <c r="E1437" s="1" t="s">
        <v>2760</v>
      </c>
      <c r="F1437" s="1">
        <v>15</v>
      </c>
      <c r="G1437" s="1">
        <v>16.5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2761</v>
      </c>
      <c r="E1438" s="1" t="s">
        <v>10193</v>
      </c>
      <c r="F1438" s="1">
        <v>17.8</v>
      </c>
      <c r="G1438" s="1">
        <v>19.600000000000001</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2762</v>
      </c>
      <c r="E1439" s="1" t="s">
        <v>10173</v>
      </c>
      <c r="F1439" s="1">
        <v>25</v>
      </c>
      <c r="G1439" s="1">
        <v>27.5</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2763</v>
      </c>
      <c r="E1440" s="1" t="s">
        <v>2764</v>
      </c>
      <c r="F1440" s="1">
        <v>30</v>
      </c>
      <c r="G1440" s="1">
        <v>33</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2765</v>
      </c>
      <c r="E1441" s="1" t="s">
        <v>2766</v>
      </c>
      <c r="F1441" s="1">
        <v>33.6</v>
      </c>
      <c r="G1441" s="1">
        <v>37</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2767</v>
      </c>
      <c r="E1442" s="1" t="s">
        <v>2768</v>
      </c>
      <c r="F1442" s="1">
        <v>37.6</v>
      </c>
      <c r="G1442" s="1">
        <v>41.4</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2769</v>
      </c>
      <c r="E1443" s="1" t="s">
        <v>2770</v>
      </c>
      <c r="F1443" s="1">
        <v>40.299999999999997</v>
      </c>
      <c r="G1443" s="1">
        <v>44.3</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2771</v>
      </c>
      <c r="E1444" s="1" t="s">
        <v>2772</v>
      </c>
      <c r="F1444" s="1">
        <v>49.1</v>
      </c>
      <c r="G1444" s="1">
        <v>54</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2749</v>
      </c>
      <c r="D1445" s="1" t="s">
        <v>2773</v>
      </c>
      <c r="E1445" s="1" t="s">
        <v>2774</v>
      </c>
      <c r="F1445" s="1">
        <v>55.8</v>
      </c>
      <c r="G1445" s="1">
        <v>61.4</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2775</v>
      </c>
      <c r="E1446" s="1" t="s">
        <v>10205</v>
      </c>
      <c r="F1446" s="1">
        <v>59.9</v>
      </c>
      <c r="G1446" s="1">
        <v>65.900000000000006</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2776</v>
      </c>
      <c r="E1447" s="1" t="s">
        <v>2777</v>
      </c>
      <c r="F1447" s="1">
        <v>64.2</v>
      </c>
      <c r="G1447" s="1">
        <v>70.599999999999994</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2778</v>
      </c>
      <c r="E1448" s="1" t="s">
        <v>2779</v>
      </c>
      <c r="F1448" s="1">
        <v>66.099999999999994</v>
      </c>
      <c r="G1448" s="1">
        <v>72.7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2780</v>
      </c>
      <c r="E1449" s="1" t="s">
        <v>2781</v>
      </c>
      <c r="F1449" s="1">
        <v>69.7</v>
      </c>
      <c r="G1449" s="1">
        <v>76.7</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2782</v>
      </c>
      <c r="E1450" s="1" t="s">
        <v>10195</v>
      </c>
      <c r="F1450" s="1">
        <v>74.400000000000006</v>
      </c>
      <c r="G1450" s="1">
        <v>81.8</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2783</v>
      </c>
      <c r="E1451" s="1" t="s">
        <v>2784</v>
      </c>
      <c r="F1451" s="1">
        <v>77.7</v>
      </c>
      <c r="G1451" s="1">
        <v>85.5</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2785</v>
      </c>
      <c r="E1452" s="1" t="s">
        <v>2786</v>
      </c>
      <c r="F1452" s="1">
        <v>82.2</v>
      </c>
      <c r="G1452" s="1">
        <v>90.4</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2787</v>
      </c>
      <c r="E1453" s="1" t="s">
        <v>2788</v>
      </c>
      <c r="F1453" s="1">
        <v>84.6</v>
      </c>
      <c r="G1453" s="1">
        <v>93.1</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2789</v>
      </c>
      <c r="E1454" s="1" t="s">
        <v>2790</v>
      </c>
      <c r="F1454" s="1">
        <v>86.6</v>
      </c>
      <c r="G1454" s="1">
        <v>95.3</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2791</v>
      </c>
      <c r="E1455" s="1" t="s">
        <v>2792</v>
      </c>
      <c r="F1455" s="1">
        <v>89.6</v>
      </c>
      <c r="G1455" s="1">
        <v>98.6</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2793</v>
      </c>
      <c r="E1456" s="1" t="s">
        <v>2794</v>
      </c>
      <c r="F1456" s="1">
        <v>92.1</v>
      </c>
      <c r="G1456" s="1">
        <v>101.3</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2795</v>
      </c>
      <c r="E1457" s="1" t="s">
        <v>2796</v>
      </c>
      <c r="F1457" s="1">
        <v>98.6</v>
      </c>
      <c r="G1457" s="1">
        <v>108.5</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2797</v>
      </c>
      <c r="E1458" s="1" t="s">
        <v>2798</v>
      </c>
      <c r="F1458" s="1">
        <v>103.3</v>
      </c>
      <c r="G1458" s="1">
        <v>113.6</v>
      </c>
      <c r="J1458" s="1">
        <v>0</v>
      </c>
      <c r="K1458" s="1">
        <v>0</v>
      </c>
      <c r="L1458" s="1">
        <v>0</v>
      </c>
      <c r="M1458" s="1">
        <v>0</v>
      </c>
      <c r="N1458" s="1">
        <v>0</v>
      </c>
      <c r="O1458" s="1">
        <v>0</v>
      </c>
      <c r="P1458" s="1" t="s">
        <v>9516</v>
      </c>
      <c r="Q1458" s="1">
        <v>0</v>
      </c>
      <c r="R1458" s="1">
        <v>0</v>
      </c>
      <c r="S1458" s="1">
        <v>0</v>
      </c>
      <c r="T1458" s="1" t="s">
        <v>9516</v>
      </c>
    </row>
    <row r="1459" spans="1:20" ht="13.5" customHeight="1">
      <c r="A1459" s="1" t="s">
        <v>2587</v>
      </c>
      <c r="B1459" s="1" t="s">
        <v>952</v>
      </c>
      <c r="C1459" s="1" t="s">
        <v>2749</v>
      </c>
      <c r="D1459" s="1" t="s">
        <v>2799</v>
      </c>
      <c r="E1459" s="1" t="s">
        <v>2800</v>
      </c>
      <c r="F1459" s="1">
        <v>106.9</v>
      </c>
      <c r="G1459" s="1">
        <v>117.6</v>
      </c>
      <c r="H1459" s="1" t="s">
        <v>2406</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2803</v>
      </c>
      <c r="E1460" s="1" t="s">
        <v>2804</v>
      </c>
      <c r="F1460" s="1">
        <v>0</v>
      </c>
      <c r="G1460" s="1">
        <v>0</v>
      </c>
      <c r="H1460" s="1" t="s">
        <v>10262</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2806</v>
      </c>
      <c r="E1461" s="1" t="s">
        <v>2807</v>
      </c>
      <c r="F1461" s="1">
        <v>3.4</v>
      </c>
      <c r="G1461" s="1">
        <v>3.7</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2808</v>
      </c>
      <c r="E1462" s="1" t="s">
        <v>2809</v>
      </c>
      <c r="F1462" s="1">
        <v>5.5</v>
      </c>
      <c r="G1462" s="1">
        <v>6.1</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2810</v>
      </c>
      <c r="E1463" s="1" t="s">
        <v>2811</v>
      </c>
      <c r="F1463" s="1">
        <v>7.3</v>
      </c>
      <c r="G1463" s="1">
        <v>8</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2812</v>
      </c>
      <c r="E1464" s="1" t="s">
        <v>2813</v>
      </c>
      <c r="F1464" s="1">
        <v>9</v>
      </c>
      <c r="G1464" s="1">
        <v>9.9</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2814</v>
      </c>
      <c r="E1465" s="1" t="s">
        <v>2815</v>
      </c>
      <c r="F1465" s="1">
        <v>10.3</v>
      </c>
      <c r="G1465" s="1">
        <v>11.3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2816</v>
      </c>
      <c r="E1466" s="1" t="s">
        <v>2817</v>
      </c>
      <c r="F1466" s="1">
        <v>11.8</v>
      </c>
      <c r="G1466" s="1">
        <v>13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2818</v>
      </c>
      <c r="E1467" s="1" t="s">
        <v>2819</v>
      </c>
      <c r="F1467" s="1">
        <v>17.5</v>
      </c>
      <c r="G1467" s="1">
        <v>19.3</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2820</v>
      </c>
      <c r="E1468" s="1" t="s">
        <v>2821</v>
      </c>
      <c r="F1468" s="1">
        <v>19.600000000000001</v>
      </c>
      <c r="G1468" s="1">
        <v>21.6</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2822</v>
      </c>
      <c r="E1469" s="1" t="s">
        <v>2823</v>
      </c>
      <c r="F1469" s="1">
        <v>21.8</v>
      </c>
      <c r="G1469" s="1">
        <v>24</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2824</v>
      </c>
      <c r="E1470" s="1" t="s">
        <v>2825</v>
      </c>
      <c r="F1470" s="1">
        <v>24.8</v>
      </c>
      <c r="G1470" s="1">
        <v>26.7</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2826</v>
      </c>
      <c r="E1471" s="1" t="s">
        <v>2827</v>
      </c>
      <c r="F1471" s="1">
        <v>25.8</v>
      </c>
      <c r="G1471" s="1">
        <v>28.4</v>
      </c>
      <c r="J1471" s="1">
        <v>0</v>
      </c>
      <c r="K1471" s="1">
        <v>0</v>
      </c>
      <c r="L1471" s="1">
        <v>0</v>
      </c>
      <c r="M1471" s="1">
        <v>0</v>
      </c>
      <c r="N1471" s="1">
        <v>0</v>
      </c>
      <c r="O1471" s="1">
        <v>0</v>
      </c>
      <c r="P1471" s="1" t="s">
        <v>9516</v>
      </c>
      <c r="Q1471" s="1">
        <v>0</v>
      </c>
      <c r="R1471" s="1">
        <v>0</v>
      </c>
      <c r="S1471" s="1">
        <v>0</v>
      </c>
      <c r="T1471" s="1" t="s">
        <v>9516</v>
      </c>
    </row>
    <row r="1472" spans="1:20" ht="13.5" customHeight="1">
      <c r="A1472" s="1" t="s">
        <v>2801</v>
      </c>
      <c r="B1472" s="1" t="s">
        <v>952</v>
      </c>
      <c r="C1472" s="1" t="s">
        <v>2802</v>
      </c>
      <c r="D1472" s="1" t="s">
        <v>2828</v>
      </c>
      <c r="E1472" s="1" t="s">
        <v>2829</v>
      </c>
      <c r="F1472" s="1">
        <v>27.5</v>
      </c>
      <c r="G1472" s="1">
        <v>30.3</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2830</v>
      </c>
      <c r="E1473" s="1" t="s">
        <v>2831</v>
      </c>
      <c r="F1473" s="1">
        <v>29.5</v>
      </c>
      <c r="G1473" s="1">
        <v>32.5</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2832</v>
      </c>
      <c r="E1474" s="1" t="s">
        <v>2833</v>
      </c>
      <c r="F1474" s="1">
        <v>32.1</v>
      </c>
      <c r="G1474" s="1">
        <v>35.299999999999997</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2834</v>
      </c>
      <c r="E1475" s="1" t="s">
        <v>2835</v>
      </c>
      <c r="F1475" s="1">
        <v>34.200000000000003</v>
      </c>
      <c r="G1475" s="1">
        <v>37.6</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2836</v>
      </c>
      <c r="E1476" s="1" t="s">
        <v>2837</v>
      </c>
      <c r="F1476" s="1">
        <v>38.1</v>
      </c>
      <c r="G1476" s="1">
        <v>41.9</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2838</v>
      </c>
      <c r="E1477" s="1" t="s">
        <v>2839</v>
      </c>
      <c r="F1477" s="1">
        <v>40</v>
      </c>
      <c r="G1477" s="1">
        <v>44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2840</v>
      </c>
      <c r="E1478" s="1" t="s">
        <v>2841</v>
      </c>
      <c r="F1478" s="1">
        <v>43.1</v>
      </c>
      <c r="G1478" s="1">
        <v>47.4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2842</v>
      </c>
      <c r="E1479" s="1" t="s">
        <v>2843</v>
      </c>
      <c r="F1479" s="1">
        <v>45.8</v>
      </c>
      <c r="G1479" s="1">
        <v>50.4</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2844</v>
      </c>
      <c r="E1480" s="1" t="s">
        <v>2845</v>
      </c>
      <c r="F1480" s="1">
        <v>48.4</v>
      </c>
      <c r="G1480" s="1">
        <v>53.2</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2846</v>
      </c>
      <c r="E1481" s="1" t="s">
        <v>2847</v>
      </c>
      <c r="F1481" s="1">
        <v>54.4</v>
      </c>
      <c r="G1481" s="1">
        <v>59.8</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2848</v>
      </c>
      <c r="E1482" s="1" t="s">
        <v>2849</v>
      </c>
      <c r="F1482" s="1">
        <v>61.7</v>
      </c>
      <c r="G1482" s="1">
        <v>67.900000000000006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2019</v>
      </c>
      <c r="B1483" s="1" t="s">
        <v>952</v>
      </c>
      <c r="C1483" s="1" t="s">
        <v>2802</v>
      </c>
      <c r="D1483" s="1" t="s">
        <v>2850</v>
      </c>
      <c r="E1483" s="1" t="s">
        <v>1268</v>
      </c>
      <c r="F1483" s="1">
        <v>64.900000000000006</v>
      </c>
      <c r="G1483" s="1">
        <v>71.400000000000006</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2852</v>
      </c>
      <c r="E1484" s="1" t="s">
        <v>2853</v>
      </c>
      <c r="F1484" s="1">
        <v>0</v>
      </c>
      <c r="G1484" s="1">
        <v>0</v>
      </c>
      <c r="H1484" s="1" t="s">
        <v>10263</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2854</v>
      </c>
      <c r="E1485" s="1" t="s">
        <v>2855</v>
      </c>
      <c r="F1485" s="1">
        <v>2.8</v>
      </c>
      <c r="G1485" s="1">
        <v>3.1</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2856</v>
      </c>
      <c r="E1486" s="1" t="s">
        <v>2857</v>
      </c>
      <c r="F1486" s="1">
        <v>9.6</v>
      </c>
      <c r="G1486" s="1">
        <v>10.6</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2858</v>
      </c>
      <c r="E1487" s="1" t="s">
        <v>2859</v>
      </c>
      <c r="F1487" s="1">
        <v>23</v>
      </c>
      <c r="G1487" s="1">
        <v>23.3</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2860</v>
      </c>
      <c r="E1488" s="1" t="s">
        <v>2861</v>
      </c>
      <c r="F1488" s="1">
        <v>30.1</v>
      </c>
      <c r="G1488" s="1">
        <v>33.1</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2862</v>
      </c>
      <c r="E1489" s="1" t="s">
        <v>2863</v>
      </c>
      <c r="F1489" s="1">
        <v>36</v>
      </c>
      <c r="G1489" s="1">
        <v>39.6</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2864</v>
      </c>
      <c r="E1490" s="1" t="s">
        <v>2865</v>
      </c>
      <c r="F1490" s="1">
        <v>42.7</v>
      </c>
      <c r="G1490" s="1">
        <v>47</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2866</v>
      </c>
      <c r="E1491" s="1" t="s">
        <v>2867</v>
      </c>
      <c r="F1491" s="1">
        <v>47.7</v>
      </c>
      <c r="G1491" s="1">
        <v>52.5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2868</v>
      </c>
      <c r="E1492" s="1" t="s">
        <v>2869</v>
      </c>
      <c r="F1492" s="1">
        <v>53.2</v>
      </c>
      <c r="G1492" s="1">
        <v>58.5</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2870</v>
      </c>
      <c r="E1493" s="1" t="s">
        <v>2871</v>
      </c>
      <c r="F1493" s="1">
        <v>55.5</v>
      </c>
      <c r="G1493" s="1">
        <v>61.1</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2851</v>
      </c>
      <c r="D1494" s="1" t="s">
        <v>2872</v>
      </c>
      <c r="E1494" s="1" t="s">
        <v>2873</v>
      </c>
      <c r="F1494" s="1">
        <v>58.4</v>
      </c>
      <c r="G1494" s="1">
        <v>64.2</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2177</v>
      </c>
      <c r="E1495" s="1" t="s">
        <v>2177</v>
      </c>
      <c r="F1495" s="1">
        <v>0</v>
      </c>
      <c r="G1495" s="1">
        <v>0</v>
      </c>
      <c r="H1495" s="1" t="s">
        <v>1231</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2874</v>
      </c>
      <c r="E1496" s="1" t="s">
        <v>2875</v>
      </c>
      <c r="F1496" s="1">
        <v>4.8</v>
      </c>
      <c r="G1496" s="1">
        <v>5.3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2876</v>
      </c>
      <c r="E1497" s="1" t="s">
        <v>2877</v>
      </c>
      <c r="F1497" s="1">
        <v>10.3</v>
      </c>
      <c r="G1497" s="1">
        <v>11.3</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2878</v>
      </c>
      <c r="E1498" s="1" t="s">
        <v>2879</v>
      </c>
      <c r="F1498" s="1">
        <v>18.3</v>
      </c>
      <c r="G1498" s="1">
        <v>20.100000000000001</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2880</v>
      </c>
      <c r="E1499" s="1" t="s">
        <v>2881</v>
      </c>
      <c r="F1499" s="1">
        <v>26.3</v>
      </c>
      <c r="G1499" s="1">
        <v>28.9</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2882</v>
      </c>
      <c r="E1500" s="1" t="s">
        <v>2883</v>
      </c>
      <c r="F1500" s="1">
        <v>36.700000000000003</v>
      </c>
      <c r="G1500" s="1">
        <v>40.4</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2884</v>
      </c>
      <c r="E1501" s="1" t="s">
        <v>2885</v>
      </c>
      <c r="F1501" s="1">
        <v>40.1</v>
      </c>
      <c r="G1501" s="1">
        <v>44.1</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2886</v>
      </c>
      <c r="E1502" s="1" t="s">
        <v>2887</v>
      </c>
      <c r="F1502" s="1">
        <v>46.6</v>
      </c>
      <c r="G1502" s="1">
        <v>51.3</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2888</v>
      </c>
      <c r="E1503" s="1" t="s">
        <v>2889</v>
      </c>
      <c r="F1503" s="1">
        <v>49.9</v>
      </c>
      <c r="G1503" s="1">
        <v>54.9</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2890</v>
      </c>
      <c r="E1504" s="1" t="s">
        <v>2891</v>
      </c>
      <c r="F1504" s="1">
        <v>54.3</v>
      </c>
      <c r="G1504" s="1">
        <v>59.7</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2892</v>
      </c>
      <c r="E1505" s="1" t="s">
        <v>2893</v>
      </c>
      <c r="F1505" s="1">
        <v>58.7</v>
      </c>
      <c r="G1505" s="1">
        <v>64.599999999999994</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2894</v>
      </c>
      <c r="E1506" s="1" t="s">
        <v>2895</v>
      </c>
      <c r="F1506" s="1">
        <v>62.5</v>
      </c>
      <c r="G1506" s="1">
        <v>68.8</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2896</v>
      </c>
      <c r="E1507" s="1" t="s">
        <v>2897</v>
      </c>
      <c r="F1507" s="1">
        <v>69.5</v>
      </c>
      <c r="G1507" s="1">
        <v>76.5</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2898</v>
      </c>
      <c r="E1508" s="1" t="s">
        <v>2899</v>
      </c>
      <c r="F1508" s="1">
        <v>73.7</v>
      </c>
      <c r="G1508" s="1">
        <v>81.099999999999994</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2900</v>
      </c>
      <c r="E1509" s="1" t="s">
        <v>2901</v>
      </c>
      <c r="F1509" s="1">
        <v>79.8</v>
      </c>
      <c r="G1509" s="1">
        <v>87.8</v>
      </c>
      <c r="H1509" s="1" t="s">
        <v>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2178</v>
      </c>
      <c r="D1510" s="1" t="s">
        <v>1925</v>
      </c>
      <c r="E1510" s="1" t="s">
        <v>1926</v>
      </c>
      <c r="F1510" s="1">
        <v>85.6</v>
      </c>
      <c r="G1510" s="1">
        <v>94.2</v>
      </c>
      <c r="H1510" s="1" t="s">
        <v>2902</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1925</v>
      </c>
      <c r="E1511" s="1" t="s">
        <v>1926</v>
      </c>
      <c r="F1511" s="1">
        <v>0</v>
      </c>
      <c r="G1511" s="1">
        <v>0</v>
      </c>
      <c r="H1511" s="1" t="s">
        <v>2904</v>
      </c>
      <c r="I1511" s="1" t="s">
        <v>9317</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10621</v>
      </c>
      <c r="E1512" s="1" t="s">
        <v>10622</v>
      </c>
      <c r="F1512" s="1">
        <v>3.4</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2905</v>
      </c>
      <c r="E1513" s="1" t="s">
        <v>2906</v>
      </c>
      <c r="F1513" s="1">
        <v>7.9</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9875</v>
      </c>
      <c r="E1514" s="1" t="s">
        <v>2907</v>
      </c>
      <c r="F1514" s="1">
        <v>11.8</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2908</v>
      </c>
      <c r="E1515" s="1" t="s">
        <v>2909</v>
      </c>
      <c r="F1515" s="1">
        <v>15.4</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2910</v>
      </c>
      <c r="E1516" s="1" t="s">
        <v>2911</v>
      </c>
      <c r="F1516" s="1">
        <v>20.8</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1905</v>
      </c>
      <c r="B1517" s="1" t="s">
        <v>952</v>
      </c>
      <c r="C1517" s="1" t="s">
        <v>2903</v>
      </c>
      <c r="D1517" s="1" t="s">
        <v>2912</v>
      </c>
      <c r="E1517" s="1" t="s">
        <v>2913</v>
      </c>
      <c r="F1517" s="1">
        <v>27.3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9955</v>
      </c>
      <c r="B1518" s="1" t="s">
        <v>952</v>
      </c>
      <c r="C1518" s="1" t="s">
        <v>2903</v>
      </c>
      <c r="D1518" s="1" t="s">
        <v>2914</v>
      </c>
      <c r="E1518" s="1" t="s">
        <v>2915</v>
      </c>
      <c r="F1518" s="1">
        <v>29.3</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2916</v>
      </c>
      <c r="E1519" s="1" t="s">
        <v>2917</v>
      </c>
      <c r="F1519" s="1">
        <v>31</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2918</v>
      </c>
      <c r="E1520" s="1" t="s">
        <v>2919</v>
      </c>
      <c r="F1520" s="1">
        <v>33.4</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2920</v>
      </c>
      <c r="E1521" s="1" t="s">
        <v>2921</v>
      </c>
      <c r="F1521" s="1">
        <v>36.700000000000003</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2922</v>
      </c>
      <c r="E1522" s="1" t="s">
        <v>2923</v>
      </c>
      <c r="F1522" s="1">
        <v>41.1</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2924</v>
      </c>
      <c r="E1523" s="1" t="s">
        <v>2925</v>
      </c>
      <c r="F1523" s="1">
        <v>51.2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2926</v>
      </c>
      <c r="E1524" s="1" t="s">
        <v>2927</v>
      </c>
      <c r="F1524" s="1">
        <v>57.2</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2928</v>
      </c>
      <c r="E1525" s="1" t="s">
        <v>2929</v>
      </c>
      <c r="F1525" s="1">
        <v>60</v>
      </c>
      <c r="G1525" s="1">
        <v>0</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2930</v>
      </c>
      <c r="E1526" s="1" t="s">
        <v>2931</v>
      </c>
      <c r="F1526" s="1">
        <v>64.599999999999994</v>
      </c>
      <c r="G1526" s="1">
        <v>0</v>
      </c>
      <c r="H1526" s="1" t="s">
        <v>2932</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2933</v>
      </c>
      <c r="E1527" s="1" t="s">
        <v>2934</v>
      </c>
      <c r="F1527" s="1">
        <v>70.099999999999994</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2935</v>
      </c>
      <c r="E1528" s="1" t="s">
        <v>2936</v>
      </c>
      <c r="F1528" s="1">
        <v>73.2</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2937</v>
      </c>
      <c r="E1529" s="1" t="s">
        <v>2938</v>
      </c>
      <c r="F1529" s="1">
        <v>75.099999999999994</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2939</v>
      </c>
      <c r="E1530" s="1" t="s">
        <v>2940</v>
      </c>
      <c r="F1530" s="1">
        <v>77.5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2941</v>
      </c>
      <c r="E1531" s="1" t="s">
        <v>2942</v>
      </c>
      <c r="F1531" s="1">
        <v>79.5</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2943</v>
      </c>
      <c r="E1532" s="1" t="s">
        <v>2944</v>
      </c>
      <c r="F1532" s="1">
        <v>81.2</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2945</v>
      </c>
      <c r="E1533" s="1" t="s">
        <v>2360</v>
      </c>
      <c r="F1533" s="1">
        <v>91.1</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2946</v>
      </c>
      <c r="E1534" s="1" t="s">
        <v>2947</v>
      </c>
      <c r="F1534" s="1">
        <v>97.2</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2948</v>
      </c>
      <c r="E1535" s="1" t="s">
        <v>2949</v>
      </c>
      <c r="F1535" s="1">
        <v>101</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2950</v>
      </c>
      <c r="E1536" s="1" t="s">
        <v>2951</v>
      </c>
      <c r="F1536" s="1">
        <v>106.2</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2952</v>
      </c>
      <c r="E1537" s="1" t="s">
        <v>2953</v>
      </c>
      <c r="F1537" s="1">
        <v>111.3</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2954</v>
      </c>
      <c r="E1538" s="1" t="s">
        <v>2955</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2957</v>
      </c>
      <c r="E1539" s="1" t="s">
        <v>2958</v>
      </c>
      <c r="F1539" s="1">
        <v>121.3</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2959</v>
      </c>
      <c r="E1540" s="1" t="s">
        <v>2960</v>
      </c>
      <c r="F1540" s="1">
        <v>128.4</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2961</v>
      </c>
      <c r="E1541" s="1" t="s">
        <v>2962</v>
      </c>
      <c r="F1541" s="1">
        <v>133.6</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2963</v>
      </c>
      <c r="E1542" s="1" t="s">
        <v>2964</v>
      </c>
      <c r="F1542" s="1">
        <v>137</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426</v>
      </c>
      <c r="E1543" s="1" t="s">
        <v>427</v>
      </c>
      <c r="F1543" s="1">
        <v>144.4</v>
      </c>
      <c r="G1543" s="1">
        <v>0</v>
      </c>
      <c r="I1543" s="1" t="s">
        <v>9322</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2965</v>
      </c>
      <c r="E1544" s="1" t="s">
        <v>2966</v>
      </c>
      <c r="F1544" s="1">
        <v>148.6</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2967</v>
      </c>
      <c r="E1545" s="1" t="s">
        <v>2968</v>
      </c>
      <c r="F1545" s="1">
        <v>152.5</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2969</v>
      </c>
      <c r="E1546" s="1" t="s">
        <v>2970</v>
      </c>
      <c r="F1546" s="1">
        <v>155.6</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2971</v>
      </c>
      <c r="E1547" s="1" t="s">
        <v>2972</v>
      </c>
      <c r="F1547" s="1">
        <v>158.4</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2973</v>
      </c>
      <c r="E1548" s="1" t="s">
        <v>2974</v>
      </c>
      <c r="F1548" s="1">
        <v>161.9</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2975</v>
      </c>
      <c r="E1549" s="1" t="s">
        <v>2976</v>
      </c>
      <c r="F1549" s="1">
        <v>165.7</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2977</v>
      </c>
      <c r="E1550" s="1" t="s">
        <v>2978</v>
      </c>
      <c r="F1550" s="1">
        <v>167.5</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2979</v>
      </c>
      <c r="E1551" s="1" t="s">
        <v>2980</v>
      </c>
      <c r="F1551" s="1">
        <v>170</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2981</v>
      </c>
      <c r="E1552" s="1" t="s">
        <v>2982</v>
      </c>
      <c r="F1552" s="1">
        <v>172.8</v>
      </c>
      <c r="G1552" s="1">
        <v>0</v>
      </c>
      <c r="J1552" s="1">
        <v>0</v>
      </c>
      <c r="K1552" s="1">
        <v>0</v>
      </c>
      <c r="L1552" s="1">
        <v>2</v>
      </c>
      <c r="M1552" s="1">
        <v>0</v>
      </c>
      <c r="N1552" s="1">
        <v>0</v>
      </c>
      <c r="O1552" s="1">
        <v>0</v>
      </c>
      <c r="P1552" s="1" t="s">
        <v>9516</v>
      </c>
      <c r="Q1552" s="1">
        <v>0</v>
      </c>
      <c r="R1552" s="1">
        <v>0</v>
      </c>
      <c r="S1552" s="1">
        <v>0</v>
      </c>
      <c r="T1552" s="1" t="s">
        <v>9516</v>
      </c>
    </row>
    <row r="1553" spans="1:20" ht="13.5" customHeight="1">
      <c r="A1553" s="1" t="s">
        <v>2956</v>
      </c>
      <c r="B1553" s="1" t="s">
        <v>952</v>
      </c>
      <c r="C1553" s="1" t="s">
        <v>2903</v>
      </c>
      <c r="D1553" s="1" t="s">
        <v>2983</v>
      </c>
      <c r="E1553" s="1" t="s">
        <v>2984</v>
      </c>
      <c r="F1553" s="1">
        <v>175.6</v>
      </c>
      <c r="G1553" s="1">
        <v>0</v>
      </c>
      <c r="H1553" s="1" t="s">
        <v>10016</v>
      </c>
      <c r="J1553" s="1">
        <v>0</v>
      </c>
      <c r="K1553" s="1">
        <v>0</v>
      </c>
      <c r="L1553" s="1">
        <v>2</v>
      </c>
      <c r="M1553" s="1">
        <v>0</v>
      </c>
      <c r="N1553" s="1">
        <v>0</v>
      </c>
      <c r="O1553" s="1">
        <v>0</v>
      </c>
      <c r="P1553" s="1" t="s">
        <v>9516</v>
      </c>
      <c r="Q1553" s="1">
        <v>0</v>
      </c>
      <c r="R1553" s="1">
        <v>0</v>
      </c>
      <c r="S1553" s="1">
        <v>0</v>
      </c>
      <c r="T1553" s="1" t="s">
        <v>9516</v>
      </c>
    </row>
    <row r="1554" spans="1:20">
      <c r="A1554" s="1" t="s">
        <v>951</v>
      </c>
      <c r="B1554" s="1" t="s">
        <v>952</v>
      </c>
      <c r="C1554" s="1" t="s">
        <v>1245</v>
      </c>
      <c r="D1554" s="1" t="s">
        <v>1041</v>
      </c>
      <c r="E1554" s="1" t="s">
        <v>1042</v>
      </c>
      <c r="F1554" s="1">
        <v>0</v>
      </c>
      <c r="G1554" s="1">
        <v>0</v>
      </c>
      <c r="H1554" s="1" t="s">
        <v>9769</v>
      </c>
      <c r="J1554" s="1">
        <v>101</v>
      </c>
      <c r="K1554" s="1">
        <v>10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2986</v>
      </c>
      <c r="E1555" s="1" t="s">
        <v>2987</v>
      </c>
      <c r="F1555" s="1">
        <v>0.8</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2988</v>
      </c>
      <c r="E1556" s="1" t="s">
        <v>2989</v>
      </c>
      <c r="F1556" s="1">
        <v>1.9</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2990</v>
      </c>
      <c r="E1557" s="1" t="s">
        <v>2991</v>
      </c>
      <c r="F1557" s="1">
        <v>3.1</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2992</v>
      </c>
      <c r="E1558" s="1" t="s">
        <v>2993</v>
      </c>
      <c r="F1558" s="1">
        <v>4.5999999999999996</v>
      </c>
      <c r="G1558" s="1">
        <v>0</v>
      </c>
      <c r="J1558" s="1">
        <v>1</v>
      </c>
      <c r="K1558" s="1">
        <v>0</v>
      </c>
      <c r="L1558" s="1">
        <v>1</v>
      </c>
      <c r="M1558" s="1">
        <v>1</v>
      </c>
      <c r="N1558" s="1">
        <v>1</v>
      </c>
      <c r="O1558" s="1">
        <v>1</v>
      </c>
      <c r="P1558" s="1" t="s">
        <v>9516</v>
      </c>
      <c r="Q1558" s="1">
        <v>0</v>
      </c>
      <c r="R1558" s="1">
        <v>0</v>
      </c>
      <c r="S1558" s="1">
        <v>0</v>
      </c>
      <c r="T1558" s="1" t="s">
        <v>9516</v>
      </c>
    </row>
    <row r="1559" spans="1:20">
      <c r="A1559" s="1" t="s">
        <v>951</v>
      </c>
      <c r="B1559" s="1" t="s">
        <v>952</v>
      </c>
      <c r="C1559" s="1" t="s">
        <v>1245</v>
      </c>
      <c r="D1559" s="1" t="s">
        <v>954</v>
      </c>
      <c r="E1559" s="1" t="s">
        <v>955</v>
      </c>
      <c r="F1559" s="1">
        <v>6.8</v>
      </c>
      <c r="G1559" s="1">
        <v>0</v>
      </c>
      <c r="H1559" s="1" t="s">
        <v>2994</v>
      </c>
      <c r="J1559" s="1">
        <v>1</v>
      </c>
      <c r="K1559" s="1">
        <v>12</v>
      </c>
      <c r="L1559" s="1">
        <v>1</v>
      </c>
      <c r="M1559" s="1">
        <v>1</v>
      </c>
      <c r="N1559" s="1">
        <v>1</v>
      </c>
      <c r="O1559" s="1">
        <v>1</v>
      </c>
      <c r="P1559" s="1" t="s">
        <v>9516</v>
      </c>
      <c r="Q1559" s="1">
        <v>0</v>
      </c>
      <c r="R1559" s="1">
        <v>0</v>
      </c>
      <c r="S1559" s="1">
        <v>0</v>
      </c>
      <c r="T1559" s="1" t="s">
        <v>9516</v>
      </c>
    </row>
    <row r="1560" spans="1:20" ht="13.5" customHeight="1">
      <c r="A1560" s="1" t="s">
        <v>951</v>
      </c>
      <c r="B1560" s="1" t="s">
        <v>952</v>
      </c>
      <c r="C1560" s="1" t="s">
        <v>1245</v>
      </c>
      <c r="D1560" s="1" t="s">
        <v>2995</v>
      </c>
      <c r="E1560" s="1" t="s">
        <v>2996</v>
      </c>
      <c r="F1560" s="1">
        <v>9.1999999999999993</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2997</v>
      </c>
      <c r="E1561" s="1" t="s">
        <v>2998</v>
      </c>
      <c r="F1561" s="1">
        <v>11.4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951</v>
      </c>
      <c r="B1562" s="1" t="s">
        <v>952</v>
      </c>
      <c r="C1562" s="1" t="s">
        <v>1245</v>
      </c>
      <c r="D1562" s="1" t="s">
        <v>2999</v>
      </c>
      <c r="E1562" s="1" t="s">
        <v>3000</v>
      </c>
      <c r="F1562" s="1">
        <v>14.4</v>
      </c>
      <c r="G1562" s="1">
        <v>0</v>
      </c>
      <c r="H1562" s="1" t="s">
        <v>7</v>
      </c>
      <c r="J1562" s="1">
        <v>1</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1243</v>
      </c>
      <c r="E1563" s="1" t="s">
        <v>1244</v>
      </c>
      <c r="F1563" s="1">
        <v>18.2</v>
      </c>
      <c r="G1563" s="1">
        <v>0</v>
      </c>
      <c r="H1563" s="1" t="s">
        <v>1195</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3001</v>
      </c>
      <c r="E1564" s="1" t="s">
        <v>3002</v>
      </c>
      <c r="F1564" s="1">
        <v>21.7</v>
      </c>
      <c r="G1564" s="1">
        <v>0</v>
      </c>
      <c r="H1564" s="1" t="s">
        <v>3003</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3004</v>
      </c>
      <c r="E1565" s="1" t="s">
        <v>3005</v>
      </c>
      <c r="F1565" s="1">
        <v>24.8</v>
      </c>
      <c r="G1565" s="1">
        <v>0</v>
      </c>
      <c r="H1565" s="1" t="s">
        <v>7</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3006</v>
      </c>
      <c r="E1566" s="1" t="s">
        <v>3007</v>
      </c>
      <c r="F1566" s="1">
        <v>27</v>
      </c>
      <c r="G1566" s="1">
        <v>0</v>
      </c>
      <c r="H1566" s="1" t="s">
        <v>3008</v>
      </c>
      <c r="J1566" s="1">
        <v>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3009</v>
      </c>
      <c r="E1567" s="1" t="s">
        <v>3010</v>
      </c>
      <c r="F1567" s="1">
        <v>28.8</v>
      </c>
      <c r="G1567" s="1">
        <v>0</v>
      </c>
      <c r="H1567" s="1" t="s">
        <v>3011</v>
      </c>
      <c r="J1567" s="1">
        <v>102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9813</v>
      </c>
      <c r="E1568" s="1" t="s">
        <v>3012</v>
      </c>
      <c r="F1568" s="1">
        <v>31.8</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3013</v>
      </c>
      <c r="E1569" s="1" t="s">
        <v>3014</v>
      </c>
      <c r="F1569" s="1">
        <v>36.700000000000003</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3015</v>
      </c>
      <c r="E1570" s="1" t="s">
        <v>3016</v>
      </c>
      <c r="F1570" s="1">
        <v>40.9</v>
      </c>
      <c r="G1570" s="1">
        <v>0</v>
      </c>
      <c r="H1570" s="1" t="s">
        <v>7</v>
      </c>
      <c r="J1570" s="1">
        <v>2</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3017</v>
      </c>
      <c r="E1571" s="1" t="s">
        <v>3018</v>
      </c>
      <c r="F1571" s="1">
        <v>46.5</v>
      </c>
      <c r="G1571" s="1">
        <v>0</v>
      </c>
      <c r="H1571" s="1" t="s">
        <v>3019</v>
      </c>
      <c r="J1571" s="1">
        <v>0</v>
      </c>
      <c r="K1571" s="1">
        <v>0</v>
      </c>
      <c r="L1571" s="1">
        <v>1</v>
      </c>
      <c r="M1571" s="1">
        <v>1</v>
      </c>
      <c r="N1571" s="1">
        <v>0</v>
      </c>
      <c r="O1571" s="1">
        <v>0</v>
      </c>
      <c r="P1571" s="1" t="s">
        <v>9516</v>
      </c>
      <c r="Q1571" s="1">
        <v>0</v>
      </c>
      <c r="R1571" s="1">
        <v>0</v>
      </c>
      <c r="S1571" s="1">
        <v>0</v>
      </c>
      <c r="T1571" s="1" t="s">
        <v>9516</v>
      </c>
    </row>
    <row r="1572" spans="1:20" ht="13.5" customHeight="1">
      <c r="A1572" s="1" t="s">
        <v>1100</v>
      </c>
      <c r="B1572" s="1" t="s">
        <v>952</v>
      </c>
      <c r="C1572" s="1" t="s">
        <v>1245</v>
      </c>
      <c r="D1572" s="1" t="s">
        <v>3020</v>
      </c>
      <c r="E1572" s="1" t="s">
        <v>3021</v>
      </c>
      <c r="F1572" s="1">
        <v>51.1</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3022</v>
      </c>
      <c r="E1573" s="1" t="s">
        <v>3023</v>
      </c>
      <c r="F1573" s="1">
        <v>54.8</v>
      </c>
      <c r="G1573" s="1">
        <v>0</v>
      </c>
      <c r="H1573" s="1" t="s">
        <v>7</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9876</v>
      </c>
      <c r="E1574" s="1" t="s">
        <v>3024</v>
      </c>
      <c r="F1574" s="1">
        <v>58.6</v>
      </c>
      <c r="G1574" s="1">
        <v>0</v>
      </c>
      <c r="H1574" s="1" t="s">
        <v>3025</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3026</v>
      </c>
      <c r="E1575" s="1" t="s">
        <v>3027</v>
      </c>
      <c r="F1575" s="1">
        <v>63.8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3028</v>
      </c>
      <c r="E1576" s="1" t="s">
        <v>3029</v>
      </c>
      <c r="F1576" s="1">
        <v>67.8</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952</v>
      </c>
      <c r="C1577" s="1" t="s">
        <v>1245</v>
      </c>
      <c r="D1577" s="1" t="s">
        <v>3030</v>
      </c>
      <c r="E1577" s="1" t="s">
        <v>3031</v>
      </c>
      <c r="F1577" s="1">
        <v>73.099999999999994</v>
      </c>
      <c r="G1577" s="1">
        <v>0</v>
      </c>
      <c r="H1577" s="1" t="s">
        <v>7</v>
      </c>
      <c r="J1577" s="1">
        <v>0</v>
      </c>
      <c r="K1577" s="1">
        <v>0</v>
      </c>
      <c r="L1577" s="1">
        <v>1</v>
      </c>
      <c r="M1577" s="1">
        <v>0</v>
      </c>
      <c r="N1577" s="1">
        <v>0</v>
      </c>
      <c r="O1577" s="1">
        <v>0</v>
      </c>
      <c r="P1577" s="1" t="s">
        <v>9516</v>
      </c>
      <c r="Q1577" s="1">
        <v>0</v>
      </c>
      <c r="R1577" s="1">
        <v>0</v>
      </c>
      <c r="S1577" s="1">
        <v>0</v>
      </c>
      <c r="T1577" s="1" t="s">
        <v>9516</v>
      </c>
    </row>
    <row r="1578" spans="1:20" ht="13.5" customHeight="1">
      <c r="A1578" s="1" t="s">
        <v>1100</v>
      </c>
      <c r="B1578" s="1" t="s">
        <v>10610</v>
      </c>
      <c r="C1578" s="1" t="s">
        <v>1245</v>
      </c>
      <c r="D1578" s="1" t="s">
        <v>3032</v>
      </c>
      <c r="E1578" s="1" t="s">
        <v>3033</v>
      </c>
      <c r="F1578" s="1">
        <v>77.7</v>
      </c>
      <c r="G1578" s="1">
        <v>0</v>
      </c>
      <c r="H1578" s="1" t="s">
        <v>3034</v>
      </c>
      <c r="J1578" s="1">
        <v>0</v>
      </c>
      <c r="K1578" s="1">
        <v>0</v>
      </c>
      <c r="L1578" s="1">
        <v>1</v>
      </c>
      <c r="M1578" s="1">
        <v>0</v>
      </c>
      <c r="N1578" s="1">
        <v>0</v>
      </c>
      <c r="O1578" s="1">
        <v>0</v>
      </c>
      <c r="P1578" s="1" t="s">
        <v>9516</v>
      </c>
      <c r="Q1578" s="1">
        <v>1</v>
      </c>
      <c r="R1578" s="1">
        <v>0</v>
      </c>
      <c r="S1578" s="1">
        <v>0</v>
      </c>
      <c r="T1578" s="1" t="s">
        <v>9516</v>
      </c>
    </row>
    <row r="1579" spans="1:20" ht="13.5" customHeight="1">
      <c r="A1579" s="1" t="s">
        <v>1100</v>
      </c>
      <c r="B1579" s="1" t="s">
        <v>952</v>
      </c>
      <c r="C1579" s="1" t="s">
        <v>1245</v>
      </c>
      <c r="D1579" s="1" t="s">
        <v>3035</v>
      </c>
      <c r="E1579" s="1" t="s">
        <v>3036</v>
      </c>
      <c r="F1579" s="1">
        <v>80.8</v>
      </c>
      <c r="G1579" s="1">
        <v>0</v>
      </c>
      <c r="H1579" s="1" t="s">
        <v>7</v>
      </c>
      <c r="J1579" s="1">
        <v>0</v>
      </c>
      <c r="K1579" s="1">
        <v>0</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3037</v>
      </c>
      <c r="E1580" s="1" t="s">
        <v>3038</v>
      </c>
      <c r="F1580" s="1">
        <v>83.9</v>
      </c>
      <c r="G1580" s="1">
        <v>0</v>
      </c>
      <c r="H1580" s="1" t="s">
        <v>3039</v>
      </c>
      <c r="J1580" s="1">
        <v>0</v>
      </c>
      <c r="K1580" s="1">
        <v>11</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3040</v>
      </c>
      <c r="E1581" s="1" t="s">
        <v>3041</v>
      </c>
      <c r="F1581" s="1">
        <v>86</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3042</v>
      </c>
      <c r="E1582" s="1" t="s">
        <v>3043</v>
      </c>
      <c r="F1582" s="1">
        <v>90.4</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3044</v>
      </c>
      <c r="E1583" s="1" t="s">
        <v>3045</v>
      </c>
      <c r="F1583" s="1">
        <v>95.8</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1100</v>
      </c>
      <c r="B1584" s="1" t="s">
        <v>952</v>
      </c>
      <c r="C1584" s="1" t="s">
        <v>1245</v>
      </c>
      <c r="D1584" s="1" t="s">
        <v>3046</v>
      </c>
      <c r="E1584" s="1" t="s">
        <v>3047</v>
      </c>
      <c r="F1584" s="1">
        <v>99.1</v>
      </c>
      <c r="G1584" s="1">
        <v>0</v>
      </c>
      <c r="H1584" s="1" t="s">
        <v>7</v>
      </c>
      <c r="J1584" s="1">
        <v>0</v>
      </c>
      <c r="K1584" s="1">
        <v>0</v>
      </c>
      <c r="L1584" s="1">
        <v>1</v>
      </c>
      <c r="M1584" s="1">
        <v>0</v>
      </c>
      <c r="N1584" s="1">
        <v>0</v>
      </c>
      <c r="O1584" s="1">
        <v>0</v>
      </c>
      <c r="P1584" s="1" t="s">
        <v>9516</v>
      </c>
      <c r="Q1584" s="1">
        <v>0</v>
      </c>
      <c r="R1584" s="1">
        <v>0</v>
      </c>
      <c r="S1584" s="1">
        <v>0</v>
      </c>
      <c r="T1584" s="1" t="s">
        <v>9516</v>
      </c>
    </row>
    <row r="1585" spans="1:20" ht="13.5" customHeight="1">
      <c r="A1585" s="1" t="s">
        <v>3048</v>
      </c>
      <c r="B1585" s="1" t="s">
        <v>10610</v>
      </c>
      <c r="C1585" s="1" t="s">
        <v>1245</v>
      </c>
      <c r="D1585" s="1" t="s">
        <v>3049</v>
      </c>
      <c r="E1585" s="1" t="s">
        <v>3050</v>
      </c>
      <c r="F1585" s="1">
        <v>104.6</v>
      </c>
      <c r="G1585" s="1">
        <v>0</v>
      </c>
      <c r="H1585" s="1" t="s">
        <v>3051</v>
      </c>
      <c r="J1585" s="1">
        <v>0</v>
      </c>
      <c r="K1585" s="1">
        <v>10</v>
      </c>
      <c r="L1585" s="1">
        <v>1</v>
      </c>
      <c r="M1585" s="1">
        <v>0</v>
      </c>
      <c r="N1585" s="1">
        <v>0</v>
      </c>
      <c r="O1585" s="1">
        <v>0</v>
      </c>
      <c r="P1585" s="1" t="s">
        <v>9516</v>
      </c>
      <c r="Q1585" s="1">
        <v>1</v>
      </c>
      <c r="R1585" s="1">
        <v>0</v>
      </c>
      <c r="S1585" s="1">
        <v>0</v>
      </c>
      <c r="T1585" s="1" t="s">
        <v>9516</v>
      </c>
    </row>
    <row r="1586" spans="1:20" ht="13.5" customHeight="1">
      <c r="A1586" s="1" t="s">
        <v>3048</v>
      </c>
      <c r="B1586" s="1" t="s">
        <v>3052</v>
      </c>
      <c r="C1586" s="1" t="s">
        <v>1245</v>
      </c>
      <c r="D1586" s="1" t="s">
        <v>3053</v>
      </c>
      <c r="E1586" s="1" t="s">
        <v>3054</v>
      </c>
      <c r="F1586" s="1">
        <v>114.5</v>
      </c>
      <c r="G1586" s="1">
        <v>0</v>
      </c>
      <c r="H1586" s="1" t="s">
        <v>7</v>
      </c>
      <c r="J1586" s="1">
        <v>0</v>
      </c>
      <c r="K1586" s="1">
        <v>0</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3055</v>
      </c>
      <c r="E1587" s="1" t="s">
        <v>3056</v>
      </c>
      <c r="F1587" s="1">
        <v>120.7</v>
      </c>
      <c r="G1587" s="1">
        <v>0</v>
      </c>
      <c r="H1587" s="1" t="s">
        <v>3039</v>
      </c>
      <c r="J1587" s="1">
        <v>0</v>
      </c>
      <c r="K1587" s="1">
        <v>12</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3057</v>
      </c>
      <c r="E1588" s="1" t="s">
        <v>3058</v>
      </c>
      <c r="F1588" s="1">
        <v>126.2</v>
      </c>
      <c r="G1588" s="1">
        <v>0</v>
      </c>
      <c r="H1588" s="1" t="s">
        <v>3034</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3059</v>
      </c>
      <c r="E1589" s="1" t="s">
        <v>3060</v>
      </c>
      <c r="F1589" s="1">
        <v>130.30000000000001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3061</v>
      </c>
      <c r="E1590" s="1" t="s">
        <v>3062</v>
      </c>
      <c r="F1590" s="1">
        <v>132.80000000000001</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3063</v>
      </c>
      <c r="E1591" s="1" t="s">
        <v>3064</v>
      </c>
      <c r="F1591" s="1">
        <v>137.4</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3065</v>
      </c>
      <c r="E1592" s="1" t="s">
        <v>3066</v>
      </c>
      <c r="F1592" s="1">
        <v>141.30000000000001</v>
      </c>
      <c r="G1592" s="1">
        <v>0</v>
      </c>
      <c r="H1592" s="1" t="s">
        <v>7</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3067</v>
      </c>
      <c r="E1593" s="1" t="s">
        <v>3068</v>
      </c>
      <c r="F1593" s="1">
        <v>146.19999999999999</v>
      </c>
      <c r="G1593" s="1">
        <v>0</v>
      </c>
      <c r="H1593" s="1" t="s">
        <v>1140</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3069</v>
      </c>
      <c r="E1594" s="1" t="s">
        <v>3070</v>
      </c>
      <c r="F1594" s="1">
        <v>149.69999999999999</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3071</v>
      </c>
      <c r="E1595" s="1" t="s">
        <v>3072</v>
      </c>
      <c r="F1595" s="1">
        <v>152.5</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3073</v>
      </c>
      <c r="E1596" s="1" t="s">
        <v>3074</v>
      </c>
      <c r="F1596" s="1">
        <v>154.9</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3075</v>
      </c>
      <c r="E1597" s="1" t="s">
        <v>3076</v>
      </c>
      <c r="F1597" s="1">
        <v>158.4</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3077</v>
      </c>
      <c r="E1598" s="1" t="s">
        <v>3078</v>
      </c>
      <c r="F1598" s="1">
        <v>164.3</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3079</v>
      </c>
      <c r="E1599" s="1" t="s">
        <v>3080</v>
      </c>
      <c r="F1599" s="1">
        <v>169</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3081</v>
      </c>
      <c r="E1600" s="1" t="s">
        <v>3082</v>
      </c>
      <c r="F1600" s="1">
        <v>174.2</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3083</v>
      </c>
      <c r="E1601" s="1" t="s">
        <v>3084</v>
      </c>
      <c r="F1601" s="1">
        <v>177.7</v>
      </c>
      <c r="G1601" s="1">
        <v>0</v>
      </c>
      <c r="H1601" s="1" t="s">
        <v>7</v>
      </c>
      <c r="J1601" s="1">
        <v>0</v>
      </c>
      <c r="K1601" s="1">
        <v>0</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3085</v>
      </c>
      <c r="E1602" s="1" t="s">
        <v>3086</v>
      </c>
      <c r="F1602" s="1">
        <v>180.2</v>
      </c>
      <c r="G1602" s="1">
        <v>0</v>
      </c>
      <c r="H1602" s="1" t="s">
        <v>3039</v>
      </c>
      <c r="J1602" s="1">
        <v>0</v>
      </c>
      <c r="K1602" s="1">
        <v>11</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3087</v>
      </c>
      <c r="E1603" s="1" t="s">
        <v>3088</v>
      </c>
      <c r="F1603" s="1">
        <v>184.5</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3089</v>
      </c>
      <c r="E1604" s="1" t="s">
        <v>3090</v>
      </c>
      <c r="F1604" s="1">
        <v>186.6</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3091</v>
      </c>
      <c r="E1605" s="1" t="s">
        <v>3092</v>
      </c>
      <c r="F1605" s="1">
        <v>193.7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3093</v>
      </c>
      <c r="E1606" s="1" t="s">
        <v>3094</v>
      </c>
      <c r="F1606" s="1">
        <v>197</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3095</v>
      </c>
      <c r="E1607" s="1" t="s">
        <v>3096</v>
      </c>
      <c r="F1607" s="1">
        <v>200.3</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3097</v>
      </c>
      <c r="E1608" s="1" t="s">
        <v>3098</v>
      </c>
      <c r="F1608" s="1">
        <v>204.9</v>
      </c>
      <c r="G1608" s="1">
        <v>0</v>
      </c>
      <c r="H1608" s="1" t="s">
        <v>7</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3099</v>
      </c>
      <c r="E1609" s="1" t="s">
        <v>3100</v>
      </c>
      <c r="F1609" s="1">
        <v>207.8</v>
      </c>
      <c r="G1609" s="1">
        <v>0</v>
      </c>
      <c r="H1609" s="1" t="s">
        <v>7</v>
      </c>
      <c r="I1609" s="1" t="s">
        <v>9315</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3101</v>
      </c>
      <c r="E1610" s="1" t="s">
        <v>3102</v>
      </c>
      <c r="F1610" s="1">
        <v>212.9</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3103</v>
      </c>
      <c r="E1611" s="1" t="s">
        <v>3104</v>
      </c>
      <c r="F1611" s="1">
        <v>222.2</v>
      </c>
      <c r="G1611" s="1">
        <v>0</v>
      </c>
      <c r="H1611" s="1" t="s">
        <v>7</v>
      </c>
      <c r="J1611" s="1">
        <v>0</v>
      </c>
      <c r="K1611" s="1">
        <v>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3105</v>
      </c>
      <c r="E1612" s="1" t="s">
        <v>3106</v>
      </c>
      <c r="F1612" s="1">
        <v>229.3</v>
      </c>
      <c r="G1612" s="1">
        <v>0</v>
      </c>
      <c r="H1612" s="1" t="s">
        <v>3039</v>
      </c>
      <c r="J1612" s="1">
        <v>0</v>
      </c>
      <c r="K1612" s="1">
        <v>10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3107</v>
      </c>
      <c r="E1613" s="1" t="s">
        <v>3108</v>
      </c>
      <c r="F1613" s="1">
        <v>234.6</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3109</v>
      </c>
      <c r="E1614" s="1" t="s">
        <v>3110</v>
      </c>
      <c r="F1614" s="1">
        <v>238.1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3111</v>
      </c>
      <c r="E1615" s="1" t="s">
        <v>3112</v>
      </c>
      <c r="F1615" s="1">
        <v>245.9</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3113</v>
      </c>
      <c r="E1616" s="1" t="s">
        <v>3114</v>
      </c>
      <c r="F1616" s="1">
        <v>248.8</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3115</v>
      </c>
      <c r="E1617" s="1" t="s">
        <v>3116</v>
      </c>
      <c r="F1617" s="1">
        <v>252.7</v>
      </c>
      <c r="G1617" s="1">
        <v>0</v>
      </c>
      <c r="H1617" s="1" t="s">
        <v>7</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3117</v>
      </c>
      <c r="E1618" s="1" t="s">
        <v>3118</v>
      </c>
      <c r="F1618" s="1">
        <v>257.10000000000002</v>
      </c>
      <c r="G1618" s="1">
        <v>0</v>
      </c>
      <c r="H1618" s="1" t="s">
        <v>3039</v>
      </c>
      <c r="J1618" s="1">
        <v>0</v>
      </c>
      <c r="K1618" s="1">
        <v>10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3119</v>
      </c>
      <c r="E1619" s="1" t="s">
        <v>3120</v>
      </c>
      <c r="F1619" s="1">
        <v>262.39999999999998</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3121</v>
      </c>
      <c r="E1620" s="1" t="s">
        <v>3122</v>
      </c>
      <c r="F1620" s="1">
        <v>267.5</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3123</v>
      </c>
      <c r="E1621" s="1" t="s">
        <v>3124</v>
      </c>
      <c r="F1621" s="1">
        <v>269.8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3125</v>
      </c>
      <c r="E1622" s="1" t="s">
        <v>3126</v>
      </c>
      <c r="F1622" s="1">
        <v>272.89999999999998</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3127</v>
      </c>
      <c r="E1623" s="1" t="s">
        <v>3128</v>
      </c>
      <c r="F1623" s="1">
        <v>276.60000000000002</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3129</v>
      </c>
      <c r="E1624" s="1" t="s">
        <v>3130</v>
      </c>
      <c r="F1624" s="1">
        <v>282.39999999999998</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3132</v>
      </c>
      <c r="E1625" s="1" t="s">
        <v>3133</v>
      </c>
      <c r="F1625" s="1">
        <v>286.7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3134</v>
      </c>
      <c r="E1626" s="1" t="s">
        <v>3135</v>
      </c>
      <c r="F1626" s="1">
        <v>293.60000000000002</v>
      </c>
      <c r="G1626" s="1">
        <v>0</v>
      </c>
      <c r="H1626" s="1" t="s">
        <v>3136</v>
      </c>
      <c r="J1626" s="1">
        <v>0</v>
      </c>
      <c r="K1626" s="1">
        <v>10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3137</v>
      </c>
      <c r="E1627" s="1" t="s">
        <v>3138</v>
      </c>
      <c r="F1627" s="1">
        <v>298.39999999999998</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3139</v>
      </c>
      <c r="E1628" s="1" t="s">
        <v>3140</v>
      </c>
      <c r="F1628" s="1">
        <v>302.10000000000002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3141</v>
      </c>
      <c r="E1629" s="1" t="s">
        <v>3142</v>
      </c>
      <c r="F1629" s="1">
        <v>305.2</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3143</v>
      </c>
      <c r="E1630" s="1" t="s">
        <v>10140</v>
      </c>
      <c r="F1630" s="1">
        <v>308.3</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3144</v>
      </c>
      <c r="E1631" s="1" t="s">
        <v>3145</v>
      </c>
      <c r="F1631" s="1">
        <v>310.60000000000002</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3146</v>
      </c>
      <c r="E1632" s="1" t="s">
        <v>3147</v>
      </c>
      <c r="F1632" s="1">
        <v>312.89999999999998</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9877</v>
      </c>
      <c r="E1633" s="1" t="s">
        <v>3148</v>
      </c>
      <c r="F1633" s="1">
        <v>315.5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3149</v>
      </c>
      <c r="E1634" s="1" t="s">
        <v>3150</v>
      </c>
      <c r="F1634" s="1">
        <v>318.5</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9673</v>
      </c>
      <c r="E1635" s="1" t="s">
        <v>9674</v>
      </c>
      <c r="F1635" s="1">
        <v>321.60000000000002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3151</v>
      </c>
      <c r="E1636" s="1" t="s">
        <v>3152</v>
      </c>
      <c r="F1636" s="1">
        <v>325.89999999999998</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3153</v>
      </c>
      <c r="E1637" s="1" t="s">
        <v>3154</v>
      </c>
      <c r="F1637" s="1">
        <v>330.1</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3155</v>
      </c>
      <c r="E1638" s="1" t="s">
        <v>3156</v>
      </c>
      <c r="F1638" s="1">
        <v>333.7</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3157</v>
      </c>
      <c r="E1639" s="1" t="s">
        <v>3158</v>
      </c>
      <c r="F1639" s="1">
        <v>336.3</v>
      </c>
      <c r="G1639" s="1">
        <v>0</v>
      </c>
      <c r="H1639" s="1" t="s">
        <v>3039</v>
      </c>
      <c r="J1639" s="1">
        <v>0</v>
      </c>
      <c r="K1639" s="1">
        <v>10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3159</v>
      </c>
      <c r="E1640" s="1" t="s">
        <v>3160</v>
      </c>
      <c r="F1640" s="1">
        <v>338.1</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3161</v>
      </c>
      <c r="E1641" s="1" t="s">
        <v>3162</v>
      </c>
      <c r="F1641" s="1">
        <v>339.7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3163</v>
      </c>
      <c r="E1642" s="1" t="s">
        <v>3164</v>
      </c>
      <c r="F1642" s="1">
        <v>341.6</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3165</v>
      </c>
      <c r="E1643" s="1" t="s">
        <v>3166</v>
      </c>
      <c r="F1643" s="1">
        <v>343.5</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3167</v>
      </c>
      <c r="E1644" s="1" t="s">
        <v>3168</v>
      </c>
      <c r="F1644" s="1">
        <v>346.5</v>
      </c>
      <c r="G1644" s="1">
        <v>0</v>
      </c>
      <c r="H1644" s="1" t="s">
        <v>3169</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3170</v>
      </c>
      <c r="E1645" s="1" t="s">
        <v>3171</v>
      </c>
      <c r="F1645" s="1">
        <v>349.5</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3172</v>
      </c>
      <c r="E1646" s="1" t="s">
        <v>3173</v>
      </c>
      <c r="F1646" s="1">
        <v>351.8</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3174</v>
      </c>
      <c r="E1647" s="1" t="s">
        <v>3175</v>
      </c>
      <c r="F1647" s="1">
        <v>353.6</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3176</v>
      </c>
      <c r="E1648" s="1" t="s">
        <v>3177</v>
      </c>
      <c r="F1648" s="1">
        <v>356.8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3178</v>
      </c>
      <c r="E1649" s="1" t="s">
        <v>3179</v>
      </c>
      <c r="F1649" s="1">
        <v>360.8</v>
      </c>
      <c r="G1649" s="1">
        <v>0</v>
      </c>
      <c r="H1649" s="1" t="s">
        <v>7</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596</v>
      </c>
      <c r="E1650" s="1" t="s">
        <v>597</v>
      </c>
      <c r="F1650" s="1">
        <v>362.7</v>
      </c>
      <c r="G1650" s="1">
        <v>0</v>
      </c>
      <c r="H1650" s="1" t="s">
        <v>3180</v>
      </c>
      <c r="I1650" s="1" t="s">
        <v>9324</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3181</v>
      </c>
      <c r="E1651" s="1" t="s">
        <v>3182</v>
      </c>
      <c r="F1651" s="1">
        <v>363.6</v>
      </c>
      <c r="G1651" s="1">
        <v>0</v>
      </c>
      <c r="H1651" s="1" t="s">
        <v>7</v>
      </c>
      <c r="J1651" s="1">
        <v>3</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3183</v>
      </c>
      <c r="E1652" s="1" t="s">
        <v>3184</v>
      </c>
      <c r="F1652" s="1">
        <v>366</v>
      </c>
      <c r="G1652" s="1">
        <v>0</v>
      </c>
      <c r="H1652" s="1" t="s">
        <v>3185</v>
      </c>
      <c r="J1652" s="1">
        <v>103</v>
      </c>
      <c r="K1652" s="1">
        <v>12</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3186</v>
      </c>
      <c r="E1653" s="1" t="s">
        <v>3187</v>
      </c>
      <c r="F1653" s="1">
        <v>370</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3188</v>
      </c>
      <c r="E1654" s="1" t="s">
        <v>3189</v>
      </c>
      <c r="F1654" s="1">
        <v>373.8</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3190</v>
      </c>
      <c r="E1655" s="1" t="s">
        <v>3191</v>
      </c>
      <c r="F1655" s="1">
        <v>377.1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3192</v>
      </c>
      <c r="E1656" s="1" t="s">
        <v>3193</v>
      </c>
      <c r="F1656" s="1">
        <v>383.1</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3194</v>
      </c>
      <c r="E1657" s="1" t="s">
        <v>3195</v>
      </c>
      <c r="F1657" s="1">
        <v>388.6</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3197</v>
      </c>
      <c r="E1658" s="1" t="s">
        <v>3198</v>
      </c>
      <c r="F1658" s="1">
        <v>396.3</v>
      </c>
      <c r="G1658" s="1">
        <v>0</v>
      </c>
      <c r="H1658" s="1" t="s">
        <v>3199</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3200</v>
      </c>
      <c r="E1659" s="1" t="s">
        <v>3201</v>
      </c>
      <c r="F1659" s="1">
        <v>399.5</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3202</v>
      </c>
      <c r="E1660" s="1" t="s">
        <v>3203</v>
      </c>
      <c r="F1660" s="1">
        <v>402.3</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3204</v>
      </c>
      <c r="E1661" s="1" t="s">
        <v>3205</v>
      </c>
      <c r="F1661" s="1">
        <v>410</v>
      </c>
      <c r="G1661" s="1">
        <v>0</v>
      </c>
      <c r="H1661" s="1" t="s">
        <v>3206</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3207</v>
      </c>
      <c r="E1662" s="1" t="s">
        <v>3208</v>
      </c>
      <c r="F1662" s="1">
        <v>418.1</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3196</v>
      </c>
      <c r="B1663" s="1" t="s">
        <v>3052</v>
      </c>
      <c r="C1663" s="1" t="s">
        <v>1245</v>
      </c>
      <c r="D1663" s="1" t="s">
        <v>9878</v>
      </c>
      <c r="E1663" s="1" t="s">
        <v>3209</v>
      </c>
      <c r="F1663" s="1">
        <v>423.8</v>
      </c>
      <c r="G1663" s="1">
        <v>0</v>
      </c>
      <c r="H1663" s="1" t="s">
        <v>7</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3211</v>
      </c>
      <c r="E1664" s="1" t="s">
        <v>3212</v>
      </c>
      <c r="F1664" s="1">
        <v>430.9</v>
      </c>
      <c r="G1664" s="1">
        <v>0</v>
      </c>
      <c r="H1664" s="1" t="s">
        <v>7</v>
      </c>
      <c r="I1664" s="1" t="s">
        <v>9315</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3213</v>
      </c>
      <c r="E1665" s="1" t="s">
        <v>3214</v>
      </c>
      <c r="F1665" s="1">
        <v>435.2</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3052</v>
      </c>
      <c r="C1666" s="1" t="s">
        <v>1245</v>
      </c>
      <c r="D1666" s="1" t="s">
        <v>9879</v>
      </c>
      <c r="E1666" s="1" t="s">
        <v>3215</v>
      </c>
      <c r="F1666" s="1">
        <v>439.8</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3210</v>
      </c>
      <c r="B1667" s="1" t="s">
        <v>10607</v>
      </c>
      <c r="C1667" s="1" t="s">
        <v>1245</v>
      </c>
      <c r="D1667" s="1" t="s">
        <v>3216</v>
      </c>
      <c r="E1667" s="1" t="s">
        <v>3217</v>
      </c>
      <c r="F1667" s="1">
        <v>445.9</v>
      </c>
      <c r="G1667" s="1">
        <v>0</v>
      </c>
      <c r="H1667" s="1" t="s">
        <v>3218</v>
      </c>
      <c r="J1667" s="1">
        <v>0</v>
      </c>
      <c r="K1667" s="1">
        <v>11</v>
      </c>
      <c r="L1667" s="1">
        <v>13</v>
      </c>
      <c r="M1667" s="1">
        <v>0</v>
      </c>
      <c r="N1667" s="1">
        <v>0</v>
      </c>
      <c r="O1667" s="1">
        <v>0</v>
      </c>
      <c r="P1667" s="1" t="s">
        <v>9516</v>
      </c>
      <c r="Q1667" s="1">
        <v>1</v>
      </c>
      <c r="R1667" s="1">
        <v>106</v>
      </c>
      <c r="S1667" s="1">
        <v>0</v>
      </c>
      <c r="T1667" s="1" t="s">
        <v>9516</v>
      </c>
    </row>
    <row r="1668" spans="1:20" ht="13.5" customHeight="1">
      <c r="A1668" s="1" t="s">
        <v>3210</v>
      </c>
      <c r="B1668" s="1" t="s">
        <v>3219</v>
      </c>
      <c r="C1668" s="1" t="s">
        <v>1245</v>
      </c>
      <c r="D1668" s="1" t="s">
        <v>3220</v>
      </c>
      <c r="E1668" s="1" t="s">
        <v>3221</v>
      </c>
      <c r="F1668" s="1">
        <v>451.9</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3222</v>
      </c>
      <c r="E1669" s="1" t="s">
        <v>3223</v>
      </c>
      <c r="F1669" s="1">
        <v>455.2</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3224</v>
      </c>
      <c r="E1670" s="1" t="s">
        <v>3225</v>
      </c>
      <c r="F1670" s="1">
        <v>458.3</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3226</v>
      </c>
      <c r="E1671" s="1" t="s">
        <v>3227</v>
      </c>
      <c r="F1671" s="1">
        <v>462</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3228</v>
      </c>
      <c r="E1672" s="1" t="s">
        <v>3229</v>
      </c>
      <c r="F1672" s="1">
        <v>465.7</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3230</v>
      </c>
      <c r="E1673" s="1" t="s">
        <v>3231</v>
      </c>
      <c r="F1673" s="1">
        <v>470.8</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3232</v>
      </c>
      <c r="E1674" s="1" t="s">
        <v>3233</v>
      </c>
      <c r="F1674" s="1">
        <v>474.3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3234</v>
      </c>
      <c r="E1675" s="1" t="s">
        <v>3235</v>
      </c>
      <c r="F1675" s="1">
        <v>478.3</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3236</v>
      </c>
      <c r="E1676" s="1" t="s">
        <v>3237</v>
      </c>
      <c r="F1676" s="1">
        <v>483.9</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3238</v>
      </c>
      <c r="E1677" s="1" t="s">
        <v>3239</v>
      </c>
      <c r="F1677" s="1">
        <v>487</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3240</v>
      </c>
      <c r="E1678" s="1" t="s">
        <v>3241</v>
      </c>
      <c r="F1678" s="1">
        <v>489.1</v>
      </c>
      <c r="G1678" s="1">
        <v>0</v>
      </c>
      <c r="H1678" s="1" t="s">
        <v>7</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3242</v>
      </c>
      <c r="E1679" s="1" t="s">
        <v>3243</v>
      </c>
      <c r="F1679" s="1">
        <v>491.4</v>
      </c>
      <c r="G1679" s="1">
        <v>0</v>
      </c>
      <c r="H1679" s="1" t="s">
        <v>3244</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3245</v>
      </c>
      <c r="E1680" s="1" t="s">
        <v>3246</v>
      </c>
      <c r="F1680" s="1">
        <v>493.9</v>
      </c>
      <c r="G1680" s="1">
        <v>0</v>
      </c>
      <c r="H1680" s="1" t="s">
        <v>7</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3247</v>
      </c>
      <c r="E1681" s="1" t="s">
        <v>3248</v>
      </c>
      <c r="F1681" s="1">
        <v>496.6</v>
      </c>
      <c r="G1681" s="1">
        <v>0</v>
      </c>
      <c r="H1681" s="1" t="s">
        <v>7</v>
      </c>
      <c r="I1681" s="1" t="s">
        <v>9315</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3249</v>
      </c>
      <c r="E1682" s="1" t="s">
        <v>3250</v>
      </c>
      <c r="F1682" s="1">
        <v>499.1</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3251</v>
      </c>
      <c r="E1683" s="1" t="s">
        <v>3252</v>
      </c>
      <c r="F1683" s="1">
        <v>501.9</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3210</v>
      </c>
      <c r="B1684" s="1" t="s">
        <v>3219</v>
      </c>
      <c r="C1684" s="1" t="s">
        <v>1245</v>
      </c>
      <c r="D1684" s="1" t="s">
        <v>3253</v>
      </c>
      <c r="E1684" s="1" t="s">
        <v>3254</v>
      </c>
      <c r="F1684" s="1">
        <v>503.6</v>
      </c>
      <c r="G1684" s="1">
        <v>0</v>
      </c>
      <c r="H1684" s="1" t="s">
        <v>7</v>
      </c>
      <c r="J1684" s="1">
        <v>0</v>
      </c>
      <c r="K1684" s="1">
        <v>0</v>
      </c>
      <c r="L1684" s="1">
        <v>3</v>
      </c>
      <c r="M1684" s="1">
        <v>0</v>
      </c>
      <c r="N1684" s="1">
        <v>0</v>
      </c>
      <c r="O1684" s="1">
        <v>0</v>
      </c>
      <c r="P1684" s="1" t="s">
        <v>9516</v>
      </c>
      <c r="Q1684" s="1">
        <v>0</v>
      </c>
      <c r="R1684" s="1">
        <v>0</v>
      </c>
      <c r="S1684" s="1">
        <v>0</v>
      </c>
      <c r="T1684" s="1" t="s">
        <v>9516</v>
      </c>
    </row>
    <row r="1685" spans="1:20" ht="13.5" customHeight="1">
      <c r="A1685" s="1" t="s">
        <v>3255</v>
      </c>
      <c r="B1685" s="1" t="s">
        <v>3219</v>
      </c>
      <c r="C1685" s="1" t="s">
        <v>1245</v>
      </c>
      <c r="D1685" s="1" t="s">
        <v>3256</v>
      </c>
      <c r="E1685" s="1" t="s">
        <v>3257</v>
      </c>
      <c r="F1685" s="1">
        <v>508.1</v>
      </c>
      <c r="G1685" s="1">
        <v>0</v>
      </c>
      <c r="H1685" s="1" t="s">
        <v>3258</v>
      </c>
      <c r="J1685" s="1">
        <v>4</v>
      </c>
      <c r="K1685" s="1">
        <v>0</v>
      </c>
      <c r="L1685" s="1">
        <v>3</v>
      </c>
      <c r="M1685" s="1">
        <v>0</v>
      </c>
      <c r="N1685" s="1">
        <v>0</v>
      </c>
      <c r="O1685" s="1">
        <v>0</v>
      </c>
      <c r="P1685" s="1" t="s">
        <v>9516</v>
      </c>
      <c r="Q1685" s="1">
        <v>0</v>
      </c>
      <c r="R1685" s="1">
        <v>6</v>
      </c>
      <c r="S1685" s="1">
        <v>0</v>
      </c>
      <c r="T1685" s="1" t="s">
        <v>9516</v>
      </c>
    </row>
    <row r="1686" spans="1:20" ht="13.5" customHeight="1">
      <c r="A1686" s="1" t="s">
        <v>3255</v>
      </c>
      <c r="B1686" s="1" t="s">
        <v>3219</v>
      </c>
      <c r="C1686" s="1" t="s">
        <v>1245</v>
      </c>
      <c r="D1686" s="1" t="s">
        <v>3259</v>
      </c>
      <c r="E1686" s="1" t="s">
        <v>3260</v>
      </c>
      <c r="F1686" s="1">
        <v>513.6</v>
      </c>
      <c r="G1686" s="1">
        <v>0</v>
      </c>
      <c r="H1686" s="1" t="s">
        <v>3261</v>
      </c>
      <c r="J1686" s="1">
        <v>104</v>
      </c>
      <c r="K1686" s="1">
        <v>10</v>
      </c>
      <c r="L1686" s="1">
        <v>13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3262</v>
      </c>
      <c r="E1687" s="1" t="s">
        <v>3263</v>
      </c>
      <c r="F1687" s="1">
        <v>516.1</v>
      </c>
      <c r="G1687" s="1">
        <v>0</v>
      </c>
      <c r="H1687" s="1" t="s">
        <v>7</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35</v>
      </c>
      <c r="E1688" s="1" t="s">
        <v>36</v>
      </c>
      <c r="F1688" s="1">
        <v>518.9</v>
      </c>
      <c r="G1688" s="1">
        <v>0</v>
      </c>
      <c r="H1688" s="1" t="s">
        <v>7</v>
      </c>
      <c r="I1688" s="1" t="s">
        <v>9315</v>
      </c>
      <c r="J1688" s="1">
        <v>4</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3264</v>
      </c>
      <c r="E1689" s="1" t="s">
        <v>3265</v>
      </c>
      <c r="F1689" s="1">
        <v>520</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3266</v>
      </c>
      <c r="E1690" s="1" t="s">
        <v>3267</v>
      </c>
      <c r="F1690" s="1">
        <v>523.70000000000005</v>
      </c>
      <c r="G1690" s="1">
        <v>0</v>
      </c>
      <c r="H1690" s="1" t="s">
        <v>7</v>
      </c>
      <c r="J1690" s="1">
        <v>0</v>
      </c>
      <c r="K1690" s="1">
        <v>0</v>
      </c>
      <c r="L1690" s="1">
        <v>3</v>
      </c>
      <c r="M1690" s="1">
        <v>2</v>
      </c>
      <c r="N1690" s="1">
        <v>0</v>
      </c>
      <c r="O1690" s="1">
        <v>0</v>
      </c>
      <c r="P1690" s="1" t="s">
        <v>9516</v>
      </c>
      <c r="Q1690" s="1">
        <v>0</v>
      </c>
      <c r="R1690" s="1">
        <v>0</v>
      </c>
      <c r="S1690" s="1">
        <v>0</v>
      </c>
      <c r="T1690" s="1" t="s">
        <v>9516</v>
      </c>
    </row>
    <row r="1691" spans="1:20" ht="13.5" customHeight="1">
      <c r="A1691" s="1" t="s">
        <v>3255</v>
      </c>
      <c r="B1691" s="1" t="s">
        <v>3219</v>
      </c>
      <c r="C1691" s="1" t="s">
        <v>1245</v>
      </c>
      <c r="D1691" s="1" t="s">
        <v>53</v>
      </c>
      <c r="E1691" s="1" t="s">
        <v>3268</v>
      </c>
      <c r="F1691" s="1">
        <v>527.70000000000005</v>
      </c>
      <c r="G1691" s="1">
        <v>0</v>
      </c>
      <c r="H1691" s="1" t="s">
        <v>7</v>
      </c>
      <c r="I1691" s="1" t="s">
        <v>9315</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3270</v>
      </c>
      <c r="E1692" s="1" t="s">
        <v>3271</v>
      </c>
      <c r="F1692" s="1">
        <v>529.9</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3272</v>
      </c>
      <c r="E1693" s="1" t="s">
        <v>3273</v>
      </c>
      <c r="F1693" s="1">
        <v>535.20000000000005</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3274</v>
      </c>
      <c r="E1694" s="1" t="s">
        <v>3275</v>
      </c>
      <c r="F1694" s="1">
        <v>538.1</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10655</v>
      </c>
      <c r="E1695" s="1" t="s">
        <v>10656</v>
      </c>
      <c r="F1695" s="1">
        <f>F1694+(26.2-24.5)</f>
        <v>539.80000000000007</v>
      </c>
      <c r="G1695" s="1">
        <v>0</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3276</v>
      </c>
      <c r="E1696" s="1" t="s">
        <v>3277</v>
      </c>
      <c r="F1696" s="1">
        <v>541.79999999999995</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3278</v>
      </c>
      <c r="E1697" s="1" t="s">
        <v>3279</v>
      </c>
      <c r="F1697" s="1">
        <v>544.70000000000005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3280</v>
      </c>
      <c r="E1698" s="1" t="s">
        <v>3281</v>
      </c>
      <c r="F1698" s="1">
        <v>546.4</v>
      </c>
      <c r="G1698" s="1">
        <v>0</v>
      </c>
      <c r="H1698" s="1" t="s">
        <v>7</v>
      </c>
      <c r="J1698" s="1">
        <v>0</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3282</v>
      </c>
      <c r="E1699" s="1" t="s">
        <v>3283</v>
      </c>
      <c r="F1699" s="1">
        <v>548.79999999999995</v>
      </c>
      <c r="G1699" s="1">
        <v>0</v>
      </c>
      <c r="H1699" s="1" t="s">
        <v>7</v>
      </c>
      <c r="J1699" s="1">
        <v>0</v>
      </c>
      <c r="K1699" s="1">
        <v>0</v>
      </c>
      <c r="L1699" s="1">
        <v>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3284</v>
      </c>
      <c r="E1700" s="1" t="s">
        <v>3285</v>
      </c>
      <c r="F1700" s="1">
        <v>551.9</v>
      </c>
      <c r="G1700" s="1">
        <v>0</v>
      </c>
      <c r="H1700" s="1" t="s">
        <v>7</v>
      </c>
      <c r="J1700" s="1">
        <v>5</v>
      </c>
      <c r="K1700" s="1">
        <v>0</v>
      </c>
      <c r="L1700" s="1">
        <v>3</v>
      </c>
      <c r="M1700" s="1">
        <v>2</v>
      </c>
      <c r="N1700" s="1">
        <v>0</v>
      </c>
      <c r="O1700" s="1">
        <v>0</v>
      </c>
      <c r="P1700" s="1" t="s">
        <v>9516</v>
      </c>
      <c r="Q1700" s="1">
        <v>0</v>
      </c>
      <c r="R1700" s="1">
        <v>0</v>
      </c>
      <c r="S1700" s="1">
        <v>0</v>
      </c>
      <c r="T1700" s="1" t="s">
        <v>9516</v>
      </c>
    </row>
    <row r="1701" spans="1:20" ht="13.5" customHeight="1">
      <c r="A1701" s="1" t="s">
        <v>3269</v>
      </c>
      <c r="B1701" s="1" t="s">
        <v>3219</v>
      </c>
      <c r="C1701" s="1" t="s">
        <v>1245</v>
      </c>
      <c r="D1701" s="1" t="s">
        <v>3286</v>
      </c>
      <c r="E1701" s="1" t="s">
        <v>3287</v>
      </c>
      <c r="F1701" s="1">
        <v>552.6</v>
      </c>
      <c r="G1701" s="1">
        <v>0</v>
      </c>
      <c r="H1701" s="1" t="s">
        <v>3288</v>
      </c>
      <c r="J1701" s="1">
        <v>5</v>
      </c>
      <c r="K1701" s="1">
        <v>12</v>
      </c>
      <c r="L1701" s="1">
        <v>13</v>
      </c>
      <c r="M1701" s="1">
        <v>2</v>
      </c>
      <c r="N1701" s="1">
        <v>0</v>
      </c>
      <c r="O1701" s="1">
        <v>0</v>
      </c>
      <c r="P1701" s="1" t="s">
        <v>9516</v>
      </c>
      <c r="Q1701" s="1">
        <v>0</v>
      </c>
      <c r="R1701" s="1">
        <v>0</v>
      </c>
      <c r="S1701" s="1">
        <v>0</v>
      </c>
      <c r="T1701" s="1" t="s">
        <v>9516</v>
      </c>
    </row>
    <row r="1702" spans="1:20" ht="13.5" customHeight="1">
      <c r="A1702" s="1" t="s">
        <v>3269</v>
      </c>
      <c r="B1702" s="1" t="s">
        <v>3219</v>
      </c>
      <c r="C1702" s="1" t="s">
        <v>1245</v>
      </c>
      <c r="D1702" s="1" t="s">
        <v>3289</v>
      </c>
      <c r="E1702" s="1" t="s">
        <v>3290</v>
      </c>
      <c r="F1702" s="1">
        <v>556.4</v>
      </c>
      <c r="G1702" s="1">
        <v>0</v>
      </c>
      <c r="H1702" s="1" t="s">
        <v>3291</v>
      </c>
      <c r="J1702" s="1">
        <v>105</v>
      </c>
      <c r="K1702" s="1">
        <v>0</v>
      </c>
      <c r="L1702" s="1">
        <v>3</v>
      </c>
      <c r="M1702" s="1">
        <v>2</v>
      </c>
      <c r="N1702" s="1">
        <v>2</v>
      </c>
      <c r="O1702" s="1">
        <v>0</v>
      </c>
      <c r="P1702" s="1" t="s">
        <v>9516</v>
      </c>
      <c r="Q1702" s="1">
        <v>0</v>
      </c>
      <c r="R1702" s="1">
        <v>9</v>
      </c>
      <c r="S1702" s="1">
        <v>0</v>
      </c>
      <c r="T1702" s="1" t="s">
        <v>9516</v>
      </c>
    </row>
    <row r="1703" spans="1:20" ht="13.5" customHeight="1">
      <c r="A1703" s="1" t="s">
        <v>3269</v>
      </c>
      <c r="B1703" s="1" t="s">
        <v>3219</v>
      </c>
      <c r="C1703" s="1" t="s">
        <v>1245</v>
      </c>
      <c r="D1703" s="1" t="s">
        <v>3292</v>
      </c>
      <c r="E1703" s="1" t="s">
        <v>3293</v>
      </c>
      <c r="F1703" s="1">
        <v>559.79999999999995</v>
      </c>
      <c r="G1703" s="1">
        <v>0</v>
      </c>
      <c r="H1703" s="1" t="s">
        <v>7</v>
      </c>
      <c r="J1703" s="1">
        <v>5</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3295</v>
      </c>
      <c r="E1704" s="1" t="s">
        <v>3296</v>
      </c>
      <c r="F1704" s="1">
        <v>564.1</v>
      </c>
      <c r="G1704" s="1">
        <v>0</v>
      </c>
      <c r="H1704" s="1" t="s">
        <v>3297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3298</v>
      </c>
      <c r="E1705" s="1" t="s">
        <v>3299</v>
      </c>
      <c r="F1705" s="1">
        <v>567.1</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3300</v>
      </c>
      <c r="E1706" s="1" t="s">
        <v>3301</v>
      </c>
      <c r="F1706" s="1">
        <v>569.29999999999995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3302</v>
      </c>
      <c r="E1707" s="1" t="s">
        <v>3303</v>
      </c>
      <c r="F1707" s="1">
        <v>571.79999999999995</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3304</v>
      </c>
      <c r="E1708" s="1" t="s">
        <v>3305</v>
      </c>
      <c r="F1708" s="1">
        <v>573.29999999999995</v>
      </c>
      <c r="G1708" s="1">
        <v>0</v>
      </c>
      <c r="H1708" s="1" t="s">
        <v>7</v>
      </c>
      <c r="J1708" s="1">
        <v>0</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3306</v>
      </c>
      <c r="E1709" s="1" t="s">
        <v>3307</v>
      </c>
      <c r="F1709" s="1">
        <v>575.6</v>
      </c>
      <c r="G1709" s="1">
        <v>0</v>
      </c>
      <c r="H1709" s="1" t="s">
        <v>7</v>
      </c>
      <c r="J1709" s="1">
        <v>0</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3308</v>
      </c>
      <c r="E1710" s="1" t="s">
        <v>3309</v>
      </c>
      <c r="F1710" s="1">
        <v>577</v>
      </c>
      <c r="G1710" s="1">
        <v>0</v>
      </c>
      <c r="H1710" s="1" t="s">
        <v>7</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3310</v>
      </c>
      <c r="E1711" s="1" t="s">
        <v>3311</v>
      </c>
      <c r="F1711" s="1">
        <v>578.5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3312</v>
      </c>
      <c r="E1712" s="1" t="s">
        <v>3313</v>
      </c>
      <c r="F1712" s="1">
        <v>580.1</v>
      </c>
      <c r="G1712" s="1">
        <v>0</v>
      </c>
      <c r="H1712" s="1" t="s">
        <v>7</v>
      </c>
      <c r="I1712" s="1" t="s">
        <v>9315</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3314</v>
      </c>
      <c r="E1713" s="1" t="s">
        <v>3315</v>
      </c>
      <c r="F1713" s="1">
        <v>582.29999999999995</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10293</v>
      </c>
      <c r="E1714" s="1" t="s">
        <v>10294</v>
      </c>
      <c r="F1714" s="1">
        <v>583.70000000000005</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3316</v>
      </c>
      <c r="E1715" s="1" t="s">
        <v>3317</v>
      </c>
      <c r="F1715" s="1">
        <v>584.6</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3318</v>
      </c>
      <c r="E1716" s="1" t="s">
        <v>3319</v>
      </c>
      <c r="F1716" s="1">
        <v>587</v>
      </c>
      <c r="G1716" s="1">
        <v>0</v>
      </c>
      <c r="H1716" s="1" t="s">
        <v>7</v>
      </c>
      <c r="J1716" s="1">
        <v>6</v>
      </c>
      <c r="K1716" s="1">
        <v>0</v>
      </c>
      <c r="L1716" s="1">
        <v>3</v>
      </c>
      <c r="M1716" s="1">
        <v>2</v>
      </c>
      <c r="N1716" s="1">
        <v>0</v>
      </c>
      <c r="O1716" s="1">
        <v>0</v>
      </c>
      <c r="P1716" s="1" t="s">
        <v>9516</v>
      </c>
      <c r="Q1716" s="1">
        <v>0</v>
      </c>
      <c r="R1716" s="1">
        <v>0</v>
      </c>
      <c r="S1716" s="1">
        <v>0</v>
      </c>
      <c r="T1716" s="1" t="s">
        <v>9516</v>
      </c>
    </row>
    <row r="1717" spans="1:20" ht="13.5" customHeight="1">
      <c r="A1717" s="1" t="s">
        <v>3294</v>
      </c>
      <c r="B1717" s="1" t="s">
        <v>3219</v>
      </c>
      <c r="C1717" s="1" t="s">
        <v>1245</v>
      </c>
      <c r="D1717" s="1" t="s">
        <v>3320</v>
      </c>
      <c r="E1717" s="1" t="s">
        <v>3321</v>
      </c>
      <c r="F1717" s="1">
        <v>587.79999999999995</v>
      </c>
      <c r="G1717" s="1">
        <v>0</v>
      </c>
      <c r="H1717" s="1" t="s">
        <v>7</v>
      </c>
      <c r="J1717" s="1">
        <v>6</v>
      </c>
      <c r="K1717" s="1">
        <v>0</v>
      </c>
      <c r="L1717" s="1">
        <v>3</v>
      </c>
      <c r="M1717" s="1">
        <v>2</v>
      </c>
      <c r="N1717" s="1">
        <v>0</v>
      </c>
      <c r="O1717" s="1">
        <v>0</v>
      </c>
      <c r="P1717" s="1" t="s">
        <v>9516</v>
      </c>
      <c r="Q1717" s="1">
        <v>0</v>
      </c>
      <c r="R1717" s="1">
        <v>0</v>
      </c>
      <c r="S1717" s="1">
        <v>0</v>
      </c>
      <c r="T1717" s="1" t="s">
        <v>9516</v>
      </c>
    </row>
    <row r="1718" spans="1:20" ht="13.5" customHeight="1">
      <c r="A1718" s="1" t="s">
        <v>3294</v>
      </c>
      <c r="B1718" s="1" t="s">
        <v>3219</v>
      </c>
      <c r="C1718" s="1" t="s">
        <v>1245</v>
      </c>
      <c r="D1718" s="1" t="s">
        <v>3322</v>
      </c>
      <c r="E1718" s="1" t="s">
        <v>3323</v>
      </c>
      <c r="F1718" s="1">
        <v>589.5</v>
      </c>
      <c r="G1718" s="1">
        <v>0</v>
      </c>
      <c r="H1718" s="1" t="s">
        <v>3324</v>
      </c>
      <c r="J1718" s="1">
        <v>106</v>
      </c>
      <c r="K1718" s="1">
        <v>0</v>
      </c>
      <c r="L1718" s="1">
        <v>3</v>
      </c>
      <c r="M1718" s="1">
        <v>2</v>
      </c>
      <c r="N1718" s="1">
        <v>0</v>
      </c>
      <c r="O1718" s="1">
        <v>0</v>
      </c>
      <c r="P1718" s="1" t="s">
        <v>9516</v>
      </c>
      <c r="Q1718" s="1">
        <v>0</v>
      </c>
      <c r="R1718" s="1">
        <v>0</v>
      </c>
      <c r="S1718" s="1">
        <v>0</v>
      </c>
      <c r="T1718" s="1" t="s">
        <v>9516</v>
      </c>
    </row>
    <row r="1719" spans="1:20" ht="13.5" customHeight="1">
      <c r="A1719" s="1" t="s">
        <v>3196</v>
      </c>
      <c r="B1719" s="1" t="s">
        <v>3052</v>
      </c>
      <c r="C1719" s="1" t="s">
        <v>3206</v>
      </c>
      <c r="D1719" s="1" t="s">
        <v>3204</v>
      </c>
      <c r="E1719" s="1" t="s">
        <v>3205</v>
      </c>
      <c r="F1719" s="1">
        <v>0</v>
      </c>
      <c r="G1719" s="1">
        <v>0</v>
      </c>
      <c r="H1719" s="1" t="s">
        <v>1245</v>
      </c>
      <c r="J1719" s="1">
        <v>0</v>
      </c>
      <c r="K1719" s="1">
        <v>0</v>
      </c>
      <c r="L1719" s="1">
        <v>0</v>
      </c>
      <c r="M1719" s="1">
        <v>0</v>
      </c>
      <c r="N1719" s="1">
        <v>0</v>
      </c>
      <c r="O1719" s="1">
        <v>0</v>
      </c>
      <c r="P1719" s="1" t="s">
        <v>9516</v>
      </c>
      <c r="Q1719" s="1">
        <v>0</v>
      </c>
      <c r="R1719" s="1">
        <v>0</v>
      </c>
      <c r="S1719" s="1">
        <v>0</v>
      </c>
      <c r="T1719" s="1" t="s">
        <v>9516</v>
      </c>
    </row>
    <row r="1720" spans="1:20" ht="13.5" customHeight="1">
      <c r="A1720" s="1" t="s">
        <v>3196</v>
      </c>
      <c r="B1720" s="1" t="s">
        <v>3052</v>
      </c>
      <c r="C1720" s="1" t="s">
        <v>3206</v>
      </c>
      <c r="D1720" s="1" t="s">
        <v>3325</v>
      </c>
      <c r="E1720" s="1" t="s">
        <v>3326</v>
      </c>
      <c r="F1720" s="1">
        <v>3.4</v>
      </c>
      <c r="G1720" s="1">
        <v>0</v>
      </c>
      <c r="H1720" s="1" t="s">
        <v>7</v>
      </c>
      <c r="I1720" s="1" t="s">
        <v>9315</v>
      </c>
      <c r="J1720" s="1">
        <v>0</v>
      </c>
      <c r="K1720" s="1">
        <v>0</v>
      </c>
      <c r="L1720" s="1">
        <v>0</v>
      </c>
      <c r="M1720" s="1">
        <v>0</v>
      </c>
      <c r="N1720" s="1">
        <v>0</v>
      </c>
      <c r="O1720" s="1">
        <v>0</v>
      </c>
      <c r="P1720" s="1" t="s">
        <v>9516</v>
      </c>
      <c r="Q1720" s="1">
        <v>0</v>
      </c>
      <c r="R1720" s="1">
        <v>0</v>
      </c>
      <c r="S1720" s="1">
        <v>0</v>
      </c>
      <c r="T1720" s="1" t="s">
        <v>9516</v>
      </c>
    </row>
    <row r="1721" spans="1:20" ht="13.5" customHeight="1">
      <c r="A1721" s="1" t="s">
        <v>3196</v>
      </c>
      <c r="B1721" s="1" t="s">
        <v>3052</v>
      </c>
      <c r="C1721" s="1" t="s">
        <v>3206</v>
      </c>
      <c r="D1721" s="1" t="s">
        <v>3327</v>
      </c>
      <c r="E1721" s="1" t="s">
        <v>3328</v>
      </c>
      <c r="F1721" s="1">
        <v>5</v>
      </c>
      <c r="G1721" s="1">
        <v>0</v>
      </c>
      <c r="J1721" s="1">
        <v>0</v>
      </c>
      <c r="K1721" s="1">
        <v>0</v>
      </c>
      <c r="L1721" s="1">
        <v>0</v>
      </c>
      <c r="M1721" s="1">
        <v>0</v>
      </c>
      <c r="N1721" s="1">
        <v>0</v>
      </c>
      <c r="O1721" s="1">
        <v>0</v>
      </c>
      <c r="P1721" s="1" t="s">
        <v>9516</v>
      </c>
      <c r="Q1721" s="1">
        <v>0</v>
      </c>
      <c r="R1721" s="1">
        <v>0</v>
      </c>
      <c r="S1721" s="1">
        <v>0</v>
      </c>
      <c r="T1721" s="1" t="s">
        <v>9516</v>
      </c>
    </row>
    <row r="1722" spans="1:20">
      <c r="A1722" s="1" t="s">
        <v>951</v>
      </c>
      <c r="B1722" s="1" t="s">
        <v>952</v>
      </c>
      <c r="C1722" s="1" t="s">
        <v>1258</v>
      </c>
      <c r="D1722" s="1" t="s">
        <v>954</v>
      </c>
      <c r="E1722" s="1" t="s">
        <v>955</v>
      </c>
      <c r="F1722" s="1">
        <v>0</v>
      </c>
      <c r="G1722" s="1">
        <v>0</v>
      </c>
      <c r="H1722" s="1" t="s">
        <v>3329</v>
      </c>
      <c r="J1722" s="1">
        <v>1</v>
      </c>
      <c r="K1722" s="1">
        <v>0</v>
      </c>
      <c r="L1722" s="1">
        <v>1</v>
      </c>
      <c r="M1722" s="1">
        <v>1</v>
      </c>
      <c r="N1722" s="1">
        <v>1</v>
      </c>
      <c r="O1722" s="1">
        <v>1</v>
      </c>
      <c r="P1722" s="1" t="s">
        <v>9516</v>
      </c>
      <c r="Q1722" s="1">
        <v>0</v>
      </c>
      <c r="R1722" s="1">
        <v>4</v>
      </c>
      <c r="S1722" s="1">
        <v>0</v>
      </c>
      <c r="T1722" s="1" t="s">
        <v>9516</v>
      </c>
    </row>
    <row r="1723" spans="1:20" ht="13.5" customHeight="1">
      <c r="A1723" s="1" t="s">
        <v>951</v>
      </c>
      <c r="B1723" s="1" t="s">
        <v>952</v>
      </c>
      <c r="C1723" s="1" t="s">
        <v>1258</v>
      </c>
      <c r="D1723" s="1" t="s">
        <v>3330</v>
      </c>
      <c r="E1723" s="1" t="s">
        <v>3331</v>
      </c>
      <c r="F1723" s="1">
        <v>3.6</v>
      </c>
      <c r="G1723" s="1">
        <v>0</v>
      </c>
      <c r="H1723" s="1" t="s">
        <v>7</v>
      </c>
      <c r="J1723" s="1">
        <v>1</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1256</v>
      </c>
      <c r="E1724" s="1" t="s">
        <v>1257</v>
      </c>
      <c r="F1724" s="1">
        <v>10</v>
      </c>
      <c r="G1724" s="1">
        <v>0</v>
      </c>
      <c r="H1724" s="1" t="s">
        <v>1195</v>
      </c>
      <c r="J1724" s="1">
        <v>0</v>
      </c>
      <c r="K1724" s="1">
        <v>0</v>
      </c>
      <c r="L1724" s="1">
        <v>1</v>
      </c>
      <c r="M1724" s="1">
        <v>1</v>
      </c>
      <c r="N1724" s="1">
        <v>0</v>
      </c>
      <c r="O1724" s="1">
        <v>0</v>
      </c>
      <c r="P1724" s="1" t="s">
        <v>9516</v>
      </c>
      <c r="Q1724" s="1">
        <v>0</v>
      </c>
      <c r="R1724" s="1">
        <v>0</v>
      </c>
      <c r="S1724" s="1">
        <v>0</v>
      </c>
      <c r="T1724" s="1" t="s">
        <v>9516</v>
      </c>
    </row>
    <row r="1725" spans="1:20" ht="13.5" customHeight="1">
      <c r="A1725" s="1" t="s">
        <v>1100</v>
      </c>
      <c r="B1725" s="1" t="s">
        <v>952</v>
      </c>
      <c r="C1725" s="1" t="s">
        <v>1258</v>
      </c>
      <c r="D1725" s="1" t="s">
        <v>3332</v>
      </c>
      <c r="E1725" s="1" t="s">
        <v>3333</v>
      </c>
      <c r="F1725" s="1">
        <v>12.7</v>
      </c>
      <c r="G1725" s="1">
        <v>0</v>
      </c>
      <c r="H1725" s="1" t="s">
        <v>7</v>
      </c>
      <c r="J1725" s="1">
        <v>0</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1258</v>
      </c>
      <c r="D1726" s="1" t="s">
        <v>3001</v>
      </c>
      <c r="E1726" s="1" t="s">
        <v>3002</v>
      </c>
      <c r="F1726" s="1">
        <v>17.8</v>
      </c>
      <c r="G1726" s="1">
        <v>0</v>
      </c>
      <c r="H1726" s="1" t="s">
        <v>3334</v>
      </c>
      <c r="J1726" s="1">
        <v>2</v>
      </c>
      <c r="K1726" s="1">
        <v>0</v>
      </c>
      <c r="L1726" s="1">
        <v>1</v>
      </c>
      <c r="M1726" s="1">
        <v>1</v>
      </c>
      <c r="N1726" s="1">
        <v>0</v>
      </c>
      <c r="O1726" s="1">
        <v>0</v>
      </c>
      <c r="P1726" s="1" t="s">
        <v>9516</v>
      </c>
      <c r="Q1726" s="1">
        <v>0</v>
      </c>
      <c r="R1726" s="1">
        <v>4</v>
      </c>
      <c r="S1726" s="1">
        <v>0</v>
      </c>
      <c r="T1726" s="1" t="s">
        <v>9516</v>
      </c>
    </row>
    <row r="1727" spans="1:20" ht="13.5" customHeight="1">
      <c r="A1727" s="1" t="s">
        <v>9502</v>
      </c>
      <c r="B1727" s="1" t="s">
        <v>9501</v>
      </c>
      <c r="C1727" s="1" t="s">
        <v>3008</v>
      </c>
      <c r="D1727" s="1" t="s">
        <v>9465</v>
      </c>
      <c r="E1727" s="1" t="s">
        <v>9466</v>
      </c>
      <c r="F1727" s="1">
        <v>-32768</v>
      </c>
      <c r="G1727" s="1" t="s">
        <v>1245</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3006</v>
      </c>
      <c r="E1728" s="1" t="s">
        <v>3007</v>
      </c>
      <c r="F1728" s="1">
        <v>0</v>
      </c>
      <c r="G1728" s="1">
        <v>0</v>
      </c>
      <c r="H1728" s="1" t="s">
        <v>1245</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3335</v>
      </c>
      <c r="E1729" s="1" t="s">
        <v>3336</v>
      </c>
      <c r="F1729" s="1">
        <v>2.2000000000000002</v>
      </c>
      <c r="G1729" s="1">
        <v>0</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3337</v>
      </c>
      <c r="E1730" s="1" t="s">
        <v>3338</v>
      </c>
      <c r="F1730" s="1">
        <v>4.8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3339</v>
      </c>
      <c r="E1731" s="1" t="s">
        <v>3340</v>
      </c>
      <c r="F1731" s="1">
        <v>6.1</v>
      </c>
      <c r="G1731" s="1">
        <v>0</v>
      </c>
      <c r="H1731" s="1" t="s">
        <v>3039</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3341</v>
      </c>
      <c r="E1732" s="1" t="s">
        <v>3342</v>
      </c>
      <c r="F1732" s="1">
        <v>7.8</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3343</v>
      </c>
      <c r="E1733" s="1" t="s">
        <v>3344</v>
      </c>
      <c r="F1733" s="1">
        <v>10.9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3345</v>
      </c>
      <c r="E1734" s="1" t="s">
        <v>3346</v>
      </c>
      <c r="F1734" s="1">
        <v>13.5</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1100</v>
      </c>
      <c r="B1735" s="1" t="s">
        <v>952</v>
      </c>
      <c r="C1735" s="1" t="s">
        <v>3008</v>
      </c>
      <c r="D1735" s="1" t="s">
        <v>3347</v>
      </c>
      <c r="E1735" s="1" t="s">
        <v>3348</v>
      </c>
      <c r="F1735" s="1">
        <v>15.9</v>
      </c>
      <c r="G1735" s="1">
        <v>0</v>
      </c>
      <c r="J1735" s="1">
        <v>2</v>
      </c>
      <c r="K1735" s="1">
        <v>0</v>
      </c>
      <c r="L1735" s="1">
        <v>1</v>
      </c>
      <c r="M1735" s="1">
        <v>1</v>
      </c>
      <c r="N1735" s="1">
        <v>0</v>
      </c>
      <c r="O1735" s="1">
        <v>0</v>
      </c>
      <c r="P1735" s="1" t="s">
        <v>9516</v>
      </c>
      <c r="Q1735" s="1">
        <v>0</v>
      </c>
      <c r="R1735" s="1">
        <v>0</v>
      </c>
      <c r="S1735" s="1">
        <v>0</v>
      </c>
      <c r="T1735" s="1" t="s">
        <v>9516</v>
      </c>
    </row>
    <row r="1736" spans="1:20" ht="13.5" customHeight="1">
      <c r="A1736" s="1" t="s">
        <v>1100</v>
      </c>
      <c r="B1736" s="1" t="s">
        <v>952</v>
      </c>
      <c r="C1736" s="1" t="s">
        <v>3008</v>
      </c>
      <c r="D1736" s="1" t="s">
        <v>3349</v>
      </c>
      <c r="E1736" s="1" t="s">
        <v>10227</v>
      </c>
      <c r="F1736" s="1">
        <v>17.899999999999999</v>
      </c>
      <c r="G1736" s="1">
        <v>0</v>
      </c>
      <c r="J1736" s="1">
        <v>2</v>
      </c>
      <c r="K1736" s="1">
        <v>0</v>
      </c>
      <c r="L1736" s="1">
        <v>1</v>
      </c>
      <c r="M1736" s="1">
        <v>1</v>
      </c>
      <c r="N1736" s="1">
        <v>0</v>
      </c>
      <c r="O1736" s="1">
        <v>0</v>
      </c>
      <c r="P1736" s="1" t="s">
        <v>9516</v>
      </c>
      <c r="Q1736" s="1">
        <v>0</v>
      </c>
      <c r="R1736" s="1">
        <v>0</v>
      </c>
      <c r="S1736" s="1">
        <v>0</v>
      </c>
      <c r="T1736" s="1" t="s">
        <v>9516</v>
      </c>
    </row>
    <row r="1737" spans="1:20" ht="13.5" customHeight="1">
      <c r="A1737" s="1" t="s">
        <v>951</v>
      </c>
      <c r="B1737" s="1" t="s">
        <v>952</v>
      </c>
      <c r="C1737" s="1" t="s">
        <v>3008</v>
      </c>
      <c r="D1737" s="1" t="s">
        <v>3350</v>
      </c>
      <c r="E1737" s="1" t="s">
        <v>3351</v>
      </c>
      <c r="F1737" s="1">
        <v>20.2</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951</v>
      </c>
      <c r="B1738" s="1" t="s">
        <v>952</v>
      </c>
      <c r="C1738" s="1" t="s">
        <v>3008</v>
      </c>
      <c r="D1738" s="1" t="s">
        <v>3352</v>
      </c>
      <c r="E1738" s="1" t="s">
        <v>3353</v>
      </c>
      <c r="F1738" s="1">
        <v>22.9</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3354</v>
      </c>
      <c r="E1739" s="1" t="s">
        <v>3355</v>
      </c>
      <c r="F1739" s="1">
        <v>25.7</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3356</v>
      </c>
      <c r="E1740" s="1" t="s">
        <v>3357</v>
      </c>
      <c r="F1740" s="1">
        <v>28.4</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3358</v>
      </c>
      <c r="E1741" s="1" t="s">
        <v>3359</v>
      </c>
      <c r="F1741" s="1">
        <v>29.2</v>
      </c>
      <c r="G1741" s="1">
        <v>0</v>
      </c>
      <c r="J1741" s="1">
        <v>0</v>
      </c>
      <c r="K1741" s="1">
        <v>0</v>
      </c>
      <c r="L1741" s="1">
        <v>1</v>
      </c>
      <c r="M1741" s="1">
        <v>1</v>
      </c>
      <c r="N1741" s="1">
        <v>0</v>
      </c>
      <c r="O1741" s="1">
        <v>0</v>
      </c>
      <c r="P1741" s="1" t="s">
        <v>9516</v>
      </c>
      <c r="Q1741" s="1">
        <v>0</v>
      </c>
      <c r="R1741" s="1">
        <v>0</v>
      </c>
      <c r="S1741" s="1">
        <v>0</v>
      </c>
      <c r="T1741" s="1" t="s">
        <v>9516</v>
      </c>
    </row>
    <row r="1742" spans="1:20" ht="13.5" customHeight="1">
      <c r="A1742" s="1" t="s">
        <v>1100</v>
      </c>
      <c r="B1742" s="1" t="s">
        <v>952</v>
      </c>
      <c r="C1742" s="1" t="s">
        <v>3008</v>
      </c>
      <c r="D1742" s="1" t="s">
        <v>3360</v>
      </c>
      <c r="E1742" s="1" t="s">
        <v>3361</v>
      </c>
      <c r="F1742" s="1">
        <v>31</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1100</v>
      </c>
      <c r="B1743" s="1" t="s">
        <v>952</v>
      </c>
      <c r="C1743" s="1" t="s">
        <v>3008</v>
      </c>
      <c r="D1743" s="1" t="s">
        <v>3362</v>
      </c>
      <c r="E1743" s="1" t="s">
        <v>3363</v>
      </c>
      <c r="F1743" s="1">
        <v>33.799999999999997</v>
      </c>
      <c r="G1743" s="1">
        <v>0</v>
      </c>
      <c r="H1743" s="1" t="s">
        <v>3025</v>
      </c>
      <c r="I1743" s="1" t="s">
        <v>9354</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3364</v>
      </c>
      <c r="E1744" s="1" t="s">
        <v>3365</v>
      </c>
      <c r="F1744" s="1">
        <v>35.700000000000003</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3366</v>
      </c>
      <c r="E1745" s="1" t="s">
        <v>3367</v>
      </c>
      <c r="F1745" s="1">
        <v>38.6</v>
      </c>
      <c r="G1745" s="1">
        <v>0</v>
      </c>
      <c r="J1745" s="1">
        <v>0</v>
      </c>
      <c r="K1745" s="1">
        <v>0</v>
      </c>
      <c r="L1745" s="1">
        <v>1</v>
      </c>
      <c r="M1745" s="1">
        <v>1</v>
      </c>
      <c r="N1745" s="1">
        <v>0</v>
      </c>
      <c r="O1745" s="1">
        <v>0</v>
      </c>
      <c r="P1745" s="1" t="s">
        <v>9516</v>
      </c>
      <c r="Q1745" s="1">
        <v>0</v>
      </c>
      <c r="R1745" s="1">
        <v>0</v>
      </c>
      <c r="S1745" s="1">
        <v>0</v>
      </c>
      <c r="T1745" s="1" t="s">
        <v>9516</v>
      </c>
    </row>
    <row r="1746" spans="1:20" ht="13.5" customHeight="1">
      <c r="A1746" s="1" t="s">
        <v>951</v>
      </c>
      <c r="B1746" s="1" t="s">
        <v>952</v>
      </c>
      <c r="C1746" s="1" t="s">
        <v>3008</v>
      </c>
      <c r="D1746" s="1" t="s">
        <v>3368</v>
      </c>
      <c r="E1746" s="1" t="s">
        <v>3369</v>
      </c>
      <c r="F1746" s="1">
        <v>40</v>
      </c>
      <c r="G1746" s="1">
        <v>0</v>
      </c>
      <c r="J1746" s="1">
        <v>0</v>
      </c>
      <c r="K1746" s="1">
        <v>0</v>
      </c>
      <c r="L1746" s="1">
        <v>1</v>
      </c>
      <c r="M1746" s="1">
        <v>1</v>
      </c>
      <c r="N1746" s="1">
        <v>0</v>
      </c>
      <c r="O1746" s="1">
        <v>0</v>
      </c>
      <c r="P1746" s="1" t="s">
        <v>9516</v>
      </c>
      <c r="Q1746" s="1">
        <v>0</v>
      </c>
      <c r="R1746" s="1">
        <v>0</v>
      </c>
      <c r="S1746" s="1">
        <v>0</v>
      </c>
      <c r="T1746" s="1" t="s">
        <v>9516</v>
      </c>
    </row>
    <row r="1747" spans="1:20" ht="13.5" customHeight="1">
      <c r="A1747" s="1" t="s">
        <v>951</v>
      </c>
      <c r="B1747" s="1" t="s">
        <v>952</v>
      </c>
      <c r="C1747" s="1" t="s">
        <v>3008</v>
      </c>
      <c r="D1747" s="1" t="s">
        <v>1093</v>
      </c>
      <c r="E1747" s="1" t="s">
        <v>1094</v>
      </c>
      <c r="F1747" s="1">
        <v>42.6</v>
      </c>
      <c r="G1747" s="1">
        <v>0</v>
      </c>
      <c r="H1747" s="1" t="s">
        <v>3370</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3009</v>
      </c>
      <c r="E1748" s="1" t="s">
        <v>3010</v>
      </c>
      <c r="F1748" s="1">
        <v>0</v>
      </c>
      <c r="G1748" s="1">
        <v>0</v>
      </c>
      <c r="H1748" s="1" t="s">
        <v>1245</v>
      </c>
      <c r="J1748" s="1">
        <v>102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3371</v>
      </c>
      <c r="E1749" s="1" t="s">
        <v>3372</v>
      </c>
      <c r="F1749" s="1">
        <v>2</v>
      </c>
      <c r="G1749" s="1">
        <v>0</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3373</v>
      </c>
      <c r="E1750" s="1" t="s">
        <v>3374</v>
      </c>
      <c r="F1750" s="1">
        <v>3</v>
      </c>
      <c r="G1750" s="1">
        <v>0</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3375</v>
      </c>
      <c r="E1751" s="1" t="s">
        <v>3376</v>
      </c>
      <c r="F1751" s="1">
        <v>3.8</v>
      </c>
      <c r="G1751" s="1">
        <v>0</v>
      </c>
      <c r="H1751" s="1" t="s">
        <v>7</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3377</v>
      </c>
      <c r="E1752" s="1" t="s">
        <v>3378</v>
      </c>
      <c r="F1752" s="1">
        <v>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3379</v>
      </c>
      <c r="E1753" s="1" t="s">
        <v>3380</v>
      </c>
      <c r="F1753" s="1">
        <v>7.1</v>
      </c>
      <c r="G1753" s="1">
        <v>0</v>
      </c>
      <c r="I1753" s="1" t="s">
        <v>9356</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3381</v>
      </c>
      <c r="E1754" s="1" t="s">
        <v>3382</v>
      </c>
      <c r="F1754" s="1">
        <v>9.5</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3383</v>
      </c>
      <c r="E1755" s="1" t="s">
        <v>3384</v>
      </c>
      <c r="F1755" s="1">
        <v>11.1</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3385</v>
      </c>
      <c r="E1756" s="1" t="s">
        <v>3386</v>
      </c>
      <c r="F1756" s="1">
        <v>14.1</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3387</v>
      </c>
      <c r="E1757" s="1" t="s">
        <v>3388</v>
      </c>
      <c r="F1757" s="1">
        <v>16</v>
      </c>
      <c r="G1757" s="1">
        <v>0</v>
      </c>
      <c r="H1757" s="1" t="s">
        <v>7</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3011</v>
      </c>
      <c r="D1758" s="1" t="s">
        <v>3389</v>
      </c>
      <c r="E1758" s="1" t="s">
        <v>3390</v>
      </c>
      <c r="F1758" s="1">
        <v>18.5</v>
      </c>
      <c r="G1758" s="1">
        <v>0</v>
      </c>
      <c r="H1758" s="1" t="s">
        <v>7</v>
      </c>
      <c r="J1758" s="1">
        <v>2</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3011</v>
      </c>
      <c r="D1759" s="1" t="s">
        <v>3017</v>
      </c>
      <c r="E1759" s="1" t="s">
        <v>3018</v>
      </c>
      <c r="F1759" s="1">
        <v>22.1</v>
      </c>
      <c r="G1759" s="1">
        <v>0</v>
      </c>
      <c r="H1759" s="1" t="s">
        <v>3391</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3017</v>
      </c>
      <c r="E1760" s="1" t="s">
        <v>3018</v>
      </c>
      <c r="F1760" s="1">
        <v>0</v>
      </c>
      <c r="G1760" s="1">
        <v>0</v>
      </c>
      <c r="H1760" s="1" t="s">
        <v>3393</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3394</v>
      </c>
      <c r="E1761" s="1" t="s">
        <v>3395</v>
      </c>
      <c r="F1761" s="1">
        <v>2.2999999999999998</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3396</v>
      </c>
      <c r="E1762" s="1" t="s">
        <v>3397</v>
      </c>
      <c r="F1762" s="1">
        <v>4.5</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3398</v>
      </c>
      <c r="E1763" s="1" t="s">
        <v>3399</v>
      </c>
      <c r="F1763" s="1">
        <v>8.4</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3400</v>
      </c>
      <c r="E1764" s="1" t="s">
        <v>3401</v>
      </c>
      <c r="F1764" s="1">
        <v>10.4</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3402</v>
      </c>
      <c r="E1765" s="1" t="s">
        <v>3403</v>
      </c>
      <c r="F1765" s="1">
        <v>13.8</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3404</v>
      </c>
      <c r="E1766" s="1" t="s">
        <v>3405</v>
      </c>
      <c r="F1766" s="1">
        <v>15.9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3392</v>
      </c>
      <c r="D1767" s="1" t="s">
        <v>3406</v>
      </c>
      <c r="E1767" s="1" t="s">
        <v>3407</v>
      </c>
      <c r="F1767" s="1">
        <v>19.3</v>
      </c>
      <c r="G1767" s="1">
        <v>0</v>
      </c>
      <c r="H1767" s="1" t="s">
        <v>7</v>
      </c>
      <c r="J1767" s="1">
        <v>0</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3392</v>
      </c>
      <c r="D1768" s="1" t="s">
        <v>3408</v>
      </c>
      <c r="E1768" s="1" t="s">
        <v>3409</v>
      </c>
      <c r="F1768" s="1">
        <v>23.9</v>
      </c>
      <c r="G1768" s="1">
        <v>0</v>
      </c>
      <c r="H1768" s="1" t="s">
        <v>7</v>
      </c>
      <c r="J1768" s="1">
        <v>0</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3001</v>
      </c>
      <c r="E1769" s="1" t="s">
        <v>3002</v>
      </c>
      <c r="F1769" s="1">
        <v>0</v>
      </c>
      <c r="G1769" s="1">
        <v>0</v>
      </c>
      <c r="H1769" s="1" t="s">
        <v>3410</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3411</v>
      </c>
      <c r="E1770" s="1" t="s">
        <v>3412</v>
      </c>
      <c r="F1770" s="1">
        <v>0.9</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3413</v>
      </c>
      <c r="E1771" s="1" t="s">
        <v>3414</v>
      </c>
      <c r="F1771" s="1">
        <v>1.5</v>
      </c>
      <c r="G1771" s="1">
        <v>0</v>
      </c>
      <c r="H1771" s="1" t="s">
        <v>7</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3415</v>
      </c>
      <c r="E1772" s="1" t="s">
        <v>3416</v>
      </c>
      <c r="F1772" s="1">
        <v>2.4</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3417</v>
      </c>
      <c r="E1773" s="1" t="s">
        <v>3418</v>
      </c>
      <c r="F1773" s="1">
        <v>3</v>
      </c>
      <c r="G1773" s="1">
        <v>0</v>
      </c>
      <c r="H1773" s="1" t="s">
        <v>3419</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3420</v>
      </c>
      <c r="E1774" s="1" t="s">
        <v>3421</v>
      </c>
      <c r="F1774" s="1">
        <v>3.5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3422</v>
      </c>
      <c r="E1775" s="1" t="s">
        <v>3423</v>
      </c>
      <c r="F1775" s="1">
        <v>4.0999999999999996</v>
      </c>
      <c r="G1775" s="1">
        <v>0</v>
      </c>
      <c r="H1775" s="1" t="s">
        <v>3424</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1298</v>
      </c>
      <c r="E1776" s="1" t="s">
        <v>1299</v>
      </c>
      <c r="F1776" s="1">
        <v>5.7</v>
      </c>
      <c r="G1776" s="1">
        <v>0</v>
      </c>
      <c r="H1776" s="1" t="s">
        <v>9753</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1300</v>
      </c>
      <c r="D1777" s="1" t="s">
        <v>3425</v>
      </c>
      <c r="E1777" s="1" t="s">
        <v>3426</v>
      </c>
      <c r="F1777" s="1">
        <v>6.4</v>
      </c>
      <c r="G1777" s="1">
        <v>0</v>
      </c>
      <c r="H1777" s="1" t="s">
        <v>7</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1300</v>
      </c>
      <c r="D1778" s="1" t="s">
        <v>3427</v>
      </c>
      <c r="E1778" s="1" t="s">
        <v>3428</v>
      </c>
      <c r="F1778" s="1">
        <v>7</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3417</v>
      </c>
      <c r="E1779" s="1" t="s">
        <v>3418</v>
      </c>
      <c r="F1779" s="1">
        <v>0</v>
      </c>
      <c r="G1779" s="1">
        <v>0</v>
      </c>
      <c r="H1779" s="1" t="s">
        <v>3429</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3419</v>
      </c>
      <c r="D1780" s="1" t="s">
        <v>3430</v>
      </c>
      <c r="E1780" s="1" t="s">
        <v>3431</v>
      </c>
      <c r="F1780" s="1">
        <v>0.9</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3419</v>
      </c>
      <c r="D1781" s="1" t="s">
        <v>3432</v>
      </c>
      <c r="E1781" s="1" t="s">
        <v>3433</v>
      </c>
      <c r="F1781" s="1">
        <v>1.7</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3424</v>
      </c>
      <c r="D1782" s="1" t="s">
        <v>3422</v>
      </c>
      <c r="E1782" s="1" t="s">
        <v>3423</v>
      </c>
      <c r="F1782" s="1">
        <v>0</v>
      </c>
      <c r="G1782" s="1">
        <v>0</v>
      </c>
      <c r="H1782" s="1" t="s">
        <v>3429</v>
      </c>
      <c r="J1782" s="1">
        <v>2</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3424</v>
      </c>
      <c r="D1783" s="1" t="s">
        <v>3434</v>
      </c>
      <c r="E1783" s="1" t="s">
        <v>3435</v>
      </c>
      <c r="F1783" s="1">
        <v>1</v>
      </c>
      <c r="G1783" s="1">
        <v>0</v>
      </c>
      <c r="H1783" s="1" t="s">
        <v>7</v>
      </c>
      <c r="J1783" s="1">
        <v>2</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3025</v>
      </c>
      <c r="D1784" s="1" t="s">
        <v>9876</v>
      </c>
      <c r="E1784" s="1" t="s">
        <v>3024</v>
      </c>
      <c r="F1784" s="1">
        <v>0</v>
      </c>
      <c r="G1784" s="1">
        <v>0</v>
      </c>
      <c r="H1784" s="1" t="s">
        <v>1245</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9880</v>
      </c>
      <c r="E1785" s="1" t="s">
        <v>3436</v>
      </c>
      <c r="F1785" s="1">
        <v>1.3</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3437</v>
      </c>
      <c r="E1786" s="1" t="s">
        <v>3438</v>
      </c>
      <c r="F1786" s="1">
        <v>3.4</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3439</v>
      </c>
      <c r="E1787" s="1" t="s">
        <v>3440</v>
      </c>
      <c r="F1787" s="1">
        <v>5.0999999999999996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3441</v>
      </c>
      <c r="E1788" s="1" t="s">
        <v>3442</v>
      </c>
      <c r="F1788" s="1">
        <v>7.2</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3443</v>
      </c>
      <c r="E1789" s="1" t="s">
        <v>3444</v>
      </c>
      <c r="F1789" s="1">
        <v>8.6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3445</v>
      </c>
      <c r="E1790" s="1" t="s">
        <v>3446</v>
      </c>
      <c r="F1790" s="1">
        <v>10</v>
      </c>
      <c r="G1790" s="1">
        <v>0</v>
      </c>
      <c r="H1790" s="1" t="s">
        <v>7</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3447</v>
      </c>
      <c r="E1791" s="1" t="s">
        <v>3448</v>
      </c>
      <c r="F1791" s="1">
        <v>11.6</v>
      </c>
      <c r="G1791" s="1">
        <v>0</v>
      </c>
      <c r="H1791" s="1" t="s">
        <v>7</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3449</v>
      </c>
      <c r="E1792" s="1" t="s">
        <v>3450</v>
      </c>
      <c r="F1792" s="1">
        <v>14.2</v>
      </c>
      <c r="G1792" s="1">
        <v>0</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3451</v>
      </c>
      <c r="E1793" s="1" t="s">
        <v>3452</v>
      </c>
      <c r="F1793" s="1">
        <v>15.9</v>
      </c>
      <c r="G1793" s="1">
        <v>0</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3453</v>
      </c>
      <c r="E1794" s="1" t="s">
        <v>3454</v>
      </c>
      <c r="F1794" s="1">
        <v>18.899999999999999</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3455</v>
      </c>
      <c r="E1795" s="1" t="s">
        <v>3456</v>
      </c>
      <c r="F1795" s="1">
        <v>20.6</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3457</v>
      </c>
      <c r="E1796" s="1" t="s">
        <v>3458</v>
      </c>
      <c r="F1796" s="1">
        <v>23.5</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3459</v>
      </c>
      <c r="E1797" s="1" t="s">
        <v>3460</v>
      </c>
      <c r="F1797" s="1">
        <v>24.8</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3461</v>
      </c>
      <c r="E1798" s="1" t="s">
        <v>3462</v>
      </c>
      <c r="F1798" s="1">
        <v>26.9</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3463</v>
      </c>
      <c r="E1799" s="1" t="s">
        <v>3464</v>
      </c>
      <c r="F1799" s="1">
        <v>28.4</v>
      </c>
      <c r="G1799" s="1">
        <v>0</v>
      </c>
      <c r="H1799" s="1" t="s">
        <v>7</v>
      </c>
      <c r="J1799" s="1">
        <v>0</v>
      </c>
      <c r="K1799" s="1">
        <v>0</v>
      </c>
      <c r="L1799" s="1">
        <v>1</v>
      </c>
      <c r="M1799" s="1">
        <v>0</v>
      </c>
      <c r="N1799" s="1">
        <v>0</v>
      </c>
      <c r="O1799" s="1">
        <v>0</v>
      </c>
      <c r="P1799" s="1" t="s">
        <v>9516</v>
      </c>
      <c r="Q1799" s="1">
        <v>0</v>
      </c>
      <c r="R1799" s="1">
        <v>0</v>
      </c>
      <c r="S1799" s="1">
        <v>0</v>
      </c>
      <c r="T1799" s="1" t="s">
        <v>9516</v>
      </c>
    </row>
    <row r="1800" spans="1:20" ht="13.5" customHeight="1">
      <c r="A1800" s="1" t="s">
        <v>1100</v>
      </c>
      <c r="B1800" s="1" t="s">
        <v>952</v>
      </c>
      <c r="C1800" s="1" t="s">
        <v>3025</v>
      </c>
      <c r="D1800" s="1" t="s">
        <v>3465</v>
      </c>
      <c r="E1800" s="1" t="s">
        <v>3466</v>
      </c>
      <c r="F1800" s="1">
        <v>31.3</v>
      </c>
      <c r="G1800" s="1">
        <v>0</v>
      </c>
      <c r="H1800" s="1" t="s">
        <v>7</v>
      </c>
      <c r="J1800" s="1">
        <v>0</v>
      </c>
      <c r="K1800" s="1">
        <v>0</v>
      </c>
      <c r="L1800" s="1">
        <v>1</v>
      </c>
      <c r="M1800" s="1">
        <v>0</v>
      </c>
      <c r="N1800" s="1">
        <v>0</v>
      </c>
      <c r="O1800" s="1">
        <v>0</v>
      </c>
      <c r="P1800" s="1" t="s">
        <v>9516</v>
      </c>
      <c r="Q1800" s="1">
        <v>0</v>
      </c>
      <c r="R1800" s="1">
        <v>0</v>
      </c>
      <c r="S1800" s="1">
        <v>0</v>
      </c>
      <c r="T1800" s="1" t="s">
        <v>9516</v>
      </c>
    </row>
    <row r="1801" spans="1:20" ht="13.5" customHeight="1">
      <c r="A1801" s="1" t="s">
        <v>1100</v>
      </c>
      <c r="B1801" s="1" t="s">
        <v>952</v>
      </c>
      <c r="C1801" s="1" t="s">
        <v>3025</v>
      </c>
      <c r="D1801" s="1" t="s">
        <v>3362</v>
      </c>
      <c r="E1801" s="1" t="s">
        <v>3363</v>
      </c>
      <c r="F1801" s="1">
        <v>33.299999999999997</v>
      </c>
      <c r="G1801" s="1">
        <v>0</v>
      </c>
      <c r="H1801" s="1" t="s">
        <v>3008</v>
      </c>
      <c r="I1801" s="1" t="s">
        <v>9354</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3049</v>
      </c>
      <c r="E1802" s="1" t="s">
        <v>3050</v>
      </c>
      <c r="F1802" s="1">
        <v>0</v>
      </c>
      <c r="G1802" s="1">
        <v>0</v>
      </c>
      <c r="H1802" s="1" t="s">
        <v>3468</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3469</v>
      </c>
      <c r="E1803" s="1" t="s">
        <v>3470</v>
      </c>
      <c r="F1803" s="1">
        <v>1.2</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3471</v>
      </c>
      <c r="E1804" s="1" t="s">
        <v>3472</v>
      </c>
      <c r="F1804" s="1">
        <v>6</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3473</v>
      </c>
      <c r="E1805" s="1" t="s">
        <v>3474</v>
      </c>
      <c r="F1805" s="1">
        <v>8.6999999999999993</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3048</v>
      </c>
      <c r="B1806" s="1" t="s">
        <v>952</v>
      </c>
      <c r="C1806" s="1" t="s">
        <v>3467</v>
      </c>
      <c r="D1806" s="1" t="s">
        <v>3475</v>
      </c>
      <c r="E1806" s="1" t="s">
        <v>3476</v>
      </c>
      <c r="F1806" s="1">
        <v>13</v>
      </c>
      <c r="G1806" s="1">
        <v>0</v>
      </c>
      <c r="H1806" s="1" t="s">
        <v>7</v>
      </c>
      <c r="J1806" s="1">
        <v>0</v>
      </c>
      <c r="K1806" s="1">
        <v>0</v>
      </c>
      <c r="L1806" s="1">
        <v>1</v>
      </c>
      <c r="M1806" s="1">
        <v>0</v>
      </c>
      <c r="N1806" s="1">
        <v>0</v>
      </c>
      <c r="O1806" s="1">
        <v>0</v>
      </c>
      <c r="P1806" s="1" t="s">
        <v>9516</v>
      </c>
      <c r="Q1806" s="1">
        <v>0</v>
      </c>
      <c r="R1806" s="1">
        <v>0</v>
      </c>
      <c r="S1806" s="1">
        <v>0</v>
      </c>
      <c r="T1806" s="1" t="s">
        <v>9516</v>
      </c>
    </row>
    <row r="1807" spans="1:20" ht="13.5" customHeight="1">
      <c r="A1807" s="1" t="s">
        <v>3048</v>
      </c>
      <c r="B1807" s="1" t="s">
        <v>952</v>
      </c>
      <c r="C1807" s="1" t="s">
        <v>3467</v>
      </c>
      <c r="D1807" s="1" t="s">
        <v>3477</v>
      </c>
      <c r="E1807" s="1" t="s">
        <v>3478</v>
      </c>
      <c r="F1807" s="1">
        <v>16.899999999999999</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1482</v>
      </c>
      <c r="E1808" s="1" t="s">
        <v>1483</v>
      </c>
      <c r="F1808" s="1">
        <v>0</v>
      </c>
      <c r="G1808" s="1">
        <v>0</v>
      </c>
      <c r="H1808" s="1" t="s">
        <v>10017</v>
      </c>
      <c r="J1808" s="1">
        <v>0</v>
      </c>
      <c r="K1808" s="1">
        <v>13</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3479</v>
      </c>
      <c r="E1809" s="1" t="s">
        <v>3480</v>
      </c>
      <c r="F1809" s="1">
        <v>2.8</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3481</v>
      </c>
      <c r="E1810" s="1" t="s">
        <v>3482</v>
      </c>
      <c r="F1810" s="1">
        <v>4</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1446</v>
      </c>
      <c r="E1811" s="1" t="s">
        <v>1447</v>
      </c>
      <c r="F1811" s="1">
        <v>7.3</v>
      </c>
      <c r="G1811" s="1">
        <v>0</v>
      </c>
      <c r="H1811" s="1" t="s">
        <v>1410</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3483</v>
      </c>
      <c r="E1812" s="1" t="s">
        <v>3484</v>
      </c>
      <c r="F1812" s="1">
        <v>12.1</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3485</v>
      </c>
      <c r="E1813" s="1" t="s">
        <v>3486</v>
      </c>
      <c r="F1813" s="1">
        <v>17.7</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3487</v>
      </c>
      <c r="E1814" s="1" t="s">
        <v>3488</v>
      </c>
      <c r="F1814" s="1">
        <v>21.1</v>
      </c>
      <c r="G1814" s="1">
        <v>0</v>
      </c>
      <c r="H1814" s="1" t="s">
        <v>3489</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3490</v>
      </c>
      <c r="E1815" s="1" t="s">
        <v>3491</v>
      </c>
      <c r="F1815" s="1">
        <v>27.5</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3492</v>
      </c>
      <c r="E1816" s="1" t="s">
        <v>3493</v>
      </c>
      <c r="F1816" s="1">
        <v>30.5</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3494</v>
      </c>
      <c r="E1817" s="1" t="s">
        <v>3495</v>
      </c>
      <c r="F1817" s="1">
        <v>36.299999999999997</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3496</v>
      </c>
      <c r="E1818" s="1" t="s">
        <v>2485</v>
      </c>
      <c r="F1818" s="1">
        <v>41.3</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3497</v>
      </c>
      <c r="E1819" s="1" t="s">
        <v>3498</v>
      </c>
      <c r="F1819" s="1">
        <v>46.5</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3499</v>
      </c>
      <c r="E1820" s="1" t="s">
        <v>3500</v>
      </c>
      <c r="F1820" s="1">
        <v>53.6</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3501</v>
      </c>
      <c r="E1821" s="1" t="s">
        <v>3502</v>
      </c>
      <c r="F1821" s="1">
        <v>59</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1401</v>
      </c>
      <c r="B1822" s="1" t="s">
        <v>952</v>
      </c>
      <c r="C1822" s="1" t="s">
        <v>1448</v>
      </c>
      <c r="D1822" s="1" t="s">
        <v>10132</v>
      </c>
      <c r="E1822" s="1" t="s">
        <v>3503</v>
      </c>
      <c r="F1822" s="1">
        <v>62.7</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1401</v>
      </c>
      <c r="B1823" s="1" t="s">
        <v>952</v>
      </c>
      <c r="C1823" s="1" t="s">
        <v>1448</v>
      </c>
      <c r="D1823" s="1" t="s">
        <v>3504</v>
      </c>
      <c r="E1823" s="1" t="s">
        <v>3505</v>
      </c>
      <c r="F1823" s="1">
        <v>69.3</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3506</v>
      </c>
      <c r="E1824" s="1" t="s">
        <v>3507</v>
      </c>
      <c r="F1824" s="1">
        <v>80.099999999999994</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3508</v>
      </c>
      <c r="E1825" s="1" t="s">
        <v>3509</v>
      </c>
      <c r="F1825" s="1">
        <v>87.4</v>
      </c>
      <c r="G1825" s="1">
        <v>0</v>
      </c>
      <c r="H1825" s="1" t="s">
        <v>7</v>
      </c>
      <c r="J1825" s="1">
        <v>0</v>
      </c>
      <c r="K1825" s="1">
        <v>0</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3510</v>
      </c>
      <c r="E1826" s="1" t="s">
        <v>3511</v>
      </c>
      <c r="F1826" s="1">
        <v>91.1</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3512</v>
      </c>
      <c r="E1827" s="1" t="s">
        <v>3513</v>
      </c>
      <c r="F1827" s="1">
        <v>94.2</v>
      </c>
      <c r="G1827" s="1">
        <v>0</v>
      </c>
      <c r="H1827" s="1" t="s">
        <v>3514</v>
      </c>
      <c r="J1827" s="1">
        <v>0</v>
      </c>
      <c r="K1827" s="1">
        <v>11</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3515</v>
      </c>
      <c r="E1828" s="1" t="s">
        <v>3516</v>
      </c>
      <c r="F1828" s="1">
        <v>100.6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3517</v>
      </c>
      <c r="E1829" s="1" t="s">
        <v>3518</v>
      </c>
      <c r="F1829" s="1">
        <v>104.6</v>
      </c>
      <c r="G1829" s="1">
        <v>0</v>
      </c>
      <c r="H1829" s="1" t="s">
        <v>7</v>
      </c>
      <c r="I1829" s="1" t="s">
        <v>9358</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3519</v>
      </c>
      <c r="E1830" s="1" t="s">
        <v>3520</v>
      </c>
      <c r="F1830" s="1">
        <v>105.6</v>
      </c>
      <c r="G1830" s="1">
        <v>0</v>
      </c>
      <c r="H1830" s="1" t="s">
        <v>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3521</v>
      </c>
      <c r="E1831" s="1" t="s">
        <v>3522</v>
      </c>
      <c r="F1831" s="1">
        <v>107.9</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3523</v>
      </c>
      <c r="E1832" s="1" t="s">
        <v>3524</v>
      </c>
      <c r="F1832" s="1">
        <v>111.8</v>
      </c>
      <c r="G1832" s="1">
        <v>0</v>
      </c>
      <c r="H1832" s="1" t="s">
        <v>9407</v>
      </c>
      <c r="J1832" s="1">
        <v>0</v>
      </c>
      <c r="K1832" s="1">
        <v>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3525</v>
      </c>
      <c r="E1833" s="1" t="s">
        <v>3526</v>
      </c>
      <c r="F1833" s="1">
        <v>118.4</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3527</v>
      </c>
      <c r="E1834" s="1" t="s">
        <v>3528</v>
      </c>
      <c r="F1834" s="1">
        <v>123.9</v>
      </c>
      <c r="G1834" s="1">
        <v>0</v>
      </c>
      <c r="H1834" s="1" t="s">
        <v>1469</v>
      </c>
      <c r="J1834" s="1">
        <v>0</v>
      </c>
      <c r="K1834" s="1">
        <v>10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3529</v>
      </c>
      <c r="E1835" s="1" t="s">
        <v>3530</v>
      </c>
      <c r="F1835" s="1">
        <v>127</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3531</v>
      </c>
      <c r="E1836" s="1" t="s">
        <v>3532</v>
      </c>
      <c r="F1836" s="1">
        <v>132.19999999999999</v>
      </c>
      <c r="G1836" s="1">
        <v>0</v>
      </c>
      <c r="H1836" s="1" t="s">
        <v>2932</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3533</v>
      </c>
      <c r="E1837" s="1" t="s">
        <v>3534</v>
      </c>
      <c r="F1837" s="1">
        <v>134.69999999999999</v>
      </c>
      <c r="G1837" s="1">
        <v>0</v>
      </c>
      <c r="H1837" s="1" t="s">
        <v>7</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3535</v>
      </c>
      <c r="E1838" s="1" t="s">
        <v>3536</v>
      </c>
      <c r="F1838" s="1">
        <v>138.1</v>
      </c>
      <c r="G1838" s="1">
        <v>0</v>
      </c>
      <c r="H1838" s="1" t="s">
        <v>7</v>
      </c>
      <c r="J1838" s="1">
        <v>0</v>
      </c>
      <c r="K1838" s="1">
        <v>0</v>
      </c>
      <c r="L1838" s="1">
        <v>0</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3537</v>
      </c>
      <c r="E1839" s="1" t="s">
        <v>3538</v>
      </c>
      <c r="F1839" s="1">
        <v>142.80000000000001</v>
      </c>
      <c r="G1839" s="1">
        <v>0</v>
      </c>
      <c r="H1839" s="1" t="s">
        <v>3539</v>
      </c>
      <c r="J1839" s="1">
        <v>0</v>
      </c>
      <c r="K1839" s="1">
        <v>0</v>
      </c>
      <c r="L1839" s="1">
        <v>0</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3540</v>
      </c>
      <c r="E1840" s="1" t="s">
        <v>3541</v>
      </c>
      <c r="F1840" s="1">
        <v>149.4</v>
      </c>
      <c r="G1840" s="1">
        <v>0</v>
      </c>
      <c r="H1840" s="1" t="s">
        <v>7</v>
      </c>
      <c r="J1840" s="1">
        <v>0</v>
      </c>
      <c r="K1840" s="1">
        <v>0</v>
      </c>
      <c r="L1840" s="1">
        <v>2</v>
      </c>
      <c r="M1840" s="1">
        <v>0</v>
      </c>
      <c r="N1840" s="1">
        <v>0</v>
      </c>
      <c r="O1840" s="1">
        <v>0</v>
      </c>
      <c r="P1840" s="1" t="s">
        <v>9516</v>
      </c>
      <c r="Q1840" s="1">
        <v>0</v>
      </c>
      <c r="R1840" s="1">
        <v>0</v>
      </c>
      <c r="S1840" s="1">
        <v>0</v>
      </c>
      <c r="T1840" s="1" t="s">
        <v>9516</v>
      </c>
    </row>
    <row r="1841" spans="1:20" ht="13.5" customHeight="1">
      <c r="A1841" s="1" t="s">
        <v>2956</v>
      </c>
      <c r="B1841" s="1" t="s">
        <v>952</v>
      </c>
      <c r="C1841" s="1" t="s">
        <v>1448</v>
      </c>
      <c r="D1841" s="1" t="s">
        <v>3542</v>
      </c>
      <c r="E1841" s="1" t="s">
        <v>3543</v>
      </c>
      <c r="F1841" s="1">
        <v>156.6</v>
      </c>
      <c r="G1841" s="1">
        <v>0</v>
      </c>
      <c r="H1841" s="1" t="s">
        <v>7</v>
      </c>
      <c r="J1841" s="1">
        <v>0</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1448</v>
      </c>
      <c r="D1842" s="1" t="s">
        <v>3544</v>
      </c>
      <c r="E1842" s="1" t="s">
        <v>3545</v>
      </c>
      <c r="F1842" s="1">
        <v>162.6</v>
      </c>
      <c r="G1842" s="1">
        <v>0</v>
      </c>
      <c r="H1842" s="1" t="s">
        <v>10014</v>
      </c>
      <c r="J1842" s="1">
        <v>0</v>
      </c>
      <c r="K1842" s="1">
        <v>0</v>
      </c>
      <c r="L1842" s="1">
        <v>2</v>
      </c>
      <c r="M1842" s="1">
        <v>0</v>
      </c>
      <c r="N1842" s="1">
        <v>0</v>
      </c>
      <c r="O1842" s="1">
        <v>0</v>
      </c>
      <c r="P1842" s="1" t="s">
        <v>9516</v>
      </c>
      <c r="Q1842" s="1">
        <v>0</v>
      </c>
      <c r="R1842" s="1">
        <v>0</v>
      </c>
      <c r="S1842" s="1">
        <v>0</v>
      </c>
      <c r="T1842" s="1" t="s">
        <v>9516</v>
      </c>
    </row>
    <row r="1843" spans="1:20" ht="13.5" customHeight="1">
      <c r="A1843" s="1" t="s">
        <v>9502</v>
      </c>
      <c r="B1843" s="1" t="s">
        <v>9501</v>
      </c>
      <c r="C1843" s="1" t="s">
        <v>9409</v>
      </c>
      <c r="D1843" s="1" t="s">
        <v>9460</v>
      </c>
      <c r="E1843" s="1" t="s">
        <v>9461</v>
      </c>
      <c r="F1843" s="1">
        <v>32767</v>
      </c>
      <c r="G1843" s="1" t="s">
        <v>10014</v>
      </c>
      <c r="K1843" s="1">
        <v>0</v>
      </c>
      <c r="L1843" s="1">
        <v>2</v>
      </c>
      <c r="M1843" s="1">
        <v>0</v>
      </c>
      <c r="N1843" s="1">
        <v>0</v>
      </c>
      <c r="O1843" s="1">
        <v>0</v>
      </c>
      <c r="P1843" s="1" t="s">
        <v>9516</v>
      </c>
      <c r="Q1843" s="1">
        <v>0</v>
      </c>
      <c r="R1843" s="1">
        <v>0</v>
      </c>
      <c r="S1843" s="1">
        <v>0</v>
      </c>
      <c r="T1843" s="1" t="s">
        <v>9516</v>
      </c>
    </row>
    <row r="1844" spans="1:20" ht="13.5" customHeight="1">
      <c r="A1844" s="1" t="s">
        <v>2956</v>
      </c>
      <c r="B1844" s="1" t="s">
        <v>952</v>
      </c>
      <c r="C1844" s="1" t="s">
        <v>3547</v>
      </c>
      <c r="D1844" s="1" t="s">
        <v>3512</v>
      </c>
      <c r="E1844" s="1" t="s">
        <v>3513</v>
      </c>
      <c r="F1844" s="1">
        <v>0</v>
      </c>
      <c r="G1844" s="1">
        <v>0</v>
      </c>
      <c r="H1844" s="1" t="s">
        <v>3548</v>
      </c>
      <c r="J1844" s="1">
        <v>0</v>
      </c>
      <c r="K1844" s="1">
        <v>0</v>
      </c>
      <c r="L1844" s="1">
        <v>0</v>
      </c>
      <c r="M1844" s="1">
        <v>0</v>
      </c>
      <c r="N1844" s="1">
        <v>0</v>
      </c>
      <c r="O1844" s="1">
        <v>0</v>
      </c>
      <c r="P1844" s="1" t="s">
        <v>9516</v>
      </c>
      <c r="Q1844" s="1">
        <v>0</v>
      </c>
      <c r="R1844" s="1">
        <v>0</v>
      </c>
      <c r="S1844" s="1">
        <v>0</v>
      </c>
      <c r="T1844" s="1" t="s">
        <v>9516</v>
      </c>
    </row>
    <row r="1845" spans="1:20" ht="13.5" customHeight="1">
      <c r="A1845" s="1" t="s">
        <v>2956</v>
      </c>
      <c r="B1845" s="1" t="s">
        <v>952</v>
      </c>
      <c r="C1845" s="1" t="s">
        <v>3547</v>
      </c>
      <c r="D1845" s="1" t="s">
        <v>3549</v>
      </c>
      <c r="E1845" s="1" t="s">
        <v>3550</v>
      </c>
      <c r="F1845" s="1">
        <v>1.8</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3487</v>
      </c>
      <c r="E1846" s="1" t="s">
        <v>3488</v>
      </c>
      <c r="F1846" s="1">
        <v>0</v>
      </c>
      <c r="G1846" s="1">
        <v>0</v>
      </c>
      <c r="H1846" s="1" t="s">
        <v>1448</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3551</v>
      </c>
      <c r="E1847" s="1" t="s">
        <v>3552</v>
      </c>
      <c r="F1847" s="1">
        <v>5.5</v>
      </c>
      <c r="G1847" s="1">
        <v>6.1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3553</v>
      </c>
      <c r="E1848" s="1" t="s">
        <v>3554</v>
      </c>
      <c r="F1848" s="1">
        <v>7.7</v>
      </c>
      <c r="G1848" s="1">
        <v>8.5</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3555</v>
      </c>
      <c r="E1849" s="1" t="s">
        <v>3556</v>
      </c>
      <c r="F1849" s="1">
        <v>11.9</v>
      </c>
      <c r="G1849" s="1">
        <v>13.1</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3557</v>
      </c>
      <c r="E1850" s="1" t="s">
        <v>3558</v>
      </c>
      <c r="F1850" s="1">
        <v>13.7</v>
      </c>
      <c r="G1850" s="1">
        <v>15.1</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3559</v>
      </c>
      <c r="E1851" s="1" t="s">
        <v>3560</v>
      </c>
      <c r="F1851" s="1">
        <v>16.399999999999999</v>
      </c>
      <c r="G1851" s="1">
        <v>18</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3561</v>
      </c>
      <c r="E1852" s="1" t="s">
        <v>3562</v>
      </c>
      <c r="F1852" s="1">
        <v>19.8</v>
      </c>
      <c r="G1852" s="1">
        <v>21.8</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3563</v>
      </c>
      <c r="E1853" s="1" t="s">
        <v>3564</v>
      </c>
      <c r="F1853" s="1">
        <v>22.9</v>
      </c>
      <c r="G1853" s="1">
        <v>25.2</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3565</v>
      </c>
      <c r="E1854" s="1" t="s">
        <v>3566</v>
      </c>
      <c r="F1854" s="1">
        <v>26.3</v>
      </c>
      <c r="G1854" s="1">
        <v>28.9</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3567</v>
      </c>
      <c r="E1855" s="1" t="s">
        <v>3568</v>
      </c>
      <c r="F1855" s="1">
        <v>28</v>
      </c>
      <c r="G1855" s="1">
        <v>30.8</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3569</v>
      </c>
      <c r="E1856" s="1" t="s">
        <v>3570</v>
      </c>
      <c r="F1856" s="1">
        <v>30.5</v>
      </c>
      <c r="G1856" s="1">
        <v>33.6</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3571</v>
      </c>
      <c r="E1857" s="1" t="s">
        <v>3572</v>
      </c>
      <c r="F1857" s="1">
        <v>37</v>
      </c>
      <c r="G1857" s="1">
        <v>40.700000000000003</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3573</v>
      </c>
      <c r="E1858" s="1" t="s">
        <v>3574</v>
      </c>
      <c r="F1858" s="1">
        <v>42</v>
      </c>
      <c r="G1858" s="1">
        <v>46.2</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3575</v>
      </c>
      <c r="E1859" s="1" t="s">
        <v>3576</v>
      </c>
      <c r="F1859" s="1">
        <v>44.2</v>
      </c>
      <c r="G1859" s="1">
        <v>48.6</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3577</v>
      </c>
      <c r="E1860" s="1" t="s">
        <v>3578</v>
      </c>
      <c r="F1860" s="1">
        <v>46.4</v>
      </c>
      <c r="G1860" s="1">
        <v>51</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3579</v>
      </c>
      <c r="E1861" s="1" t="s">
        <v>3580</v>
      </c>
      <c r="F1861" s="1">
        <v>49.3</v>
      </c>
      <c r="G1861" s="1">
        <v>54.2</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1401</v>
      </c>
      <c r="B1862" s="1" t="s">
        <v>952</v>
      </c>
      <c r="C1862" s="1" t="s">
        <v>3489</v>
      </c>
      <c r="D1862" s="1" t="s">
        <v>3581</v>
      </c>
      <c r="E1862" s="1" t="s">
        <v>3582</v>
      </c>
      <c r="F1862" s="1">
        <v>52.2</v>
      </c>
      <c r="G1862" s="1">
        <v>57.4</v>
      </c>
      <c r="H1862" s="1" t="s">
        <v>7</v>
      </c>
      <c r="J1862" s="1">
        <v>0</v>
      </c>
      <c r="K1862" s="1">
        <v>0</v>
      </c>
      <c r="L1862" s="1">
        <v>1</v>
      </c>
      <c r="M1862" s="1">
        <v>0</v>
      </c>
      <c r="N1862" s="1">
        <v>0</v>
      </c>
      <c r="O1862" s="1">
        <v>0</v>
      </c>
      <c r="P1862" s="1" t="s">
        <v>9516</v>
      </c>
      <c r="Q1862" s="1">
        <v>0</v>
      </c>
      <c r="R1862" s="1">
        <v>0</v>
      </c>
      <c r="S1862" s="1">
        <v>0</v>
      </c>
      <c r="T1862" s="1" t="s">
        <v>9516</v>
      </c>
    </row>
    <row r="1863" spans="1:20" ht="13.5" customHeight="1">
      <c r="A1863" s="1" t="s">
        <v>1401</v>
      </c>
      <c r="B1863" s="1" t="s">
        <v>952</v>
      </c>
      <c r="C1863" s="1" t="s">
        <v>3489</v>
      </c>
      <c r="D1863" s="1" t="s">
        <v>3583</v>
      </c>
      <c r="E1863" s="1" t="s">
        <v>3584</v>
      </c>
      <c r="F1863" s="1">
        <v>55.3</v>
      </c>
      <c r="G1863" s="1">
        <v>60.8</v>
      </c>
      <c r="H1863" s="1" t="s">
        <v>7</v>
      </c>
      <c r="J1863" s="1">
        <v>0</v>
      </c>
      <c r="K1863" s="1">
        <v>0</v>
      </c>
      <c r="L1863" s="1">
        <v>1</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3585</v>
      </c>
      <c r="E1864" s="1" t="s">
        <v>3586</v>
      </c>
      <c r="F1864" s="1">
        <v>0</v>
      </c>
      <c r="G1864" s="1">
        <v>0</v>
      </c>
      <c r="H1864" s="1" t="s">
        <v>10578</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3587</v>
      </c>
      <c r="E1865" s="1" t="s">
        <v>3588</v>
      </c>
      <c r="F1865" s="1">
        <v>2.2000000000000002</v>
      </c>
      <c r="G1865" s="1">
        <v>2.4</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9881</v>
      </c>
      <c r="E1866" s="1" t="s">
        <v>3589</v>
      </c>
      <c r="F1866" s="1">
        <v>3.9</v>
      </c>
      <c r="G1866" s="1">
        <v>4.3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3590</v>
      </c>
      <c r="E1867" s="1" t="s">
        <v>3591</v>
      </c>
      <c r="F1867" s="1">
        <v>6.9</v>
      </c>
      <c r="G1867" s="1">
        <v>7.6</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3592</v>
      </c>
      <c r="E1868" s="1" t="s">
        <v>3593</v>
      </c>
      <c r="F1868" s="1">
        <v>8.8000000000000007</v>
      </c>
      <c r="G1868" s="1">
        <v>9.6999999999999993</v>
      </c>
      <c r="H1868" s="1" t="s">
        <v>7</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3594</v>
      </c>
      <c r="E1869" s="1" t="s">
        <v>3595</v>
      </c>
      <c r="F1869" s="1">
        <v>14.6</v>
      </c>
      <c r="G1869" s="1">
        <v>16.100000000000001</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3596</v>
      </c>
      <c r="E1870" s="1" t="s">
        <v>3597</v>
      </c>
      <c r="F1870" s="1">
        <v>19.2</v>
      </c>
      <c r="G1870" s="1">
        <v>21.1</v>
      </c>
      <c r="H1870" s="1" t="s">
        <v>10018</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3598</v>
      </c>
      <c r="E1871" s="1" t="s">
        <v>3599</v>
      </c>
      <c r="F1871" s="1">
        <v>20.5</v>
      </c>
      <c r="G1871" s="1">
        <v>22.6</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3600</v>
      </c>
      <c r="E1872" s="1" t="s">
        <v>3601</v>
      </c>
      <c r="F1872" s="1">
        <v>23.8</v>
      </c>
      <c r="G1872" s="1">
        <v>26.2</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3602</v>
      </c>
      <c r="E1873" s="1" t="s">
        <v>3603</v>
      </c>
      <c r="F1873" s="1">
        <v>27.5</v>
      </c>
      <c r="G1873" s="1">
        <v>30.3</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3604</v>
      </c>
      <c r="E1874" s="1" t="s">
        <v>3605</v>
      </c>
      <c r="F1874" s="1">
        <v>31.1</v>
      </c>
      <c r="G1874" s="1">
        <v>34.200000000000003</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3606</v>
      </c>
      <c r="E1875" s="1" t="s">
        <v>3607</v>
      </c>
      <c r="F1875" s="1">
        <v>35.4</v>
      </c>
      <c r="G1875" s="1">
        <v>38.9</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3608</v>
      </c>
      <c r="E1876" s="1" t="s">
        <v>3609</v>
      </c>
      <c r="F1876" s="1">
        <v>37.6</v>
      </c>
      <c r="G1876" s="1">
        <v>41.4</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3610</v>
      </c>
      <c r="E1877" s="1" t="s">
        <v>3611</v>
      </c>
      <c r="F1877" s="1">
        <v>39.700000000000003</v>
      </c>
      <c r="G1877" s="1">
        <v>43.7</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3612</v>
      </c>
      <c r="E1878" s="1" t="s">
        <v>3613</v>
      </c>
      <c r="F1878" s="1">
        <v>41.8</v>
      </c>
      <c r="G1878" s="1">
        <v>46</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3614</v>
      </c>
      <c r="E1879" s="1" t="s">
        <v>3615</v>
      </c>
      <c r="F1879" s="1">
        <v>44.7</v>
      </c>
      <c r="G1879" s="1">
        <v>49.2</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1158</v>
      </c>
      <c r="B1880" s="1" t="s">
        <v>952</v>
      </c>
      <c r="C1880" s="1" t="s">
        <v>3539</v>
      </c>
      <c r="D1880" s="1" t="s">
        <v>3616</v>
      </c>
      <c r="E1880" s="1" t="s">
        <v>3617</v>
      </c>
      <c r="F1880" s="1">
        <v>46.6</v>
      </c>
      <c r="G1880" s="1">
        <v>51.3</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1158</v>
      </c>
      <c r="B1881" s="1" t="s">
        <v>952</v>
      </c>
      <c r="C1881" s="1" t="s">
        <v>3539</v>
      </c>
      <c r="D1881" s="1" t="s">
        <v>3618</v>
      </c>
      <c r="E1881" s="1" t="s">
        <v>3619</v>
      </c>
      <c r="F1881" s="1">
        <v>49.7</v>
      </c>
      <c r="G1881" s="1">
        <v>54.7</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3620</v>
      </c>
      <c r="E1882" s="1" t="s">
        <v>3621</v>
      </c>
      <c r="F1882" s="1">
        <v>52.5</v>
      </c>
      <c r="G1882" s="1">
        <v>57.8</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3622</v>
      </c>
      <c r="E1883" s="1" t="s">
        <v>3623</v>
      </c>
      <c r="F1883" s="1">
        <v>54.9</v>
      </c>
      <c r="G1883" s="1">
        <v>60.4</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3624</v>
      </c>
      <c r="E1884" s="1" t="s">
        <v>3625</v>
      </c>
      <c r="F1884" s="1">
        <v>57.9</v>
      </c>
      <c r="G1884" s="1">
        <v>63.7</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3626</v>
      </c>
      <c r="E1885" s="1" t="s">
        <v>3627</v>
      </c>
      <c r="F1885" s="1">
        <v>62.1</v>
      </c>
      <c r="G1885" s="1">
        <v>68.3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3628</v>
      </c>
      <c r="E1886" s="1" t="s">
        <v>3629</v>
      </c>
      <c r="F1886" s="1">
        <v>64.5</v>
      </c>
      <c r="G1886" s="1">
        <v>71</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3630</v>
      </c>
      <c r="E1887" s="1" t="s">
        <v>3631</v>
      </c>
      <c r="F1887" s="1">
        <v>67.5</v>
      </c>
      <c r="G1887" s="1">
        <v>74.3</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3632</v>
      </c>
      <c r="E1888" s="1" t="s">
        <v>3633</v>
      </c>
      <c r="F1888" s="1">
        <v>70.400000000000006</v>
      </c>
      <c r="G1888" s="1">
        <v>77.400000000000006</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3634</v>
      </c>
      <c r="E1889" s="1" t="s">
        <v>3635</v>
      </c>
      <c r="F1889" s="1">
        <v>75.3</v>
      </c>
      <c r="G1889" s="1">
        <v>82.8</v>
      </c>
      <c r="H1889" s="1" t="s">
        <v>9407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3636</v>
      </c>
      <c r="E1890" s="1" t="s">
        <v>3637</v>
      </c>
      <c r="F1890" s="1">
        <v>78.400000000000006</v>
      </c>
      <c r="G1890" s="1">
        <v>86.2</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3638</v>
      </c>
      <c r="E1891" s="1" t="s">
        <v>3639</v>
      </c>
      <c r="F1891" s="1">
        <v>82.8</v>
      </c>
      <c r="G1891" s="1">
        <v>91.1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3640</v>
      </c>
      <c r="E1892" s="1" t="s">
        <v>3641</v>
      </c>
      <c r="F1892" s="1">
        <v>88.1</v>
      </c>
      <c r="G1892" s="1">
        <v>96.9</v>
      </c>
      <c r="H1892" s="1" t="s">
        <v>7</v>
      </c>
      <c r="J1892" s="1">
        <v>0</v>
      </c>
      <c r="K1892" s="1">
        <v>0</v>
      </c>
      <c r="L1892" s="1">
        <v>0</v>
      </c>
      <c r="M1892" s="1">
        <v>0</v>
      </c>
      <c r="N1892" s="1">
        <v>0</v>
      </c>
      <c r="O1892" s="1">
        <v>0</v>
      </c>
      <c r="P1892" s="1" t="s">
        <v>9516</v>
      </c>
      <c r="Q1892" s="1">
        <v>0</v>
      </c>
      <c r="R1892" s="1">
        <v>0</v>
      </c>
      <c r="S1892" s="1">
        <v>0</v>
      </c>
      <c r="T1892" s="1" t="s">
        <v>9516</v>
      </c>
    </row>
    <row r="1893" spans="1:20" ht="13.5" customHeight="1">
      <c r="A1893" s="1" t="s">
        <v>2956</v>
      </c>
      <c r="B1893" s="1" t="s">
        <v>952</v>
      </c>
      <c r="C1893" s="1" t="s">
        <v>3539</v>
      </c>
      <c r="D1893" s="1" t="s">
        <v>9882</v>
      </c>
      <c r="E1893" s="1" t="s">
        <v>3642</v>
      </c>
      <c r="F1893" s="1">
        <v>93.2</v>
      </c>
      <c r="G1893" s="1">
        <v>102.5</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2956</v>
      </c>
      <c r="B1894" s="1" t="s">
        <v>952</v>
      </c>
      <c r="C1894" s="1" t="s">
        <v>3539</v>
      </c>
      <c r="D1894" s="1" t="s">
        <v>3537</v>
      </c>
      <c r="E1894" s="1" t="s">
        <v>3538</v>
      </c>
      <c r="F1894" s="1">
        <v>96.7</v>
      </c>
      <c r="G1894" s="1">
        <v>106.4</v>
      </c>
      <c r="H1894" s="1" t="s">
        <v>1448</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2930</v>
      </c>
      <c r="E1895" s="1" t="s">
        <v>2931</v>
      </c>
      <c r="F1895" s="1">
        <v>0</v>
      </c>
      <c r="G1895" s="1">
        <v>0</v>
      </c>
      <c r="H1895" s="1" t="s">
        <v>2903</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3643</v>
      </c>
      <c r="E1896" s="1" t="s">
        <v>3644</v>
      </c>
      <c r="F1896" s="1">
        <v>1.3</v>
      </c>
      <c r="G1896" s="1">
        <v>1.4</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3645</v>
      </c>
      <c r="E1897" s="1" t="s">
        <v>3646</v>
      </c>
      <c r="F1897" s="1">
        <v>3.1</v>
      </c>
      <c r="G1897" s="1">
        <v>3.4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3647</v>
      </c>
      <c r="E1898" s="1" t="s">
        <v>3648</v>
      </c>
      <c r="F1898" s="1">
        <v>6.5</v>
      </c>
      <c r="G1898" s="1">
        <v>7.1</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3649</v>
      </c>
      <c r="E1899" s="1" t="s">
        <v>3650</v>
      </c>
      <c r="F1899" s="1">
        <v>11.3</v>
      </c>
      <c r="G1899" s="1">
        <v>12.4</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3379</v>
      </c>
      <c r="E1900" s="1" t="s">
        <v>3380</v>
      </c>
      <c r="F1900" s="1">
        <v>14.8</v>
      </c>
      <c r="G1900" s="1">
        <v>16.3</v>
      </c>
      <c r="H1900" s="1" t="s">
        <v>7</v>
      </c>
      <c r="I1900" s="1" t="s">
        <v>9357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3651</v>
      </c>
      <c r="E1901" s="1" t="s">
        <v>3652</v>
      </c>
      <c r="F1901" s="1">
        <v>16.8</v>
      </c>
      <c r="G1901" s="1">
        <v>18.5</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3653</v>
      </c>
      <c r="E1902" s="1" t="s">
        <v>3654</v>
      </c>
      <c r="F1902" s="1">
        <v>18.899999999999999</v>
      </c>
      <c r="G1902" s="1">
        <v>20.8</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3655</v>
      </c>
      <c r="E1903" s="1" t="s">
        <v>3656</v>
      </c>
      <c r="F1903" s="1">
        <v>21.6</v>
      </c>
      <c r="G1903" s="1">
        <v>23.7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3657</v>
      </c>
      <c r="E1904" s="1" t="s">
        <v>3658</v>
      </c>
      <c r="F1904" s="1">
        <v>26</v>
      </c>
      <c r="G1904" s="1">
        <v>28.6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3659</v>
      </c>
      <c r="E1905" s="1" t="s">
        <v>3660</v>
      </c>
      <c r="F1905" s="1">
        <v>29.7</v>
      </c>
      <c r="G1905" s="1">
        <v>32.6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3661</v>
      </c>
      <c r="E1906" s="1" t="s">
        <v>3662</v>
      </c>
      <c r="F1906" s="1">
        <v>33.299999999999997</v>
      </c>
      <c r="G1906" s="1">
        <v>36.6</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3663</v>
      </c>
      <c r="E1907" s="1" t="s">
        <v>3664</v>
      </c>
      <c r="F1907" s="1">
        <v>36.9</v>
      </c>
      <c r="G1907" s="1">
        <v>40.6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3665</v>
      </c>
      <c r="E1908" s="1" t="s">
        <v>3666</v>
      </c>
      <c r="F1908" s="1">
        <v>39.6</v>
      </c>
      <c r="G1908" s="1">
        <v>43.5</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10128</v>
      </c>
      <c r="E1909" s="1" t="s">
        <v>3667</v>
      </c>
      <c r="F1909" s="1">
        <v>41.5</v>
      </c>
      <c r="G1909" s="1">
        <v>45.6</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3668</v>
      </c>
      <c r="E1910" s="1" t="s">
        <v>3669</v>
      </c>
      <c r="F1910" s="1">
        <v>43.7</v>
      </c>
      <c r="G1910" s="1">
        <v>48</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3670</v>
      </c>
      <c r="E1911" s="1" t="s">
        <v>3671</v>
      </c>
      <c r="F1911" s="1">
        <v>45.4</v>
      </c>
      <c r="G1911" s="1">
        <v>49.9</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3672</v>
      </c>
      <c r="E1912" s="1" t="s">
        <v>3673</v>
      </c>
      <c r="F1912" s="1">
        <v>51.2</v>
      </c>
      <c r="G1912" s="1">
        <v>56.3</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3674</v>
      </c>
      <c r="E1913" s="1" t="s">
        <v>3675</v>
      </c>
      <c r="F1913" s="1">
        <v>55.1</v>
      </c>
      <c r="G1913" s="1">
        <v>60.6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3676</v>
      </c>
      <c r="E1914" s="1" t="s">
        <v>3677</v>
      </c>
      <c r="F1914" s="1">
        <v>58.3</v>
      </c>
      <c r="G1914" s="1">
        <v>64.099999999999994</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3678</v>
      </c>
      <c r="E1915" s="1" t="s">
        <v>3679</v>
      </c>
      <c r="F1915" s="1">
        <v>60.8</v>
      </c>
      <c r="G1915" s="1">
        <v>66.900000000000006</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3680</v>
      </c>
      <c r="E1916" s="1" t="s">
        <v>3681</v>
      </c>
      <c r="F1916" s="1">
        <v>63.6</v>
      </c>
      <c r="G1916" s="1">
        <v>69.900000000000006</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3682</v>
      </c>
      <c r="E1917" s="1" t="s">
        <v>3683</v>
      </c>
      <c r="F1917" s="1">
        <v>70</v>
      </c>
      <c r="G1917" s="1">
        <v>77</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3684</v>
      </c>
      <c r="E1918" s="1" t="s">
        <v>3685</v>
      </c>
      <c r="F1918" s="1">
        <v>73.2</v>
      </c>
      <c r="G1918" s="1">
        <v>80.5</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3686</v>
      </c>
      <c r="E1919" s="1" t="s">
        <v>3687</v>
      </c>
      <c r="F1919" s="1">
        <v>75.400000000000006</v>
      </c>
      <c r="G1919" s="1">
        <v>82.9</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3688</v>
      </c>
      <c r="E1920" s="1" t="s">
        <v>3689</v>
      </c>
      <c r="F1920" s="1">
        <v>80.900000000000006</v>
      </c>
      <c r="G1920" s="1">
        <v>89</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3690</v>
      </c>
      <c r="E1921" s="1" t="s">
        <v>3691</v>
      </c>
      <c r="F1921" s="1">
        <v>83.9</v>
      </c>
      <c r="G1921" s="1">
        <v>92.3</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3692</v>
      </c>
      <c r="E1922" s="1" t="s">
        <v>3693</v>
      </c>
      <c r="F1922" s="1">
        <v>88.4</v>
      </c>
      <c r="G1922" s="1">
        <v>97.2</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9955</v>
      </c>
      <c r="B1923" s="1" t="s">
        <v>952</v>
      </c>
      <c r="C1923" s="1" t="s">
        <v>2932</v>
      </c>
      <c r="D1923" s="1" t="s">
        <v>3694</v>
      </c>
      <c r="E1923" s="1" t="s">
        <v>3695</v>
      </c>
      <c r="F1923" s="1">
        <v>95</v>
      </c>
      <c r="G1923" s="1">
        <v>104.5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3696</v>
      </c>
      <c r="E1924" s="1" t="s">
        <v>3697</v>
      </c>
      <c r="F1924" s="1">
        <v>109.2</v>
      </c>
      <c r="G1924" s="1">
        <v>120.1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10105</v>
      </c>
      <c r="B1925" s="1" t="s">
        <v>952</v>
      </c>
      <c r="C1925" s="1" t="s">
        <v>2932</v>
      </c>
      <c r="D1925" s="1" t="s">
        <v>3698</v>
      </c>
      <c r="E1925" s="1" t="s">
        <v>3699</v>
      </c>
      <c r="F1925" s="1">
        <v>112.4</v>
      </c>
      <c r="G1925" s="1">
        <v>123.6</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3700</v>
      </c>
      <c r="E1926" s="1" t="s">
        <v>3701</v>
      </c>
      <c r="F1926" s="1">
        <v>115.6</v>
      </c>
      <c r="G1926" s="1">
        <v>127.1</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3702</v>
      </c>
      <c r="E1927" s="1" t="s">
        <v>3703</v>
      </c>
      <c r="F1927" s="1">
        <v>118.7</v>
      </c>
      <c r="G1927" s="1">
        <v>130.5</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3704</v>
      </c>
      <c r="E1928" s="1" t="s">
        <v>3705</v>
      </c>
      <c r="F1928" s="1">
        <v>123.1</v>
      </c>
      <c r="G1928" s="1">
        <v>135.4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3706</v>
      </c>
      <c r="E1929" s="1" t="s">
        <v>3707</v>
      </c>
      <c r="F1929" s="1">
        <v>127</v>
      </c>
      <c r="G1929" s="1">
        <v>139.69999999999999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3708</v>
      </c>
      <c r="E1930" s="1" t="s">
        <v>3709</v>
      </c>
      <c r="F1930" s="1">
        <v>129.5</v>
      </c>
      <c r="G1930" s="1">
        <v>142.4</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2956</v>
      </c>
      <c r="B1931" s="1" t="s">
        <v>952</v>
      </c>
      <c r="C1931" s="1" t="s">
        <v>2932</v>
      </c>
      <c r="D1931" s="1" t="s">
        <v>3710</v>
      </c>
      <c r="E1931" s="1" t="s">
        <v>3711</v>
      </c>
      <c r="F1931" s="1">
        <v>131.6</v>
      </c>
      <c r="G1931" s="1">
        <v>144.69999999999999</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2956</v>
      </c>
      <c r="B1932" s="1" t="s">
        <v>952</v>
      </c>
      <c r="C1932" s="1" t="s">
        <v>2932</v>
      </c>
      <c r="D1932" s="1" t="s">
        <v>3531</v>
      </c>
      <c r="E1932" s="1" t="s">
        <v>3532</v>
      </c>
      <c r="F1932" s="1">
        <v>135.19999999999999</v>
      </c>
      <c r="G1932" s="1">
        <v>148.69999999999999</v>
      </c>
      <c r="H1932" s="1" t="s">
        <v>1448</v>
      </c>
      <c r="J1932" s="1">
        <v>0</v>
      </c>
      <c r="K1932" s="1">
        <v>0</v>
      </c>
      <c r="L1932" s="1">
        <v>0</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1482</v>
      </c>
      <c r="E1933" s="1" t="s">
        <v>1483</v>
      </c>
      <c r="F1933" s="1">
        <v>0</v>
      </c>
      <c r="G1933" s="1">
        <v>0</v>
      </c>
      <c r="H1933" s="1" t="s">
        <v>9916</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3713</v>
      </c>
      <c r="E1934" s="1" t="s">
        <v>3714</v>
      </c>
      <c r="F1934" s="1">
        <v>2.4</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3715</v>
      </c>
      <c r="E1935" s="1" t="s">
        <v>3716</v>
      </c>
      <c r="F1935" s="1">
        <v>6.4</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3717</v>
      </c>
      <c r="E1936" s="1" t="s">
        <v>3718</v>
      </c>
      <c r="F1936" s="1">
        <v>10.6</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3719</v>
      </c>
      <c r="E1937" s="1" t="s">
        <v>3720</v>
      </c>
      <c r="F1937" s="1">
        <v>17.600000000000001</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3721</v>
      </c>
      <c r="E1938" s="1" t="s">
        <v>3722</v>
      </c>
      <c r="F1938" s="1">
        <v>22.7</v>
      </c>
      <c r="G1938" s="1">
        <v>0</v>
      </c>
      <c r="H1938" s="1" t="s">
        <v>7</v>
      </c>
      <c r="J1938" s="1">
        <v>0</v>
      </c>
      <c r="K1938" s="1">
        <v>0</v>
      </c>
      <c r="L1938" s="1">
        <v>1</v>
      </c>
      <c r="M1938" s="1">
        <v>0</v>
      </c>
      <c r="N1938" s="1">
        <v>0</v>
      </c>
      <c r="O1938" s="1">
        <v>0</v>
      </c>
      <c r="P1938" s="1" t="s">
        <v>9516</v>
      </c>
      <c r="Q1938" s="1">
        <v>0</v>
      </c>
      <c r="R1938" s="1">
        <v>0</v>
      </c>
      <c r="S1938" s="1">
        <v>0</v>
      </c>
      <c r="T1938" s="1" t="s">
        <v>9516</v>
      </c>
    </row>
    <row r="1939" spans="1:20" ht="13.5" customHeight="1">
      <c r="A1939" s="1" t="s">
        <v>1401</v>
      </c>
      <c r="B1939" s="1" t="s">
        <v>952</v>
      </c>
      <c r="C1939" s="1" t="s">
        <v>3712</v>
      </c>
      <c r="D1939" s="1" t="s">
        <v>3723</v>
      </c>
      <c r="E1939" s="1" t="s">
        <v>3724</v>
      </c>
      <c r="F1939" s="1">
        <v>23.9</v>
      </c>
      <c r="G1939" s="1">
        <v>0</v>
      </c>
      <c r="H1939" s="1" t="s">
        <v>7</v>
      </c>
      <c r="J1939" s="1">
        <v>0</v>
      </c>
      <c r="K1939" s="1">
        <v>0</v>
      </c>
      <c r="L1939" s="1">
        <v>1</v>
      </c>
      <c r="M1939" s="1">
        <v>0</v>
      </c>
      <c r="N1939" s="1">
        <v>0</v>
      </c>
      <c r="O1939" s="1">
        <v>0</v>
      </c>
      <c r="P1939" s="1" t="s">
        <v>9516</v>
      </c>
      <c r="Q1939" s="1">
        <v>0</v>
      </c>
      <c r="R1939" s="1">
        <v>0</v>
      </c>
      <c r="S1939" s="1">
        <v>0</v>
      </c>
      <c r="T1939" s="1" t="s">
        <v>9516</v>
      </c>
    </row>
    <row r="1940" spans="1:20" ht="13.5" customHeight="1">
      <c r="A1940" s="1" t="s">
        <v>1401</v>
      </c>
      <c r="B1940" s="1" t="s">
        <v>952</v>
      </c>
      <c r="C1940" s="1" t="s">
        <v>3712</v>
      </c>
      <c r="D1940" s="1" t="s">
        <v>3725</v>
      </c>
      <c r="E1940" s="1" t="s">
        <v>3726</v>
      </c>
      <c r="F1940" s="1">
        <v>29.7</v>
      </c>
      <c r="G1940" s="1">
        <v>0</v>
      </c>
      <c r="I1940" s="1" t="s">
        <v>9359</v>
      </c>
      <c r="J1940" s="1">
        <v>0</v>
      </c>
      <c r="K1940" s="1">
        <v>0</v>
      </c>
      <c r="L1940" s="1">
        <v>1</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3727</v>
      </c>
      <c r="E1941" s="1" t="s">
        <v>3728</v>
      </c>
      <c r="F1941" s="1">
        <v>0</v>
      </c>
      <c r="G1941" s="1">
        <v>0</v>
      </c>
      <c r="H1941" s="1" t="s">
        <v>10580</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3730</v>
      </c>
      <c r="E1942" s="1" t="s">
        <v>3731</v>
      </c>
      <c r="F1942" s="1">
        <v>2.1</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3732</v>
      </c>
      <c r="E1943" s="1" t="s">
        <v>3733</v>
      </c>
      <c r="F1943" s="1">
        <v>4.3</v>
      </c>
      <c r="G1943" s="1">
        <v>0</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1158</v>
      </c>
      <c r="B1944" s="1" t="s">
        <v>952</v>
      </c>
      <c r="C1944" s="1" t="s">
        <v>10013</v>
      </c>
      <c r="D1944" s="1" t="s">
        <v>3734</v>
      </c>
      <c r="E1944" s="1" t="s">
        <v>3735</v>
      </c>
      <c r="F1944" s="1">
        <v>6.4</v>
      </c>
      <c r="G1944" s="1">
        <v>0</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1158</v>
      </c>
      <c r="B1945" s="1" t="s">
        <v>952</v>
      </c>
      <c r="C1945" s="1" t="s">
        <v>10013</v>
      </c>
      <c r="D1945" s="1" t="s">
        <v>3736</v>
      </c>
      <c r="E1945" s="1" t="s">
        <v>3737</v>
      </c>
      <c r="F1945" s="1">
        <v>9.3000000000000007</v>
      </c>
      <c r="G1945" s="1">
        <v>0</v>
      </c>
      <c r="H1945" s="1" t="s">
        <v>10579</v>
      </c>
      <c r="J1945" s="1">
        <v>0</v>
      </c>
      <c r="K1945" s="1">
        <v>13</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3767</v>
      </c>
      <c r="E1946" s="1" t="s">
        <v>3768</v>
      </c>
      <c r="F1946" s="1">
        <v>84.3</v>
      </c>
      <c r="G1946" s="1">
        <v>0</v>
      </c>
      <c r="H1946" s="1" t="s">
        <v>10072</v>
      </c>
      <c r="J1946" s="1">
        <v>0</v>
      </c>
      <c r="K1946" s="1">
        <v>0</v>
      </c>
      <c r="L1946" s="1">
        <v>2</v>
      </c>
      <c r="M1946" s="1">
        <v>0</v>
      </c>
      <c r="N1946" s="1">
        <v>0</v>
      </c>
      <c r="O1946" s="1">
        <v>0</v>
      </c>
      <c r="P1946" s="1" t="s">
        <v>9516</v>
      </c>
      <c r="Q1946" s="1">
        <v>1</v>
      </c>
      <c r="R1946" s="1">
        <v>0</v>
      </c>
      <c r="S1946" s="1">
        <v>0</v>
      </c>
      <c r="T1946" s="1" t="s">
        <v>9516</v>
      </c>
    </row>
    <row r="1947" spans="1:20" ht="13.5" customHeight="1">
      <c r="A1947" s="1" t="s">
        <v>2956</v>
      </c>
      <c r="B1947" s="1" t="s">
        <v>952</v>
      </c>
      <c r="C1947" s="1" t="s">
        <v>10014</v>
      </c>
      <c r="D1947" s="1" t="s">
        <v>3770</v>
      </c>
      <c r="E1947" s="1" t="s">
        <v>3771</v>
      </c>
      <c r="F1947" s="1">
        <v>87</v>
      </c>
      <c r="G1947" s="1">
        <v>0</v>
      </c>
      <c r="H1947" s="1" t="s">
        <v>7</v>
      </c>
      <c r="I1947" s="1" t="s">
        <v>9359</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3772</v>
      </c>
      <c r="E1948" s="1" t="s">
        <v>3773</v>
      </c>
      <c r="F1948" s="1">
        <v>91.4</v>
      </c>
      <c r="G1948" s="1">
        <v>0</v>
      </c>
      <c r="H1948" s="1" t="s">
        <v>9407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3774</v>
      </c>
      <c r="E1949" s="1" t="s">
        <v>3775</v>
      </c>
      <c r="F1949" s="1">
        <v>93.7</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3776</v>
      </c>
      <c r="E1950" s="1" t="s">
        <v>3777</v>
      </c>
      <c r="F1950" s="1">
        <v>95.5</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3778</v>
      </c>
      <c r="E1951" s="1" t="s">
        <v>3779</v>
      </c>
      <c r="F1951" s="1">
        <v>98.3</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3780</v>
      </c>
      <c r="E1952" s="1" t="s">
        <v>3781</v>
      </c>
      <c r="F1952" s="1">
        <v>101.9</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3782</v>
      </c>
      <c r="E1953" s="1" t="s">
        <v>3783</v>
      </c>
      <c r="F1953" s="1">
        <v>107.8</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3784</v>
      </c>
      <c r="E1954" s="1" t="s">
        <v>10213</v>
      </c>
      <c r="F1954" s="1">
        <v>111.7</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3785</v>
      </c>
      <c r="E1955" s="1" t="s">
        <v>3786</v>
      </c>
      <c r="F1955" s="1">
        <v>113.9</v>
      </c>
      <c r="G1955" s="1">
        <v>0</v>
      </c>
      <c r="H1955" s="1" t="s">
        <v>7</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3787</v>
      </c>
      <c r="E1956" s="1" t="s">
        <v>3788</v>
      </c>
      <c r="F1956" s="1">
        <v>116.9</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3789</v>
      </c>
      <c r="E1957" s="1" t="s">
        <v>3790</v>
      </c>
      <c r="F1957" s="1">
        <v>120.6</v>
      </c>
      <c r="G1957" s="1">
        <v>0</v>
      </c>
      <c r="H1957" s="1" t="s">
        <v>3791</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3792</v>
      </c>
      <c r="E1958" s="1" t="s">
        <v>3793</v>
      </c>
      <c r="F1958" s="1">
        <v>123.6</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3794</v>
      </c>
      <c r="E1959" s="1" t="s">
        <v>3795</v>
      </c>
      <c r="F1959" s="1">
        <v>126.5</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3796</v>
      </c>
      <c r="E1960" s="1" t="s">
        <v>3797</v>
      </c>
      <c r="F1960" s="1">
        <v>129.1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3798</v>
      </c>
      <c r="E1961" s="1" t="s">
        <v>3799</v>
      </c>
      <c r="F1961" s="1">
        <v>132.4</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3800</v>
      </c>
      <c r="E1962" s="1" t="s">
        <v>3801</v>
      </c>
      <c r="F1962" s="1">
        <v>135.1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3802</v>
      </c>
      <c r="E1963" s="1" t="s">
        <v>3803</v>
      </c>
      <c r="F1963" s="1">
        <v>140.1</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3804</v>
      </c>
      <c r="E1964" s="1" t="s">
        <v>3805</v>
      </c>
      <c r="F1964" s="1">
        <v>144.80000000000001</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3806</v>
      </c>
      <c r="E1965" s="1" t="s">
        <v>3807</v>
      </c>
      <c r="F1965" s="1">
        <v>147.6</v>
      </c>
      <c r="G1965" s="1">
        <v>0</v>
      </c>
      <c r="H1965" s="1" t="s">
        <v>7</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3808</v>
      </c>
      <c r="E1966" s="1" t="s">
        <v>3809</v>
      </c>
      <c r="F1966" s="1">
        <v>151.69999999999999</v>
      </c>
      <c r="G1966" s="1">
        <v>0</v>
      </c>
      <c r="H1966" s="1" t="s">
        <v>7</v>
      </c>
      <c r="J1966" s="1">
        <v>0</v>
      </c>
      <c r="K1966" s="1">
        <v>0</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3544</v>
      </c>
      <c r="E1967" s="1" t="s">
        <v>3545</v>
      </c>
      <c r="F1967" s="1">
        <v>154.30000000000001</v>
      </c>
      <c r="G1967" s="1">
        <v>0</v>
      </c>
      <c r="H1967" s="1" t="s">
        <v>1448</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3810</v>
      </c>
      <c r="E1968" s="1" t="s">
        <v>3811</v>
      </c>
      <c r="F1968" s="1">
        <v>157.30000000000001</v>
      </c>
      <c r="G1968" s="1">
        <v>0</v>
      </c>
      <c r="H1968" s="1" t="s">
        <v>1469</v>
      </c>
      <c r="J1968" s="1">
        <v>0</v>
      </c>
      <c r="K1968" s="1">
        <v>13</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3812</v>
      </c>
      <c r="E1969" s="1" t="s">
        <v>3813</v>
      </c>
      <c r="F1969" s="1">
        <v>159.80000000000001</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3814</v>
      </c>
      <c r="E1970" s="1" t="s">
        <v>3815</v>
      </c>
      <c r="F1970" s="1">
        <v>164.2</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3816</v>
      </c>
      <c r="E1971" s="1" t="s">
        <v>3817</v>
      </c>
      <c r="F1971" s="1">
        <v>168.7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3818</v>
      </c>
      <c r="E1972" s="1" t="s">
        <v>3819</v>
      </c>
      <c r="F1972" s="1">
        <v>172.8</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3820</v>
      </c>
      <c r="E1973" s="1" t="s">
        <v>3821</v>
      </c>
      <c r="F1973" s="1">
        <v>175.4</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3822</v>
      </c>
      <c r="E1974" s="1" t="s">
        <v>3823</v>
      </c>
      <c r="F1974" s="1">
        <v>178.9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3824</v>
      </c>
      <c r="E1975" s="1" t="s">
        <v>3825</v>
      </c>
      <c r="F1975" s="1">
        <v>180.5</v>
      </c>
      <c r="G1975" s="1">
        <v>0</v>
      </c>
      <c r="H1975" s="1" t="s">
        <v>3826</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3827</v>
      </c>
      <c r="E1976" s="1" t="s">
        <v>3828</v>
      </c>
      <c r="F1976" s="1">
        <v>184.3</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3829</v>
      </c>
      <c r="E1977" s="1" t="s">
        <v>3830</v>
      </c>
      <c r="F1977" s="1">
        <v>188.1</v>
      </c>
      <c r="G1977" s="1">
        <v>0</v>
      </c>
      <c r="H1977" s="1" t="s">
        <v>7</v>
      </c>
      <c r="I1977" s="1" t="s">
        <v>9359</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3831</v>
      </c>
      <c r="E1978" s="1" t="s">
        <v>3832</v>
      </c>
      <c r="F1978" s="1">
        <v>192.2</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3833</v>
      </c>
      <c r="E1979" s="1" t="s">
        <v>3834</v>
      </c>
      <c r="F1979" s="1">
        <v>195.4</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3835</v>
      </c>
      <c r="E1980" s="1" t="s">
        <v>3836</v>
      </c>
      <c r="F1980" s="1">
        <v>199.1</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3837</v>
      </c>
      <c r="E1981" s="1" t="s">
        <v>3838</v>
      </c>
      <c r="F1981" s="1">
        <v>202.2</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2983</v>
      </c>
      <c r="E1982" s="1" t="s">
        <v>2984</v>
      </c>
      <c r="F1982" s="1">
        <v>205.4</v>
      </c>
      <c r="G1982" s="1">
        <v>0</v>
      </c>
      <c r="H1982" s="1" t="s">
        <v>3839</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3840</v>
      </c>
      <c r="E1983" s="1" t="s">
        <v>3841</v>
      </c>
      <c r="F1983" s="1">
        <v>206.9</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3842</v>
      </c>
      <c r="E1984" s="1" t="s">
        <v>3843</v>
      </c>
      <c r="F1984" s="1">
        <v>209.2</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3844</v>
      </c>
      <c r="E1985" s="1" t="s">
        <v>3845</v>
      </c>
      <c r="F1985" s="1">
        <v>214.1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3846</v>
      </c>
      <c r="E1986" s="1" t="s">
        <v>3847</v>
      </c>
      <c r="F1986" s="1">
        <v>216.5</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3848</v>
      </c>
      <c r="E1987" s="1" t="s">
        <v>3849</v>
      </c>
      <c r="F1987" s="1">
        <v>220.6</v>
      </c>
      <c r="G1987" s="1">
        <v>0</v>
      </c>
      <c r="H1987" s="1" t="s">
        <v>3850</v>
      </c>
      <c r="J1987" s="1">
        <v>0</v>
      </c>
      <c r="K1987" s="1">
        <v>11</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3789</v>
      </c>
      <c r="E1988" s="1" t="s">
        <v>3790</v>
      </c>
      <c r="F1988" s="1">
        <v>0</v>
      </c>
      <c r="G1988" s="1">
        <v>0</v>
      </c>
      <c r="H1988" s="1" t="s">
        <v>10014</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3851</v>
      </c>
      <c r="E1989" s="1" t="s">
        <v>3852</v>
      </c>
      <c r="F1989" s="1">
        <v>1.6</v>
      </c>
      <c r="G1989" s="1">
        <v>1.8</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3853</v>
      </c>
      <c r="E1990" s="1" t="s">
        <v>3854</v>
      </c>
      <c r="F1990" s="1">
        <v>5</v>
      </c>
      <c r="G1990" s="1">
        <v>5.5</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3855</v>
      </c>
      <c r="E1991" s="1" t="s">
        <v>3856</v>
      </c>
      <c r="F1991" s="1">
        <v>6.6</v>
      </c>
      <c r="G1991" s="1">
        <v>7.3</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3857</v>
      </c>
      <c r="E1992" s="1" t="s">
        <v>3858</v>
      </c>
      <c r="F1992" s="1">
        <v>9.9</v>
      </c>
      <c r="G1992" s="1">
        <v>10.9</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3859</v>
      </c>
      <c r="E1993" s="1" t="s">
        <v>3860</v>
      </c>
      <c r="F1993" s="1">
        <v>12.8</v>
      </c>
      <c r="G1993" s="1">
        <v>14.1</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3861</v>
      </c>
      <c r="E1994" s="1" t="s">
        <v>3862</v>
      </c>
      <c r="F1994" s="1">
        <v>15</v>
      </c>
      <c r="G1994" s="1">
        <v>16.5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3863</v>
      </c>
      <c r="E1995" s="1" t="s">
        <v>3864</v>
      </c>
      <c r="F1995" s="1">
        <v>18.7</v>
      </c>
      <c r="G1995" s="1">
        <v>20.6</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3865</v>
      </c>
      <c r="E1996" s="1" t="s">
        <v>3866</v>
      </c>
      <c r="F1996" s="1">
        <v>22.7</v>
      </c>
      <c r="G1996" s="1">
        <v>25</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3867</v>
      </c>
      <c r="E1997" s="1" t="s">
        <v>3868</v>
      </c>
      <c r="F1997" s="1">
        <v>24.8</v>
      </c>
      <c r="G1997" s="1">
        <v>27.3</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3869</v>
      </c>
      <c r="E1998" s="1" t="s">
        <v>3870</v>
      </c>
      <c r="F1998" s="1">
        <v>29.4</v>
      </c>
      <c r="G1998" s="1">
        <v>32.299999999999997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3871</v>
      </c>
      <c r="E1999" s="1" t="s">
        <v>3872</v>
      </c>
      <c r="F1999" s="1">
        <v>32.4</v>
      </c>
      <c r="G1999" s="1">
        <v>35.6</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3873</v>
      </c>
      <c r="E2000" s="1" t="s">
        <v>3874</v>
      </c>
      <c r="F2000" s="1">
        <v>36.200000000000003</v>
      </c>
      <c r="G2000" s="1">
        <v>39.799999999999997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3875</v>
      </c>
      <c r="E2001" s="1" t="s">
        <v>3876</v>
      </c>
      <c r="F2001" s="1">
        <v>39</v>
      </c>
      <c r="G2001" s="1">
        <v>42.9</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3877</v>
      </c>
      <c r="E2002" s="1" t="s">
        <v>3878</v>
      </c>
      <c r="F2002" s="1">
        <v>41.5</v>
      </c>
      <c r="G2002" s="1">
        <v>45.7</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3879</v>
      </c>
      <c r="E2003" s="1" t="s">
        <v>3880</v>
      </c>
      <c r="F2003" s="1">
        <v>45.8</v>
      </c>
      <c r="G2003" s="1">
        <v>50.4</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3881</v>
      </c>
      <c r="E2004" s="1" t="s">
        <v>3882</v>
      </c>
      <c r="F2004" s="1">
        <v>47.8</v>
      </c>
      <c r="G2004" s="1">
        <v>52.6</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3883</v>
      </c>
      <c r="E2005" s="1" t="s">
        <v>3884</v>
      </c>
      <c r="F2005" s="1">
        <v>49.8</v>
      </c>
      <c r="G2005" s="1">
        <v>54.8</v>
      </c>
      <c r="H2005" s="1" t="s">
        <v>3826</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3885</v>
      </c>
      <c r="E2006" s="1" t="s">
        <v>3886</v>
      </c>
      <c r="F2006" s="1">
        <v>51.7</v>
      </c>
      <c r="G2006" s="1">
        <v>56.9</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3887</v>
      </c>
      <c r="E2007" s="1" t="s">
        <v>3888</v>
      </c>
      <c r="F2007" s="1">
        <v>53.8</v>
      </c>
      <c r="G2007" s="1">
        <v>59.2</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3889</v>
      </c>
      <c r="E2008" s="1" t="s">
        <v>3890</v>
      </c>
      <c r="F2008" s="1">
        <v>57.8</v>
      </c>
      <c r="G2008" s="1">
        <v>63.6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3891</v>
      </c>
      <c r="E2009" s="1" t="s">
        <v>3892</v>
      </c>
      <c r="F2009" s="1">
        <v>62.4</v>
      </c>
      <c r="G2009" s="1">
        <v>68.599999999999994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3893</v>
      </c>
      <c r="E2010" s="1" t="s">
        <v>3894</v>
      </c>
      <c r="F2010" s="1">
        <v>64.900000000000006</v>
      </c>
      <c r="G2010" s="1">
        <v>71.400000000000006</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3895</v>
      </c>
      <c r="E2011" s="1" t="s">
        <v>3896</v>
      </c>
      <c r="F2011" s="1">
        <v>68.7</v>
      </c>
      <c r="G2011" s="1">
        <v>75.599999999999994</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3897</v>
      </c>
      <c r="E2012" s="1" t="s">
        <v>3898</v>
      </c>
      <c r="F2012" s="1">
        <v>70.3</v>
      </c>
      <c r="G2012" s="1">
        <v>77.3</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3899</v>
      </c>
      <c r="E2013" s="1" t="s">
        <v>3900</v>
      </c>
      <c r="F2013" s="1">
        <v>72.3</v>
      </c>
      <c r="G2013" s="1">
        <v>79.5</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3901</v>
      </c>
      <c r="E2014" s="1" t="s">
        <v>3902</v>
      </c>
      <c r="F2014" s="1">
        <v>74.400000000000006</v>
      </c>
      <c r="G2014" s="1">
        <v>81.8</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3903</v>
      </c>
      <c r="E2015" s="1" t="s">
        <v>3904</v>
      </c>
      <c r="F2015" s="1">
        <v>76.3</v>
      </c>
      <c r="G2015" s="1">
        <v>83.9</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3905</v>
      </c>
      <c r="E2016" s="1" t="s">
        <v>3906</v>
      </c>
      <c r="F2016" s="1">
        <v>77.7</v>
      </c>
      <c r="G2016" s="1">
        <v>85.5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3907</v>
      </c>
      <c r="E2017" s="1" t="s">
        <v>3908</v>
      </c>
      <c r="F2017" s="1">
        <v>79.2</v>
      </c>
      <c r="G2017" s="1">
        <v>87.1</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3909</v>
      </c>
      <c r="E2018" s="1" t="s">
        <v>3910</v>
      </c>
      <c r="F2018" s="1">
        <v>80.7</v>
      </c>
      <c r="G2018" s="1">
        <v>88.8</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3848</v>
      </c>
      <c r="E2019" s="1" t="s">
        <v>3849</v>
      </c>
      <c r="F2019" s="1">
        <v>83.8</v>
      </c>
      <c r="G2019" s="1">
        <v>92.2</v>
      </c>
      <c r="H2019" s="1" t="s">
        <v>10019</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3912</v>
      </c>
      <c r="E2020" s="1" t="s">
        <v>3913</v>
      </c>
      <c r="F2020" s="1">
        <v>0</v>
      </c>
      <c r="G2020" s="1">
        <v>0</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3914</v>
      </c>
      <c r="E2021" s="1" t="s">
        <v>3915</v>
      </c>
      <c r="F2021" s="1">
        <v>2.2999999999999998</v>
      </c>
      <c r="G2021" s="1">
        <v>2.9</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3883</v>
      </c>
      <c r="E2022" s="1" t="s">
        <v>3884</v>
      </c>
      <c r="F2022" s="1">
        <v>4.9000000000000004</v>
      </c>
      <c r="G2022" s="1">
        <v>5.4</v>
      </c>
      <c r="H2022" s="1" t="s">
        <v>3791</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3916</v>
      </c>
      <c r="E2023" s="1" t="s">
        <v>3917</v>
      </c>
      <c r="F2023" s="1">
        <v>8</v>
      </c>
      <c r="G2023" s="1">
        <v>8.8000000000000007</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3918</v>
      </c>
      <c r="E2024" s="1" t="s">
        <v>3919</v>
      </c>
      <c r="F2024" s="1">
        <v>10.3</v>
      </c>
      <c r="G2024" s="1">
        <v>11.3</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3920</v>
      </c>
      <c r="E2025" s="1" t="s">
        <v>3921</v>
      </c>
      <c r="F2025" s="1">
        <v>12.9</v>
      </c>
      <c r="G2025" s="1">
        <v>14.2</v>
      </c>
      <c r="H2025" s="1" t="s">
        <v>1469</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3826</v>
      </c>
      <c r="D2026" s="1" t="s">
        <v>3922</v>
      </c>
      <c r="E2026" s="1" t="s">
        <v>3923</v>
      </c>
      <c r="F2026" s="1">
        <v>15.4</v>
      </c>
      <c r="G2026" s="1">
        <v>16.899999999999999</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3826</v>
      </c>
      <c r="D2027" s="1" t="s">
        <v>3824</v>
      </c>
      <c r="E2027" s="1" t="s">
        <v>3825</v>
      </c>
      <c r="F2027" s="1">
        <v>17.399999999999999</v>
      </c>
      <c r="G2027" s="1">
        <v>19.100000000000001</v>
      </c>
      <c r="H2027" s="1" t="s">
        <v>10014</v>
      </c>
      <c r="J2027" s="1">
        <v>0</v>
      </c>
      <c r="K2027" s="1">
        <v>0</v>
      </c>
      <c r="L2027" s="1">
        <v>2</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1155</v>
      </c>
      <c r="E2028" s="1" t="s">
        <v>1156</v>
      </c>
      <c r="F2028" s="1">
        <v>0</v>
      </c>
      <c r="G2028" s="1">
        <v>0</v>
      </c>
      <c r="H2028" s="1" t="s">
        <v>971</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3924</v>
      </c>
      <c r="E2029" s="1" t="s">
        <v>3925</v>
      </c>
      <c r="F2029" s="1">
        <v>7.1</v>
      </c>
      <c r="G2029" s="1">
        <v>7.8</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1105</v>
      </c>
      <c r="B2030" s="1" t="s">
        <v>952</v>
      </c>
      <c r="C2030" s="1" t="s">
        <v>1157</v>
      </c>
      <c r="D2030" s="1" t="s">
        <v>3926</v>
      </c>
      <c r="E2030" s="1" t="s">
        <v>3927</v>
      </c>
      <c r="F2030" s="1">
        <v>12.2</v>
      </c>
      <c r="G2030" s="1">
        <v>13.4</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1105</v>
      </c>
      <c r="B2031" s="1" t="s">
        <v>952</v>
      </c>
      <c r="C2031" s="1" t="s">
        <v>1157</v>
      </c>
      <c r="D2031" s="1" t="s">
        <v>3928</v>
      </c>
      <c r="E2031" s="1" t="s">
        <v>3929</v>
      </c>
      <c r="F2031" s="1">
        <v>17.5</v>
      </c>
      <c r="G2031" s="1">
        <v>19.3</v>
      </c>
      <c r="H2031" s="1" t="s">
        <v>7</v>
      </c>
      <c r="J2031" s="1">
        <v>0</v>
      </c>
      <c r="K2031" s="1">
        <v>0</v>
      </c>
      <c r="L2031" s="1">
        <v>1</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3930</v>
      </c>
      <c r="E2032" s="1" t="s">
        <v>3931</v>
      </c>
      <c r="F2032" s="1">
        <v>23.4</v>
      </c>
      <c r="G2032" s="1">
        <v>25.7</v>
      </c>
      <c r="H2032" s="1" t="s">
        <v>7</v>
      </c>
      <c r="J2032" s="1">
        <v>0</v>
      </c>
      <c r="K2032" s="1">
        <v>0</v>
      </c>
      <c r="L2032" s="1">
        <v>1</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3932</v>
      </c>
      <c r="E2033" s="1" t="s">
        <v>3933</v>
      </c>
      <c r="F2033" s="1">
        <v>31.5</v>
      </c>
      <c r="G2033" s="1">
        <v>34.700000000000003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3934</v>
      </c>
      <c r="E2034" s="1" t="s">
        <v>3935</v>
      </c>
      <c r="F2034" s="1">
        <v>34.9</v>
      </c>
      <c r="G2034" s="1">
        <v>38.4</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3936</v>
      </c>
      <c r="E2035" s="1" t="s">
        <v>3937</v>
      </c>
      <c r="F2035" s="1">
        <v>39.4</v>
      </c>
      <c r="G2035" s="1">
        <v>43.3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3938</v>
      </c>
      <c r="E2036" s="1" t="s">
        <v>3939</v>
      </c>
      <c r="F2036" s="1">
        <v>42.1</v>
      </c>
      <c r="G2036" s="1">
        <v>46.3</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3940</v>
      </c>
      <c r="E2037" s="1" t="s">
        <v>3941</v>
      </c>
      <c r="F2037" s="1">
        <v>44.8</v>
      </c>
      <c r="G2037" s="1">
        <v>49.3</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3942</v>
      </c>
      <c r="E2038" s="1" t="s">
        <v>3943</v>
      </c>
      <c r="F2038" s="1">
        <v>48.3</v>
      </c>
      <c r="G2038" s="1">
        <v>53.1</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3944</v>
      </c>
      <c r="E2039" s="1" t="s">
        <v>3945</v>
      </c>
      <c r="F2039" s="1">
        <v>49.9</v>
      </c>
      <c r="G2039" s="1">
        <v>54.6</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3946</v>
      </c>
      <c r="E2040" s="1" t="s">
        <v>3947</v>
      </c>
      <c r="F2040" s="1">
        <v>51.7</v>
      </c>
      <c r="G2040" s="1">
        <v>56.9</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3948</v>
      </c>
      <c r="E2041" s="1" t="s">
        <v>3949</v>
      </c>
      <c r="F2041" s="1">
        <v>53.9</v>
      </c>
      <c r="G2041" s="1">
        <v>59.3</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3950</v>
      </c>
      <c r="E2042" s="1" t="s">
        <v>3951</v>
      </c>
      <c r="F2042" s="1">
        <v>56.5</v>
      </c>
      <c r="G2042" s="1">
        <v>62.2</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3952</v>
      </c>
      <c r="E2043" s="1" t="s">
        <v>3953</v>
      </c>
      <c r="F2043" s="1">
        <v>57.8</v>
      </c>
      <c r="G2043" s="1">
        <v>63.6</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3954</v>
      </c>
      <c r="E2044" s="1" t="s">
        <v>3955</v>
      </c>
      <c r="F2044" s="1">
        <v>59.5</v>
      </c>
      <c r="G2044" s="1">
        <v>65.5</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3956</v>
      </c>
      <c r="E2045" s="1" t="s">
        <v>10218</v>
      </c>
      <c r="F2045" s="1">
        <v>60.9</v>
      </c>
      <c r="G2045" s="1">
        <v>67</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3957</v>
      </c>
      <c r="E2046" s="1" t="s">
        <v>3958</v>
      </c>
      <c r="F2046" s="1">
        <v>62.1</v>
      </c>
      <c r="G2046" s="1">
        <v>68.3</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3959</v>
      </c>
      <c r="E2047" s="1" t="s">
        <v>3960</v>
      </c>
      <c r="F2047" s="1">
        <v>64.099999999999994</v>
      </c>
      <c r="G2047" s="1">
        <v>70.5</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3961</v>
      </c>
      <c r="E2048" s="1" t="s">
        <v>3962</v>
      </c>
      <c r="F2048" s="1">
        <v>65.5</v>
      </c>
      <c r="G2048" s="1">
        <v>72.099999999999994</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3963</v>
      </c>
      <c r="E2049" s="1" t="s">
        <v>3964</v>
      </c>
      <c r="F2049" s="1">
        <v>66.5</v>
      </c>
      <c r="G2049" s="1">
        <v>73.2</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3965</v>
      </c>
      <c r="E2050" s="1" t="s">
        <v>3966</v>
      </c>
      <c r="F2050" s="1">
        <v>68.400000000000006</v>
      </c>
      <c r="G2050" s="1">
        <v>75.2</v>
      </c>
      <c r="H2050" s="1" t="s">
        <v>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3967</v>
      </c>
      <c r="E2051" s="1" t="s">
        <v>3968</v>
      </c>
      <c r="F2051" s="1">
        <v>70.599999999999994</v>
      </c>
      <c r="G2051" s="1">
        <v>77.7</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3969</v>
      </c>
      <c r="E2052" s="1" t="s">
        <v>3970</v>
      </c>
      <c r="F2052" s="1">
        <v>71.5</v>
      </c>
      <c r="G2052" s="1">
        <v>78.7</v>
      </c>
      <c r="H2052" s="1" t="s">
        <v>9917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3971</v>
      </c>
      <c r="E2053" s="1" t="s">
        <v>2736</v>
      </c>
      <c r="F2053" s="1">
        <v>72.400000000000006</v>
      </c>
      <c r="G2053" s="1">
        <v>79.599999999999994</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3972</v>
      </c>
      <c r="E2054" s="1" t="s">
        <v>1225</v>
      </c>
      <c r="F2054" s="1">
        <v>73.8</v>
      </c>
      <c r="G2054" s="1">
        <v>81.2</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3973</v>
      </c>
      <c r="E2055" s="1" t="s">
        <v>3974</v>
      </c>
      <c r="F2055" s="1">
        <v>75.3</v>
      </c>
      <c r="G2055" s="1">
        <v>82.8</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3975</v>
      </c>
      <c r="E2056" s="1" t="s">
        <v>3976</v>
      </c>
      <c r="F2056" s="1">
        <v>76.400000000000006</v>
      </c>
      <c r="G2056" s="1">
        <v>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3977</v>
      </c>
      <c r="E2057" s="1" t="s">
        <v>3978</v>
      </c>
      <c r="F2057" s="1">
        <v>77.400000000000006</v>
      </c>
      <c r="G2057" s="1">
        <v>85.1</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3979</v>
      </c>
      <c r="E2058" s="1" t="s">
        <v>3980</v>
      </c>
      <c r="F2058" s="1">
        <v>78.900000000000006</v>
      </c>
      <c r="G2058" s="1">
        <v>86.8</v>
      </c>
      <c r="H2058" s="1" t="s">
        <v>10576</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3982</v>
      </c>
      <c r="E2059" s="1" t="s">
        <v>3983</v>
      </c>
      <c r="F2059" s="1">
        <v>0</v>
      </c>
      <c r="G2059" s="1">
        <v>0</v>
      </c>
      <c r="H2059" s="1" t="s">
        <v>3729</v>
      </c>
      <c r="J2059" s="1">
        <v>0</v>
      </c>
      <c r="K2059" s="1">
        <v>0</v>
      </c>
      <c r="L2059" s="1">
        <v>1</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3984</v>
      </c>
      <c r="E2060" s="1" t="s">
        <v>3985</v>
      </c>
      <c r="F2060" s="1">
        <v>0.7</v>
      </c>
      <c r="G2060" s="1">
        <v>0.8</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3986</v>
      </c>
      <c r="E2061" s="1" t="s">
        <v>3987</v>
      </c>
      <c r="F2061" s="1">
        <v>2.6</v>
      </c>
      <c r="G2061" s="1">
        <v>2.9</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3988</v>
      </c>
      <c r="E2062" s="1" t="s">
        <v>3989</v>
      </c>
      <c r="F2062" s="1">
        <v>3.8</v>
      </c>
      <c r="G2062" s="1">
        <v>4.2</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3990</v>
      </c>
      <c r="E2063" s="1" t="s">
        <v>3991</v>
      </c>
      <c r="F2063" s="1">
        <v>5.2</v>
      </c>
      <c r="G2063" s="1">
        <v>5.7</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3992</v>
      </c>
      <c r="E2064" s="1" t="s">
        <v>3993</v>
      </c>
      <c r="F2064" s="1">
        <v>6.8</v>
      </c>
      <c r="G2064" s="1">
        <v>7.5</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3994</v>
      </c>
      <c r="E2065" s="1" t="s">
        <v>3995</v>
      </c>
      <c r="F2065" s="1">
        <v>8.4</v>
      </c>
      <c r="G2065" s="1">
        <v>9.1999999999999993</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3996</v>
      </c>
      <c r="E2066" s="1" t="s">
        <v>3997</v>
      </c>
      <c r="F2066" s="1">
        <v>10.4</v>
      </c>
      <c r="G2066" s="1">
        <v>11.4</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3998</v>
      </c>
      <c r="E2067" s="1" t="s">
        <v>3999</v>
      </c>
      <c r="F2067" s="1">
        <v>11.4</v>
      </c>
      <c r="G2067" s="1">
        <v>12.5</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4000</v>
      </c>
      <c r="E2068" s="1" t="s">
        <v>4001</v>
      </c>
      <c r="F2068" s="1">
        <v>14.2</v>
      </c>
      <c r="G2068" s="1">
        <v>15.6</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4002</v>
      </c>
      <c r="E2069" s="1" t="s">
        <v>4003</v>
      </c>
      <c r="F2069" s="1">
        <v>16.2</v>
      </c>
      <c r="G2069" s="1">
        <v>17.8</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4004</v>
      </c>
      <c r="E2070" s="1" t="s">
        <v>4005</v>
      </c>
      <c r="F2070" s="1">
        <v>18.399999999999999</v>
      </c>
      <c r="G2070" s="1">
        <v>20.2</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4006</v>
      </c>
      <c r="E2071" s="1" t="s">
        <v>4007</v>
      </c>
      <c r="F2071" s="1">
        <v>19.899999999999999</v>
      </c>
      <c r="G2071" s="1">
        <v>21.9</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4008</v>
      </c>
      <c r="E2072" s="1" t="s">
        <v>4009</v>
      </c>
      <c r="F2072" s="1">
        <v>22.8</v>
      </c>
      <c r="G2072" s="1">
        <v>25.1</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4010</v>
      </c>
      <c r="E2073" s="1" t="s">
        <v>4011</v>
      </c>
      <c r="F2073" s="1">
        <v>23.8</v>
      </c>
      <c r="G2073" s="1">
        <v>26.2</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4012</v>
      </c>
      <c r="E2074" s="1" t="s">
        <v>4013</v>
      </c>
      <c r="F2074" s="1">
        <v>26</v>
      </c>
      <c r="G2074" s="1">
        <v>28.6</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4014</v>
      </c>
      <c r="E2075" s="1" t="s">
        <v>4015</v>
      </c>
      <c r="F2075" s="1">
        <v>28.6</v>
      </c>
      <c r="G2075" s="1">
        <v>31.5</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4016</v>
      </c>
      <c r="E2076" s="1" t="s">
        <v>4017</v>
      </c>
      <c r="F2076" s="1">
        <v>30.9</v>
      </c>
      <c r="G2076" s="1">
        <v>34</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4018</v>
      </c>
      <c r="E2077" s="1" t="s">
        <v>4019</v>
      </c>
      <c r="F2077" s="1">
        <v>34</v>
      </c>
      <c r="G2077" s="1">
        <v>37.4</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4020</v>
      </c>
      <c r="E2078" s="1" t="s">
        <v>4021</v>
      </c>
      <c r="F2078" s="1">
        <v>35.1</v>
      </c>
      <c r="G2078" s="1">
        <v>38.6</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4022</v>
      </c>
      <c r="E2079" s="1" t="s">
        <v>4023</v>
      </c>
      <c r="F2079" s="1">
        <v>37.200000000000003</v>
      </c>
      <c r="G2079" s="1">
        <v>40.9</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4024</v>
      </c>
      <c r="E2080" s="1" t="s">
        <v>4025</v>
      </c>
      <c r="F2080" s="1">
        <v>39.4</v>
      </c>
      <c r="G2080" s="1">
        <v>43.3</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4026</v>
      </c>
      <c r="E2081" s="1" t="s">
        <v>4027</v>
      </c>
      <c r="F2081" s="1">
        <v>41.6</v>
      </c>
      <c r="G2081" s="1">
        <v>45.8</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4028</v>
      </c>
      <c r="E2082" s="1" t="s">
        <v>4029</v>
      </c>
      <c r="F2082" s="1">
        <v>42.9</v>
      </c>
      <c r="G2082" s="1">
        <v>47.2</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4030</v>
      </c>
      <c r="E2083" s="1" t="s">
        <v>4031</v>
      </c>
      <c r="F2083" s="1">
        <v>46.3</v>
      </c>
      <c r="G2083" s="1">
        <v>50.9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9956</v>
      </c>
      <c r="B2084" s="1" t="s">
        <v>952</v>
      </c>
      <c r="C2084" s="1" t="s">
        <v>3981</v>
      </c>
      <c r="D2084" s="1" t="s">
        <v>4032</v>
      </c>
      <c r="E2084" s="1" t="s">
        <v>4033</v>
      </c>
      <c r="F2084" s="1">
        <v>47.9</v>
      </c>
      <c r="G2084" s="1">
        <v>52.7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4034</v>
      </c>
      <c r="E2085" s="1" t="s">
        <v>4035</v>
      </c>
      <c r="F2085" s="1">
        <v>52.8</v>
      </c>
      <c r="G2085" s="1">
        <v>58.1</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4036</v>
      </c>
      <c r="E2086" s="1" t="s">
        <v>4037</v>
      </c>
      <c r="F2086" s="1">
        <v>55.2</v>
      </c>
      <c r="G2086" s="1">
        <v>60.7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4038</v>
      </c>
      <c r="E2087" s="1" t="s">
        <v>4039</v>
      </c>
      <c r="F2087" s="1">
        <v>56.7</v>
      </c>
      <c r="G2087" s="1">
        <v>62.4</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4040</v>
      </c>
      <c r="E2088" s="1" t="s">
        <v>4041</v>
      </c>
      <c r="F2088" s="1">
        <v>59.7</v>
      </c>
      <c r="G2088" s="1">
        <v>65.7</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4042</v>
      </c>
      <c r="E2089" s="1" t="s">
        <v>4043</v>
      </c>
      <c r="F2089" s="1">
        <v>61.6</v>
      </c>
      <c r="G2089" s="1">
        <v>67.8</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4044</v>
      </c>
      <c r="E2090" s="1" t="s">
        <v>4045</v>
      </c>
      <c r="F2090" s="1">
        <v>65.400000000000006</v>
      </c>
      <c r="G2090" s="1">
        <v>71.900000000000006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4046</v>
      </c>
      <c r="E2091" s="1" t="s">
        <v>4047</v>
      </c>
      <c r="F2091" s="1">
        <v>68.7</v>
      </c>
      <c r="G2091" s="1">
        <v>75.599999999999994</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10612</v>
      </c>
      <c r="C2092" s="1" t="s">
        <v>3981</v>
      </c>
      <c r="D2092" s="1" t="s">
        <v>4048</v>
      </c>
      <c r="E2092" s="1" t="s">
        <v>4049</v>
      </c>
      <c r="F2092" s="1">
        <v>70.099999999999994</v>
      </c>
      <c r="G2092" s="1">
        <v>77.099999999999994</v>
      </c>
      <c r="J2092" s="1">
        <v>0</v>
      </c>
      <c r="K2092" s="1">
        <v>0</v>
      </c>
      <c r="L2092" s="1">
        <v>0</v>
      </c>
      <c r="M2092" s="1">
        <v>0</v>
      </c>
      <c r="N2092" s="1">
        <v>0</v>
      </c>
      <c r="O2092" s="1">
        <v>0</v>
      </c>
      <c r="P2092" s="1" t="s">
        <v>9516</v>
      </c>
      <c r="Q2092" s="1">
        <v>1</v>
      </c>
      <c r="R2092" s="1">
        <v>0</v>
      </c>
      <c r="S2092" s="1">
        <v>0</v>
      </c>
      <c r="T2092" s="1" t="s">
        <v>9516</v>
      </c>
    </row>
    <row r="2093" spans="1:20" ht="13.5" customHeight="1">
      <c r="A2093" s="1" t="s">
        <v>1158</v>
      </c>
      <c r="B2093" s="1" t="s">
        <v>3219</v>
      </c>
      <c r="C2093" s="1" t="s">
        <v>3981</v>
      </c>
      <c r="D2093" s="1" t="s">
        <v>4050</v>
      </c>
      <c r="E2093" s="1" t="s">
        <v>4051</v>
      </c>
      <c r="F2093" s="1">
        <v>74.099999999999994</v>
      </c>
      <c r="G2093" s="1">
        <v>81.5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3219</v>
      </c>
      <c r="C2094" s="1" t="s">
        <v>3981</v>
      </c>
      <c r="D2094" s="1" t="s">
        <v>4052</v>
      </c>
      <c r="E2094" s="1" t="s">
        <v>4053</v>
      </c>
      <c r="F2094" s="1">
        <v>78.5</v>
      </c>
      <c r="G2094" s="1">
        <v>86.4</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4054</v>
      </c>
      <c r="E2095" s="1" t="s">
        <v>4055</v>
      </c>
      <c r="F2095" s="1">
        <v>85</v>
      </c>
      <c r="G2095" s="1">
        <v>93.5</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4056</v>
      </c>
      <c r="E2096" s="1" t="s">
        <v>4057</v>
      </c>
      <c r="F2096" s="1">
        <v>91.8</v>
      </c>
      <c r="G2096" s="1">
        <v>101</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2956</v>
      </c>
      <c r="B2097" s="1" t="s">
        <v>3219</v>
      </c>
      <c r="C2097" s="1" t="s">
        <v>3981</v>
      </c>
      <c r="D2097" s="1" t="s">
        <v>4058</v>
      </c>
      <c r="E2097" s="1" t="s">
        <v>4059</v>
      </c>
      <c r="F2097" s="1">
        <v>95.4</v>
      </c>
      <c r="G2097" s="1">
        <v>104.9</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4060</v>
      </c>
      <c r="E2098" s="1" t="s">
        <v>4061</v>
      </c>
      <c r="F2098" s="1">
        <v>100.3</v>
      </c>
      <c r="G2098" s="1">
        <v>110.3</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10632</v>
      </c>
      <c r="B2099" s="1" t="s">
        <v>3219</v>
      </c>
      <c r="C2099" s="1" t="s">
        <v>3981</v>
      </c>
      <c r="D2099" s="1" t="s">
        <v>31</v>
      </c>
      <c r="E2099" s="1" t="s">
        <v>32</v>
      </c>
      <c r="F2099" s="1">
        <v>102.2</v>
      </c>
      <c r="G2099" s="1">
        <v>112.4</v>
      </c>
      <c r="H2099" s="1" t="s">
        <v>7</v>
      </c>
      <c r="I2099" s="1" t="s">
        <v>9314</v>
      </c>
      <c r="J2099" s="1">
        <v>0</v>
      </c>
      <c r="K2099" s="1">
        <v>0</v>
      </c>
      <c r="L2099" s="1">
        <v>0</v>
      </c>
      <c r="M2099" s="1">
        <v>0</v>
      </c>
      <c r="N2099" s="1">
        <v>0</v>
      </c>
      <c r="O2099" s="1">
        <v>0</v>
      </c>
      <c r="P2099" s="1" t="s">
        <v>9516</v>
      </c>
      <c r="Q2099" s="1">
        <v>0</v>
      </c>
      <c r="R2099" s="1">
        <v>0</v>
      </c>
      <c r="S2099" s="1">
        <v>0</v>
      </c>
      <c r="T2099" s="1" t="s">
        <v>9516</v>
      </c>
    </row>
    <row r="2100" spans="1:20" ht="13.5" customHeight="1">
      <c r="A2100" s="1" t="s">
        <v>2956</v>
      </c>
      <c r="B2100" s="1" t="s">
        <v>3219</v>
      </c>
      <c r="C2100" s="1" t="s">
        <v>3981</v>
      </c>
      <c r="D2100" s="1" t="s">
        <v>4062</v>
      </c>
      <c r="E2100" s="1" t="s">
        <v>4063</v>
      </c>
      <c r="F2100" s="1">
        <v>105.4</v>
      </c>
      <c r="G2100" s="1">
        <v>115.9</v>
      </c>
      <c r="H2100" s="1" t="s">
        <v>10073</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1178</v>
      </c>
      <c r="E2101" s="1" t="s">
        <v>1179</v>
      </c>
      <c r="F2101" s="1">
        <v>0</v>
      </c>
      <c r="G2101" s="1">
        <v>0</v>
      </c>
      <c r="H2101" s="1" t="s">
        <v>4064</v>
      </c>
      <c r="J2101" s="1">
        <v>0</v>
      </c>
      <c r="K2101" s="1">
        <v>0</v>
      </c>
      <c r="L2101" s="1">
        <v>1</v>
      </c>
      <c r="M2101" s="1">
        <v>0</v>
      </c>
      <c r="N2101" s="1">
        <v>0</v>
      </c>
      <c r="O2101" s="1">
        <v>0</v>
      </c>
      <c r="P2101" s="1" t="s">
        <v>9516</v>
      </c>
      <c r="Q2101" s="1">
        <v>1</v>
      </c>
      <c r="R2101" s="1">
        <v>0</v>
      </c>
      <c r="S2101" s="1">
        <v>0</v>
      </c>
      <c r="T2101" s="1" t="s">
        <v>9516</v>
      </c>
    </row>
    <row r="2102" spans="1:20" ht="13.5" customHeight="1">
      <c r="A2102" s="1" t="s">
        <v>1158</v>
      </c>
      <c r="B2102" s="1" t="s">
        <v>952</v>
      </c>
      <c r="C2102" s="1" t="s">
        <v>3729</v>
      </c>
      <c r="D2102" s="1" t="s">
        <v>4065</v>
      </c>
      <c r="E2102" s="1" t="s">
        <v>4066</v>
      </c>
      <c r="F2102" s="1">
        <v>3.8</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4067</v>
      </c>
      <c r="E2103" s="1" t="s">
        <v>4068</v>
      </c>
      <c r="F2103" s="1">
        <v>6.8</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4069</v>
      </c>
      <c r="E2104" s="1" t="s">
        <v>4070</v>
      </c>
      <c r="F2104" s="1">
        <v>8.8000000000000007</v>
      </c>
      <c r="G2104" s="1">
        <v>0</v>
      </c>
      <c r="H2104" s="1" t="s">
        <v>7</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4071</v>
      </c>
      <c r="E2105" s="1" t="s">
        <v>4072</v>
      </c>
      <c r="F2105" s="1">
        <v>10.9</v>
      </c>
      <c r="G2105" s="1">
        <v>0</v>
      </c>
      <c r="H2105" s="1" t="s">
        <v>7</v>
      </c>
      <c r="J2105" s="1">
        <v>0</v>
      </c>
      <c r="K2105" s="1">
        <v>0</v>
      </c>
      <c r="L2105" s="1">
        <v>1</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3982</v>
      </c>
      <c r="E2106" s="1" t="s">
        <v>3983</v>
      </c>
      <c r="F2106" s="1">
        <v>13.3</v>
      </c>
      <c r="G2106" s="1">
        <v>0</v>
      </c>
      <c r="H2106" s="1" t="s">
        <v>3981</v>
      </c>
      <c r="J2106" s="1">
        <v>0</v>
      </c>
      <c r="K2106" s="1">
        <v>0</v>
      </c>
      <c r="L2106" s="1">
        <v>1</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4073</v>
      </c>
      <c r="E2107" s="1" t="s">
        <v>4074</v>
      </c>
      <c r="F2107" s="1">
        <v>21.6</v>
      </c>
      <c r="G2107" s="1">
        <v>0</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4075</v>
      </c>
      <c r="E2108" s="1" t="s">
        <v>4076</v>
      </c>
      <c r="F2108" s="1">
        <v>28.2</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4077</v>
      </c>
      <c r="E2109" s="1" t="s">
        <v>4078</v>
      </c>
      <c r="F2109" s="1">
        <v>37.200000000000003</v>
      </c>
      <c r="G2109" s="1">
        <v>0</v>
      </c>
      <c r="H2109" s="1" t="s">
        <v>7</v>
      </c>
      <c r="I2109" s="1" t="s">
        <v>9361</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4079</v>
      </c>
      <c r="E2110" s="1" t="s">
        <v>4080</v>
      </c>
      <c r="F2110" s="1">
        <v>40.9</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4081</v>
      </c>
      <c r="E2111" s="1" t="s">
        <v>4082</v>
      </c>
      <c r="F2111" s="1">
        <v>45</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4083</v>
      </c>
      <c r="E2112" s="1" t="s">
        <v>4084</v>
      </c>
      <c r="F2112" s="1">
        <v>48.3</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4085</v>
      </c>
      <c r="E2113" s="1" t="s">
        <v>4086</v>
      </c>
      <c r="F2113" s="1">
        <v>54.2</v>
      </c>
      <c r="G2113" s="1">
        <v>0</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3729</v>
      </c>
      <c r="D2114" s="1" t="s">
        <v>4087</v>
      </c>
      <c r="E2114" s="1" t="s">
        <v>4088</v>
      </c>
      <c r="F2114" s="1">
        <v>62.9</v>
      </c>
      <c r="G2114" s="1">
        <v>0</v>
      </c>
      <c r="H2114" s="1" t="s">
        <v>7</v>
      </c>
      <c r="J2114" s="1">
        <v>0</v>
      </c>
      <c r="K2114" s="1">
        <v>0</v>
      </c>
      <c r="L2114" s="1">
        <v>0</v>
      </c>
      <c r="M2114" s="1">
        <v>0</v>
      </c>
      <c r="N2114" s="1">
        <v>0</v>
      </c>
      <c r="O2114" s="1">
        <v>0</v>
      </c>
      <c r="P2114" s="1" t="s">
        <v>9516</v>
      </c>
      <c r="Q2114" s="1">
        <v>0</v>
      </c>
      <c r="R2114" s="1">
        <v>0</v>
      </c>
      <c r="S2114" s="1">
        <v>0</v>
      </c>
      <c r="T2114" s="1" t="s">
        <v>9516</v>
      </c>
    </row>
    <row r="2115" spans="1:20" ht="13.5" customHeight="1">
      <c r="A2115" s="1" t="s">
        <v>1158</v>
      </c>
      <c r="B2115" s="1" t="s">
        <v>952</v>
      </c>
      <c r="C2115" s="1" t="s">
        <v>3729</v>
      </c>
      <c r="D2115" s="1" t="s">
        <v>3727</v>
      </c>
      <c r="E2115" s="1" t="s">
        <v>3728</v>
      </c>
      <c r="F2115" s="1">
        <v>66.7</v>
      </c>
      <c r="G2115" s="1">
        <v>0</v>
      </c>
      <c r="H2115" s="1" t="s">
        <v>10577</v>
      </c>
      <c r="J2115" s="1">
        <v>0</v>
      </c>
      <c r="K2115" s="1">
        <v>0</v>
      </c>
      <c r="L2115" s="1">
        <v>0</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1946</v>
      </c>
      <c r="E2116" s="1" t="s">
        <v>1947</v>
      </c>
      <c r="F2116" s="1">
        <v>0</v>
      </c>
      <c r="G2116" s="1">
        <v>0</v>
      </c>
      <c r="H2116" s="1" t="s">
        <v>9972</v>
      </c>
      <c r="I2116" s="1" t="s">
        <v>9317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4089</v>
      </c>
      <c r="E2117" s="1" t="s">
        <v>4090</v>
      </c>
      <c r="F2117" s="1">
        <v>3.8</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1905</v>
      </c>
      <c r="B2118" s="1" t="s">
        <v>952</v>
      </c>
      <c r="C2118" s="1" t="s">
        <v>2406</v>
      </c>
      <c r="D2118" s="1" t="s">
        <v>4091</v>
      </c>
      <c r="E2118" s="1" t="s">
        <v>4092</v>
      </c>
      <c r="F2118" s="1">
        <v>6.9</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1905</v>
      </c>
      <c r="B2119" s="1" t="s">
        <v>952</v>
      </c>
      <c r="C2119" s="1" t="s">
        <v>2406</v>
      </c>
      <c r="D2119" s="1" t="s">
        <v>4093</v>
      </c>
      <c r="E2119" s="1" t="s">
        <v>4094</v>
      </c>
      <c r="F2119" s="1">
        <v>14.6</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4095</v>
      </c>
      <c r="E2120" s="1" t="s">
        <v>4096</v>
      </c>
      <c r="F2120" s="1">
        <v>21.2</v>
      </c>
      <c r="G2120" s="1">
        <v>0</v>
      </c>
      <c r="H2120" s="1" t="s">
        <v>7</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4097</v>
      </c>
      <c r="E2121" s="1" t="s">
        <v>4098</v>
      </c>
      <c r="F2121" s="1">
        <v>24.5</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3517</v>
      </c>
      <c r="E2122" s="1" t="s">
        <v>3518</v>
      </c>
      <c r="F2122" s="1">
        <v>28.8</v>
      </c>
      <c r="G2122" s="1">
        <v>0</v>
      </c>
      <c r="H2122" s="1" t="s">
        <v>7</v>
      </c>
      <c r="I2122" s="1" t="s">
        <v>9321</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4099</v>
      </c>
      <c r="E2123" s="1" t="s">
        <v>4100</v>
      </c>
      <c r="F2123" s="1">
        <v>34.799999999999997</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4101</v>
      </c>
      <c r="E2124" s="1" t="s">
        <v>4102</v>
      </c>
      <c r="F2124" s="1">
        <v>40.1</v>
      </c>
      <c r="G2124" s="1">
        <v>0</v>
      </c>
      <c r="H2124" s="1" t="s">
        <v>9973</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4104</v>
      </c>
      <c r="E2125" s="1" t="s">
        <v>4105</v>
      </c>
      <c r="F2125" s="1">
        <v>45.6</v>
      </c>
      <c r="G2125" s="1">
        <v>0</v>
      </c>
      <c r="H2125" s="1" t="s">
        <v>7</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4106</v>
      </c>
      <c r="E2126" s="1" t="s">
        <v>4107</v>
      </c>
      <c r="F2126" s="1">
        <v>49.9</v>
      </c>
      <c r="G2126" s="1">
        <v>0</v>
      </c>
      <c r="H2126" s="1" t="s">
        <v>9975</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4108</v>
      </c>
      <c r="E2127" s="1" t="s">
        <v>10223</v>
      </c>
      <c r="F2127" s="1">
        <v>56.1</v>
      </c>
      <c r="G2127" s="1">
        <v>0</v>
      </c>
      <c r="H2127" s="1" t="s">
        <v>9961</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4109</v>
      </c>
      <c r="E2128" s="1" t="s">
        <v>4110</v>
      </c>
      <c r="F2128" s="1">
        <v>64.400000000000006</v>
      </c>
      <c r="G2128" s="1">
        <v>0</v>
      </c>
      <c r="H2128" s="1" t="s">
        <v>7</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4111</v>
      </c>
      <c r="E2129" s="1" t="s">
        <v>4112</v>
      </c>
      <c r="F2129" s="1">
        <v>68.3</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4113</v>
      </c>
      <c r="E2130" s="1" t="s">
        <v>4114</v>
      </c>
      <c r="F2130" s="1">
        <v>75</v>
      </c>
      <c r="G2130" s="1">
        <v>0</v>
      </c>
      <c r="H2130" s="1" t="s">
        <v>9961</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4115</v>
      </c>
      <c r="E2131" s="1" t="s">
        <v>4116</v>
      </c>
      <c r="F2131" s="1">
        <v>77.8</v>
      </c>
      <c r="G2131" s="1">
        <v>0</v>
      </c>
      <c r="H2131" s="1" t="s">
        <v>7</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4117</v>
      </c>
      <c r="E2132" s="1" t="s">
        <v>4118</v>
      </c>
      <c r="F2132" s="1">
        <v>81.8</v>
      </c>
      <c r="G2132" s="1">
        <v>0</v>
      </c>
      <c r="H2132" s="1" t="s">
        <v>7</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4119</v>
      </c>
      <c r="E2133" s="1" t="s">
        <v>4120</v>
      </c>
      <c r="F2133" s="1">
        <v>87.1</v>
      </c>
      <c r="G2133" s="1">
        <v>0</v>
      </c>
      <c r="H2133" s="61" t="s">
        <v>9975</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4121</v>
      </c>
      <c r="E2134" s="1" t="s">
        <v>4122</v>
      </c>
      <c r="F2134" s="1">
        <v>89</v>
      </c>
      <c r="G2134" s="1">
        <v>0</v>
      </c>
      <c r="H2134" s="1" t="s">
        <v>4123</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2404</v>
      </c>
      <c r="E2135" s="1" t="s">
        <v>2405</v>
      </c>
      <c r="F2135" s="1">
        <v>91.9</v>
      </c>
      <c r="G2135" s="1">
        <v>0</v>
      </c>
      <c r="H2135" s="1" t="s">
        <v>2373</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4124</v>
      </c>
      <c r="E2136" s="1" t="s">
        <v>4125</v>
      </c>
      <c r="F2136" s="1">
        <v>93.6</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4126</v>
      </c>
      <c r="E2137" s="1" t="s">
        <v>4127</v>
      </c>
      <c r="F2137" s="1">
        <v>94.9</v>
      </c>
      <c r="G2137" s="1">
        <v>0</v>
      </c>
      <c r="H2137" s="1" t="s">
        <v>7</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4128</v>
      </c>
      <c r="E2138" s="1" t="s">
        <v>4129</v>
      </c>
      <c r="F2138" s="1">
        <v>97</v>
      </c>
      <c r="G2138" s="1">
        <v>0</v>
      </c>
      <c r="H2138" s="1" t="s">
        <v>7</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10103</v>
      </c>
      <c r="E2139" s="1" t="s">
        <v>10104</v>
      </c>
      <c r="F2139" s="1">
        <v>98.3</v>
      </c>
      <c r="G2139" s="1">
        <v>0</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4130</v>
      </c>
      <c r="E2140" s="1" t="s">
        <v>4131</v>
      </c>
      <c r="F2140" s="1">
        <v>100.4</v>
      </c>
      <c r="G2140" s="1">
        <v>0</v>
      </c>
      <c r="H2140" s="1" t="s">
        <v>9961</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4132</v>
      </c>
      <c r="E2141" s="1" t="s">
        <v>4133</v>
      </c>
      <c r="F2141" s="1">
        <v>103.4</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4134</v>
      </c>
      <c r="E2142" s="1" t="s">
        <v>4135</v>
      </c>
      <c r="F2142" s="1">
        <v>106.3</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4136</v>
      </c>
      <c r="E2143" s="1" t="s">
        <v>4137</v>
      </c>
      <c r="F2143" s="1">
        <v>108.1</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4138</v>
      </c>
      <c r="E2144" s="1" t="s">
        <v>4139</v>
      </c>
      <c r="F2144" s="1">
        <v>110.6</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4140</v>
      </c>
      <c r="E2145" s="1" t="s">
        <v>4141</v>
      </c>
      <c r="F2145" s="1">
        <v>113.5</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4142</v>
      </c>
      <c r="E2146" s="1" t="s">
        <v>4143</v>
      </c>
      <c r="F2146" s="1">
        <v>121.5</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4144</v>
      </c>
      <c r="E2147" s="1" t="s">
        <v>4145</v>
      </c>
      <c r="F2147" s="1">
        <v>126.9</v>
      </c>
      <c r="G2147" s="1">
        <v>0</v>
      </c>
      <c r="H2147" s="1" t="s">
        <v>9961</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4146</v>
      </c>
      <c r="E2148" s="1" t="s">
        <v>4147</v>
      </c>
      <c r="F2148" s="1">
        <v>130.80000000000001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4148</v>
      </c>
      <c r="E2149" s="1" t="s">
        <v>4149</v>
      </c>
      <c r="F2149" s="1">
        <v>133.69999999999999</v>
      </c>
      <c r="G2149" s="1">
        <v>0</v>
      </c>
      <c r="H2149" s="1" t="s">
        <v>7</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4150</v>
      </c>
      <c r="E2150" s="1" t="s">
        <v>4151</v>
      </c>
      <c r="F2150" s="1">
        <v>140.30000000000001</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4152</v>
      </c>
      <c r="E2151" s="1" t="s">
        <v>4153</v>
      </c>
      <c r="F2151" s="1">
        <v>148.6</v>
      </c>
      <c r="G2151" s="1">
        <v>0</v>
      </c>
      <c r="H2151" s="1" t="s">
        <v>9976</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4154</v>
      </c>
      <c r="E2152" s="1" t="s">
        <v>4155</v>
      </c>
      <c r="F2152" s="1">
        <v>154.19999999999999</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4156</v>
      </c>
      <c r="E2153" s="1" t="s">
        <v>4157</v>
      </c>
      <c r="F2153" s="1">
        <v>161.30000000000001</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4158</v>
      </c>
      <c r="E2154" s="1" t="s">
        <v>4159</v>
      </c>
      <c r="F2154" s="1">
        <v>164</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4160</v>
      </c>
      <c r="E2155" s="1" t="s">
        <v>4161</v>
      </c>
      <c r="F2155" s="1">
        <v>173.2</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4162</v>
      </c>
      <c r="E2156" s="1" t="s">
        <v>4163</v>
      </c>
      <c r="F2156" s="1">
        <v>180.3</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4164</v>
      </c>
      <c r="E2157" s="1" t="s">
        <v>4165</v>
      </c>
      <c r="F2157" s="1">
        <v>185.8</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4166</v>
      </c>
      <c r="E2158" s="1" t="s">
        <v>4167</v>
      </c>
      <c r="F2158" s="1">
        <v>194.4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4168</v>
      </c>
      <c r="E2159" s="1" t="s">
        <v>4169</v>
      </c>
      <c r="F2159" s="1">
        <v>198.4</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4170</v>
      </c>
      <c r="E2160" s="1" t="s">
        <v>4171</v>
      </c>
      <c r="F2160" s="1">
        <v>204.4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4172</v>
      </c>
      <c r="E2161" s="1" t="s">
        <v>4173</v>
      </c>
      <c r="F2161" s="1">
        <v>207.1</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4174</v>
      </c>
      <c r="E2162" s="1" t="s">
        <v>4175</v>
      </c>
      <c r="F2162" s="1">
        <v>210.4</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4176</v>
      </c>
      <c r="E2163" s="1" t="s">
        <v>4177</v>
      </c>
      <c r="F2163" s="1">
        <v>214.5</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4178</v>
      </c>
      <c r="E2164" s="1" t="s">
        <v>4179</v>
      </c>
      <c r="F2164" s="1">
        <v>217.8</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4180</v>
      </c>
      <c r="E2165" s="1" t="s">
        <v>4181</v>
      </c>
      <c r="F2165" s="1">
        <v>221.2</v>
      </c>
      <c r="G2165" s="1">
        <v>0</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4182</v>
      </c>
      <c r="E2166" s="1" t="s">
        <v>4183</v>
      </c>
      <c r="F2166" s="1">
        <v>224.4</v>
      </c>
      <c r="G2166" s="1">
        <v>0</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2597</v>
      </c>
      <c r="E2167" s="1" t="s">
        <v>2598</v>
      </c>
      <c r="F2167" s="1">
        <v>228.3</v>
      </c>
      <c r="G2167" s="1">
        <v>0</v>
      </c>
      <c r="H2167" s="1" t="s">
        <v>2567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4184</v>
      </c>
      <c r="E2168" s="1" t="s">
        <v>4185</v>
      </c>
      <c r="F2168" s="1">
        <v>234.7</v>
      </c>
      <c r="G2168" s="1">
        <v>0</v>
      </c>
      <c r="H2168" s="1" t="s">
        <v>7</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4186</v>
      </c>
      <c r="E2169" s="1" t="s">
        <v>4187</v>
      </c>
      <c r="F2169" s="1">
        <v>239.8</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2629</v>
      </c>
      <c r="E2170" s="1" t="s">
        <v>2630</v>
      </c>
      <c r="F2170" s="1">
        <v>247</v>
      </c>
      <c r="G2170" s="1">
        <v>0</v>
      </c>
      <c r="H2170" s="1" t="s">
        <v>2599</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4188</v>
      </c>
      <c r="E2171" s="1" t="s">
        <v>4189</v>
      </c>
      <c r="F2171" s="1">
        <v>253</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4190</v>
      </c>
      <c r="E2172" s="1" t="s">
        <v>4191</v>
      </c>
      <c r="F2172" s="1">
        <v>260.60000000000002</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4192</v>
      </c>
      <c r="E2173" s="1" t="s">
        <v>4193</v>
      </c>
      <c r="F2173" s="1">
        <v>265.39999999999998</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4194</v>
      </c>
      <c r="E2174" s="1" t="s">
        <v>4195</v>
      </c>
      <c r="F2174" s="1">
        <v>271.89999999999998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4196</v>
      </c>
      <c r="E2175" s="1" t="s">
        <v>4197</v>
      </c>
      <c r="F2175" s="1">
        <v>280</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4198</v>
      </c>
      <c r="E2176" s="1" t="s">
        <v>4199</v>
      </c>
      <c r="F2176" s="1">
        <v>285.39999999999998</v>
      </c>
      <c r="G2176" s="1">
        <v>0</v>
      </c>
      <c r="H2176" s="1" t="s">
        <v>7</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4200</v>
      </c>
      <c r="E2177" s="1" t="s">
        <v>4201</v>
      </c>
      <c r="F2177" s="1">
        <v>292.3</v>
      </c>
      <c r="G2177" s="1">
        <v>0</v>
      </c>
      <c r="H2177" s="1" t="s">
        <v>7</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4202</v>
      </c>
      <c r="E2178" s="1" t="s">
        <v>4203</v>
      </c>
      <c r="F2178" s="1">
        <v>298.7</v>
      </c>
      <c r="G2178" s="1">
        <v>0</v>
      </c>
      <c r="H2178" s="1" t="s">
        <v>4204</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4205</v>
      </c>
      <c r="E2179" s="1" t="s">
        <v>4206</v>
      </c>
      <c r="F2179" s="1">
        <v>305.8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4207</v>
      </c>
      <c r="E2180" s="1" t="s">
        <v>4208</v>
      </c>
      <c r="F2180" s="1">
        <v>308.3</v>
      </c>
      <c r="G2180" s="1">
        <v>0</v>
      </c>
      <c r="H2180" s="1" t="s">
        <v>7</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334</v>
      </c>
      <c r="E2181" s="1" t="s">
        <v>335</v>
      </c>
      <c r="F2181" s="1">
        <v>311.7</v>
      </c>
      <c r="G2181" s="1">
        <v>0</v>
      </c>
      <c r="H2181" s="1" t="s">
        <v>4209</v>
      </c>
      <c r="I2181" s="1" t="s">
        <v>9321</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1057</v>
      </c>
      <c r="E2182" s="1" t="s">
        <v>1058</v>
      </c>
      <c r="F2182" s="1">
        <v>318.89999999999998</v>
      </c>
      <c r="G2182" s="1">
        <v>0</v>
      </c>
      <c r="H2182" s="1" t="s">
        <v>7</v>
      </c>
      <c r="I2182" s="1" t="s">
        <v>9321</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4210</v>
      </c>
      <c r="E2183" s="1" t="s">
        <v>4211</v>
      </c>
      <c r="F2183" s="1">
        <v>322.2</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4212</v>
      </c>
      <c r="E2184" s="1" t="s">
        <v>10144</v>
      </c>
      <c r="F2184" s="1">
        <v>323.60000000000002</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4213</v>
      </c>
      <c r="E2185" s="1" t="s">
        <v>4214</v>
      </c>
      <c r="F2185" s="1">
        <v>327.5</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4215</v>
      </c>
      <c r="E2186" s="1" t="s">
        <v>4216</v>
      </c>
      <c r="F2186" s="1">
        <v>333</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4217</v>
      </c>
      <c r="E2187" s="1" t="s">
        <v>4218</v>
      </c>
      <c r="F2187" s="1">
        <v>338.4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4219</v>
      </c>
      <c r="E2188" s="1" t="s">
        <v>4220</v>
      </c>
      <c r="F2188" s="1">
        <v>345.1</v>
      </c>
      <c r="G2188" s="1">
        <v>0</v>
      </c>
      <c r="H2188" s="1" t="s">
        <v>7</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4221</v>
      </c>
      <c r="E2189" s="1" t="s">
        <v>4222</v>
      </c>
      <c r="F2189" s="1">
        <v>349.4</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4223</v>
      </c>
      <c r="E2190" s="1" t="s">
        <v>4224</v>
      </c>
      <c r="F2190" s="1">
        <v>355.4</v>
      </c>
      <c r="G2190" s="1">
        <v>0</v>
      </c>
      <c r="H2190" s="1" t="s">
        <v>4225</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4226</v>
      </c>
      <c r="E2191" s="1" t="s">
        <v>4227</v>
      </c>
      <c r="F2191" s="1">
        <v>360.3</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4228</v>
      </c>
      <c r="E2192" s="1" t="s">
        <v>4229</v>
      </c>
      <c r="F2192" s="1">
        <v>365.5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4230</v>
      </c>
      <c r="E2193" s="1" t="s">
        <v>4231</v>
      </c>
      <c r="F2193" s="1">
        <v>372.2</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4232</v>
      </c>
      <c r="E2194" s="1" t="s">
        <v>4233</v>
      </c>
      <c r="F2194" s="1">
        <v>379.5</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4234</v>
      </c>
      <c r="E2195" s="1" t="s">
        <v>4235</v>
      </c>
      <c r="F2195" s="1">
        <v>384.9</v>
      </c>
      <c r="G2195" s="1">
        <v>0</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4236</v>
      </c>
      <c r="E2196" s="1" t="s">
        <v>4237</v>
      </c>
      <c r="F2196" s="1">
        <v>388.1</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4238</v>
      </c>
      <c r="E2197" s="1" t="s">
        <v>4239</v>
      </c>
      <c r="F2197" s="1">
        <v>393.5</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4240</v>
      </c>
      <c r="E2198" s="1" t="s">
        <v>4241</v>
      </c>
      <c r="F2198" s="1">
        <v>397.7</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2799</v>
      </c>
      <c r="E2199" s="1" t="s">
        <v>2800</v>
      </c>
      <c r="F2199" s="1">
        <v>402.9</v>
      </c>
      <c r="G2199" s="1">
        <v>0</v>
      </c>
      <c r="H2199" s="1" t="s">
        <v>2749</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4242</v>
      </c>
      <c r="E2200" s="1" t="s">
        <v>4243</v>
      </c>
      <c r="F2200" s="1">
        <v>409.4</v>
      </c>
      <c r="G2200" s="1">
        <v>0</v>
      </c>
      <c r="H2200" s="1" t="s">
        <v>7</v>
      </c>
      <c r="I2200" s="1" t="s">
        <v>9321</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4244</v>
      </c>
      <c r="E2201" s="1" t="s">
        <v>4245</v>
      </c>
      <c r="F2201" s="1">
        <v>416.5</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4246</v>
      </c>
      <c r="E2202" s="1" t="s">
        <v>4247</v>
      </c>
      <c r="F2202" s="1">
        <v>422.3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9883</v>
      </c>
      <c r="E2203" s="1" t="s">
        <v>4248</v>
      </c>
      <c r="F2203" s="1">
        <v>427.2</v>
      </c>
      <c r="G2203" s="1">
        <v>0</v>
      </c>
      <c r="H2203" s="1" t="s">
        <v>7</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4249</v>
      </c>
      <c r="E2204" s="1" t="s">
        <v>4250</v>
      </c>
      <c r="F2204" s="1">
        <v>432</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4251</v>
      </c>
      <c r="E2205" s="1" t="s">
        <v>10171</v>
      </c>
      <c r="F2205" s="1">
        <v>435.3</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4252</v>
      </c>
      <c r="E2206" s="1" t="s">
        <v>4253</v>
      </c>
      <c r="F2206" s="1">
        <v>440.7</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4254</v>
      </c>
      <c r="E2207" s="1" t="s">
        <v>4255</v>
      </c>
      <c r="F2207" s="1">
        <v>447.1</v>
      </c>
      <c r="G2207" s="1">
        <v>0</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4256</v>
      </c>
      <c r="E2208" s="1" t="s">
        <v>4257</v>
      </c>
      <c r="F2208" s="1">
        <v>449.8</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4258</v>
      </c>
      <c r="E2209" s="1" t="s">
        <v>4259</v>
      </c>
      <c r="F2209" s="1">
        <v>453.4</v>
      </c>
      <c r="G2209" s="1">
        <v>0</v>
      </c>
      <c r="H2209" s="1" t="s">
        <v>4225</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4260</v>
      </c>
      <c r="E2210" s="1" t="s">
        <v>4261</v>
      </c>
      <c r="F2210" s="1">
        <v>456.6</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4262</v>
      </c>
      <c r="E2211" s="1" t="s">
        <v>4263</v>
      </c>
      <c r="F2211" s="1">
        <v>462.1</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4264</v>
      </c>
      <c r="E2212" s="1" t="s">
        <v>4265</v>
      </c>
      <c r="F2212" s="1">
        <v>467.2</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952</v>
      </c>
      <c r="C2213" s="1" t="s">
        <v>2406</v>
      </c>
      <c r="D2213" s="1" t="s">
        <v>9884</v>
      </c>
      <c r="E2213" s="1" t="s">
        <v>4266</v>
      </c>
      <c r="F2213" s="1">
        <v>473.4</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4267</v>
      </c>
      <c r="E2214" s="1" t="s">
        <v>4268</v>
      </c>
      <c r="F2214" s="1">
        <v>478.8</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2801</v>
      </c>
      <c r="B2215" s="1" t="s">
        <v>10606</v>
      </c>
      <c r="C2215" s="1" t="s">
        <v>2406</v>
      </c>
      <c r="D2215" s="1" t="s">
        <v>4269</v>
      </c>
      <c r="E2215" s="1" t="s">
        <v>4270</v>
      </c>
      <c r="F2215" s="1">
        <v>480.6</v>
      </c>
      <c r="G2215" s="1">
        <v>0</v>
      </c>
      <c r="H2215" s="1" t="s">
        <v>10605</v>
      </c>
      <c r="J2215" s="1">
        <v>0</v>
      </c>
      <c r="K2215" s="1">
        <v>0</v>
      </c>
      <c r="L2215" s="1">
        <v>0</v>
      </c>
      <c r="M2215" s="1">
        <v>0</v>
      </c>
      <c r="N2215" s="1">
        <v>0</v>
      </c>
      <c r="O2215" s="1">
        <v>0</v>
      </c>
      <c r="P2215" s="1" t="s">
        <v>9516</v>
      </c>
      <c r="Q2215" s="1">
        <v>0</v>
      </c>
      <c r="R2215" s="1">
        <v>0</v>
      </c>
      <c r="S2215" s="1">
        <v>0</v>
      </c>
      <c r="T2215" s="1" t="s">
        <v>9516</v>
      </c>
    </row>
    <row r="2216" spans="1:20" ht="13.5" customHeight="1">
      <c r="A2216" s="1" t="s">
        <v>2801</v>
      </c>
      <c r="B2216" s="1" t="s">
        <v>952</v>
      </c>
      <c r="C2216" s="1" t="s">
        <v>2406</v>
      </c>
      <c r="D2216" s="1" t="s">
        <v>4271</v>
      </c>
      <c r="E2216" s="1" t="s">
        <v>4272</v>
      </c>
      <c r="F2216" s="1">
        <v>484.5</v>
      </c>
      <c r="G2216" s="1">
        <v>0</v>
      </c>
      <c r="H2216" s="1" t="s">
        <v>10264</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4101</v>
      </c>
      <c r="E2217" s="1" t="s">
        <v>4102</v>
      </c>
      <c r="F2217" s="1">
        <v>0</v>
      </c>
      <c r="G2217" s="1">
        <v>0</v>
      </c>
      <c r="H2217" s="1" t="s">
        <v>9977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4274</v>
      </c>
      <c r="E2218" s="1" t="s">
        <v>4275</v>
      </c>
      <c r="F2218" s="1">
        <v>3.1</v>
      </c>
      <c r="G2218" s="1">
        <v>3.4</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4276</v>
      </c>
      <c r="E2219" s="1" t="s">
        <v>4277</v>
      </c>
      <c r="F2219" s="1">
        <v>6.5</v>
      </c>
      <c r="G2219" s="1">
        <v>7.2</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4278</v>
      </c>
      <c r="E2220" s="1" t="s">
        <v>4279</v>
      </c>
      <c r="F2220" s="1">
        <v>9.6</v>
      </c>
      <c r="G2220" s="1">
        <v>10.6</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4280</v>
      </c>
      <c r="E2221" s="1" t="s">
        <v>4281</v>
      </c>
      <c r="F2221" s="1">
        <v>12.5</v>
      </c>
      <c r="G2221" s="1">
        <v>13.8</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4282</v>
      </c>
      <c r="E2222" s="1" t="s">
        <v>4283</v>
      </c>
      <c r="F2222" s="1">
        <v>16.899999999999999</v>
      </c>
      <c r="G2222" s="1">
        <v>18.600000000000001</v>
      </c>
      <c r="H2222" s="1" t="s">
        <v>7</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4284</v>
      </c>
      <c r="E2223" s="1" t="s">
        <v>4285</v>
      </c>
      <c r="F2223" s="1">
        <v>19.399999999999999</v>
      </c>
      <c r="G2223" s="1">
        <v>21.3</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4286</v>
      </c>
      <c r="E2224" s="1" t="s">
        <v>4287</v>
      </c>
      <c r="F2224" s="1">
        <v>23</v>
      </c>
      <c r="G2224" s="1">
        <v>25.3</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4288</v>
      </c>
      <c r="E2225" s="1" t="s">
        <v>4289</v>
      </c>
      <c r="F2225" s="1">
        <v>27.3</v>
      </c>
      <c r="G2225" s="1">
        <v>30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4290</v>
      </c>
      <c r="E2226" s="1" t="s">
        <v>4291</v>
      </c>
      <c r="F2226" s="1">
        <v>30.1</v>
      </c>
      <c r="G2226" s="1">
        <v>33.1</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4292</v>
      </c>
      <c r="E2227" s="1" t="s">
        <v>4293</v>
      </c>
      <c r="F2227" s="1">
        <v>34.700000000000003</v>
      </c>
      <c r="G2227" s="1">
        <v>38.200000000000003</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4294</v>
      </c>
      <c r="E2228" s="1" t="s">
        <v>4295</v>
      </c>
      <c r="F2228" s="1">
        <v>43.9</v>
      </c>
      <c r="G2228" s="1">
        <v>48.3</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4296</v>
      </c>
      <c r="E2229" s="1" t="s">
        <v>4297</v>
      </c>
      <c r="F2229" s="1">
        <v>50</v>
      </c>
      <c r="G2229" s="1">
        <v>55</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2396</v>
      </c>
      <c r="B2230" s="1" t="s">
        <v>952</v>
      </c>
      <c r="C2230" s="1" t="s">
        <v>4103</v>
      </c>
      <c r="D2230" s="1" t="s">
        <v>4298</v>
      </c>
      <c r="E2230" s="1" t="s">
        <v>4299</v>
      </c>
      <c r="F2230" s="1">
        <v>54.7</v>
      </c>
      <c r="G2230" s="1">
        <v>60.2</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2396</v>
      </c>
      <c r="B2231" s="1" t="s">
        <v>952</v>
      </c>
      <c r="C2231" s="1" t="s">
        <v>4103</v>
      </c>
      <c r="D2231" s="1" t="s">
        <v>4300</v>
      </c>
      <c r="E2231" s="1" t="s">
        <v>4301</v>
      </c>
      <c r="F2231" s="1">
        <v>58.3</v>
      </c>
      <c r="G2231" s="1">
        <v>64.099999999999994</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4302</v>
      </c>
      <c r="E2232" s="1" t="s">
        <v>4303</v>
      </c>
      <c r="F2232" s="1">
        <v>67.8</v>
      </c>
      <c r="G2232" s="1">
        <v>74.599999999999994</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4304</v>
      </c>
      <c r="E2233" s="1" t="s">
        <v>10226</v>
      </c>
      <c r="F2233" s="1">
        <v>73.099999999999994</v>
      </c>
      <c r="G2233" s="1">
        <v>80.400000000000006</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4305</v>
      </c>
      <c r="E2234" s="1" t="s">
        <v>10224</v>
      </c>
      <c r="F2234" s="1">
        <v>79.7</v>
      </c>
      <c r="G2234" s="1">
        <v>87.7</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2956</v>
      </c>
      <c r="B2235" s="1" t="s">
        <v>952</v>
      </c>
      <c r="C2235" s="1" t="s">
        <v>4103</v>
      </c>
      <c r="D2235" s="1" t="s">
        <v>4306</v>
      </c>
      <c r="E2235" s="1" t="s">
        <v>10225</v>
      </c>
      <c r="F2235" s="1">
        <v>83.5</v>
      </c>
      <c r="G2235" s="1">
        <v>91.9</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2956</v>
      </c>
      <c r="B2236" s="1" t="s">
        <v>952</v>
      </c>
      <c r="C2236" s="1" t="s">
        <v>4103</v>
      </c>
      <c r="D2236" s="1" t="s">
        <v>4307</v>
      </c>
      <c r="E2236" s="1" t="s">
        <v>4308</v>
      </c>
      <c r="F2236" s="1">
        <v>90.7</v>
      </c>
      <c r="G2236" s="1">
        <v>99.8</v>
      </c>
      <c r="H2236" s="1" t="s">
        <v>4204</v>
      </c>
      <c r="J2236" s="1">
        <v>0</v>
      </c>
      <c r="K2236" s="1">
        <v>0</v>
      </c>
      <c r="L2236" s="1">
        <v>0</v>
      </c>
      <c r="M2236" s="1">
        <v>0</v>
      </c>
      <c r="N2236" s="1">
        <v>0</v>
      </c>
      <c r="O2236" s="1">
        <v>0</v>
      </c>
      <c r="P2236" s="1" t="s">
        <v>9516</v>
      </c>
      <c r="Q2236" s="1">
        <v>0</v>
      </c>
      <c r="R2236" s="1">
        <v>0</v>
      </c>
      <c r="S2236" s="1">
        <v>0</v>
      </c>
      <c r="T2236" s="1" t="s">
        <v>9516</v>
      </c>
    </row>
    <row r="2237" spans="1:20" ht="13.5" customHeight="1">
      <c r="A2237" s="1" t="s">
        <v>9502</v>
      </c>
      <c r="B2237" s="1" t="s">
        <v>9501</v>
      </c>
      <c r="C2237" s="1" t="s">
        <v>4123</v>
      </c>
      <c r="D2237" s="1" t="s">
        <v>9450</v>
      </c>
      <c r="E2237" s="1" t="s">
        <v>9451</v>
      </c>
      <c r="F2237" s="1">
        <v>-32768</v>
      </c>
      <c r="G2237" s="1" t="s">
        <v>9443</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4121</v>
      </c>
      <c r="E2238" s="1" t="s">
        <v>4122</v>
      </c>
      <c r="F2238" s="1">
        <v>0</v>
      </c>
      <c r="G2238" s="1">
        <v>0</v>
      </c>
      <c r="H2238" s="1" t="s">
        <v>2406</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4309</v>
      </c>
      <c r="E2239" s="1" t="s">
        <v>4310</v>
      </c>
      <c r="F2239" s="1">
        <v>3.1</v>
      </c>
      <c r="G2239" s="1">
        <v>3.4</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4311</v>
      </c>
      <c r="E2240" s="1" t="s">
        <v>4312</v>
      </c>
      <c r="F2240" s="1">
        <v>6.5</v>
      </c>
      <c r="G2240" s="1">
        <v>7.2</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4313</v>
      </c>
      <c r="E2241" s="1" t="s">
        <v>4314</v>
      </c>
      <c r="F2241" s="1">
        <v>9.5</v>
      </c>
      <c r="G2241" s="1">
        <v>10.5</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4315</v>
      </c>
      <c r="E2242" s="1" t="s">
        <v>4316</v>
      </c>
      <c r="F2242" s="1">
        <v>11</v>
      </c>
      <c r="G2242" s="1">
        <v>12.1</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4317</v>
      </c>
      <c r="E2243" s="1" t="s">
        <v>4318</v>
      </c>
      <c r="F2243" s="1">
        <v>13.5</v>
      </c>
      <c r="G2243" s="1">
        <v>14.9</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4319</v>
      </c>
      <c r="E2244" s="1" t="s">
        <v>4320</v>
      </c>
      <c r="F2244" s="1">
        <v>15.3</v>
      </c>
      <c r="G2244" s="1">
        <v>16.8</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4321</v>
      </c>
      <c r="E2245" s="1" t="s">
        <v>4322</v>
      </c>
      <c r="F2245" s="1">
        <v>16.399999999999999</v>
      </c>
      <c r="G2245" s="1">
        <v>18</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4323</v>
      </c>
      <c r="E2246" s="1" t="s">
        <v>4324</v>
      </c>
      <c r="F2246" s="1">
        <v>19.3</v>
      </c>
      <c r="G2246" s="1">
        <v>21.2</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2396</v>
      </c>
      <c r="B2247" s="1" t="s">
        <v>952</v>
      </c>
      <c r="C2247" s="1" t="s">
        <v>4123</v>
      </c>
      <c r="D2247" s="1" t="s">
        <v>4325</v>
      </c>
      <c r="E2247" s="1" t="s">
        <v>4326</v>
      </c>
      <c r="F2247" s="1">
        <v>22.3</v>
      </c>
      <c r="G2247" s="1">
        <v>24.5</v>
      </c>
      <c r="H2247" s="1" t="s">
        <v>7</v>
      </c>
      <c r="J2247" s="1">
        <v>0</v>
      </c>
      <c r="K2247" s="1">
        <v>0</v>
      </c>
      <c r="L2247" s="1">
        <v>5</v>
      </c>
      <c r="M2247" s="1">
        <v>0</v>
      </c>
      <c r="N2247" s="1">
        <v>0</v>
      </c>
      <c r="O2247" s="1">
        <v>0</v>
      </c>
      <c r="P2247" s="1" t="s">
        <v>9516</v>
      </c>
      <c r="Q2247" s="1">
        <v>0</v>
      </c>
      <c r="R2247" s="1">
        <v>0</v>
      </c>
      <c r="S2247" s="1">
        <v>0</v>
      </c>
      <c r="T2247" s="1" t="s">
        <v>9516</v>
      </c>
    </row>
    <row r="2248" spans="1:20" ht="13.5" customHeight="1">
      <c r="A2248" s="1" t="s">
        <v>2396</v>
      </c>
      <c r="B2248" s="1" t="s">
        <v>952</v>
      </c>
      <c r="C2248" s="1" t="s">
        <v>4123</v>
      </c>
      <c r="D2248" s="1" t="s">
        <v>4327</v>
      </c>
      <c r="E2248" s="1" t="s">
        <v>9449</v>
      </c>
      <c r="F2248" s="1">
        <v>24.3</v>
      </c>
      <c r="G2248" s="1">
        <v>26.7</v>
      </c>
      <c r="H2248" s="1" t="s">
        <v>7</v>
      </c>
      <c r="J2248" s="1">
        <v>0</v>
      </c>
      <c r="K2248" s="1">
        <v>0</v>
      </c>
      <c r="L2248" s="1">
        <v>5</v>
      </c>
      <c r="M2248" s="1">
        <v>0</v>
      </c>
      <c r="N2248" s="1">
        <v>0</v>
      </c>
      <c r="O2248" s="1">
        <v>0</v>
      </c>
      <c r="P2248" s="1" t="s">
        <v>9516</v>
      </c>
      <c r="Q2248" s="1">
        <v>0</v>
      </c>
      <c r="R2248" s="1">
        <v>0</v>
      </c>
      <c r="S2248" s="1">
        <v>0</v>
      </c>
      <c r="T2248" s="1" t="s">
        <v>9516</v>
      </c>
    </row>
    <row r="2249" spans="1:20" ht="13.5" customHeight="1">
      <c r="A2249" s="1" t="s">
        <v>9502</v>
      </c>
      <c r="B2249" s="1" t="s">
        <v>9501</v>
      </c>
      <c r="C2249" s="1" t="s">
        <v>9444</v>
      </c>
      <c r="D2249" s="1" t="s">
        <v>9445</v>
      </c>
      <c r="E2249" s="1" t="s">
        <v>9723</v>
      </c>
      <c r="F2249" s="1">
        <v>-32768</v>
      </c>
      <c r="G2249" s="1" t="s">
        <v>9443</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334</v>
      </c>
      <c r="E2250" s="1" t="s">
        <v>335</v>
      </c>
      <c r="F2250" s="1">
        <v>0</v>
      </c>
      <c r="G2250" s="1">
        <v>0</v>
      </c>
      <c r="H2250" s="1" t="s">
        <v>2406</v>
      </c>
      <c r="I2250" s="1" t="s">
        <v>9321</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4328</v>
      </c>
      <c r="E2251" s="1" t="s">
        <v>4329</v>
      </c>
      <c r="F2251" s="1">
        <v>5.0999999999999996</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4330</v>
      </c>
      <c r="E2252" s="1" t="s">
        <v>4331</v>
      </c>
      <c r="F2252" s="1">
        <v>8.3000000000000007</v>
      </c>
      <c r="G2252" s="1">
        <v>9.1</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4332</v>
      </c>
      <c r="E2253" s="1" t="s">
        <v>4333</v>
      </c>
      <c r="F2253" s="1">
        <v>10.4</v>
      </c>
      <c r="G2253" s="1">
        <v>11.4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4334</v>
      </c>
      <c r="E2254" s="1" t="s">
        <v>4335</v>
      </c>
      <c r="F2254" s="1">
        <v>13.2</v>
      </c>
      <c r="G2254" s="1">
        <v>14.5</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4336</v>
      </c>
      <c r="E2255" s="1" t="s">
        <v>4337</v>
      </c>
      <c r="F2255" s="1">
        <v>14.9</v>
      </c>
      <c r="G2255" s="1">
        <v>16.399999999999999</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4338</v>
      </c>
      <c r="E2256" s="1" t="s">
        <v>4339</v>
      </c>
      <c r="F2256" s="1">
        <v>18.899999999999999</v>
      </c>
      <c r="G2256" s="1">
        <v>20.8</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2587</v>
      </c>
      <c r="B2257" s="1" t="s">
        <v>952</v>
      </c>
      <c r="C2257" s="1" t="s">
        <v>4209</v>
      </c>
      <c r="D2257" s="1" t="s">
        <v>4340</v>
      </c>
      <c r="E2257" s="1" t="s">
        <v>4341</v>
      </c>
      <c r="F2257" s="1">
        <v>23.7</v>
      </c>
      <c r="G2257" s="1">
        <v>26.1</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2587</v>
      </c>
      <c r="B2258" s="1" t="s">
        <v>952</v>
      </c>
      <c r="C2258" s="1" t="s">
        <v>4209</v>
      </c>
      <c r="D2258" s="1" t="s">
        <v>4342</v>
      </c>
      <c r="E2258" s="1" t="s">
        <v>4343</v>
      </c>
      <c r="F2258" s="1">
        <v>26.6</v>
      </c>
      <c r="G2258" s="1">
        <v>29.3</v>
      </c>
      <c r="H2258" s="1" t="s">
        <v>7</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2983</v>
      </c>
      <c r="E2259" s="1" t="s">
        <v>2984</v>
      </c>
      <c r="F2259" s="1">
        <v>0</v>
      </c>
      <c r="G2259" s="1">
        <v>0</v>
      </c>
      <c r="H2259" s="1" t="s">
        <v>10020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9885</v>
      </c>
      <c r="E2260" s="1" t="s">
        <v>4345</v>
      </c>
      <c r="F2260" s="1">
        <v>6.1</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4346</v>
      </c>
      <c r="E2261" s="1" t="s">
        <v>4347</v>
      </c>
      <c r="F2261" s="1">
        <v>10.199999999999999</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4348</v>
      </c>
      <c r="E2262" s="1" t="s">
        <v>4349</v>
      </c>
      <c r="F2262" s="1">
        <v>13.9</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4350</v>
      </c>
      <c r="E2263" s="1" t="s">
        <v>4351</v>
      </c>
      <c r="F2263" s="1">
        <v>17.8</v>
      </c>
      <c r="G2263" s="1">
        <v>0</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4352</v>
      </c>
      <c r="E2264" s="1" t="s">
        <v>4353</v>
      </c>
      <c r="F2264" s="1">
        <v>21.5</v>
      </c>
      <c r="G2264" s="1">
        <v>0</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4354</v>
      </c>
      <c r="E2265" s="1" t="s">
        <v>4355</v>
      </c>
      <c r="F2265" s="1">
        <v>26</v>
      </c>
      <c r="G2265" s="1">
        <v>0</v>
      </c>
      <c r="H2265" s="1" t="s">
        <v>4356</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4357</v>
      </c>
      <c r="E2266" s="1" t="s">
        <v>4358</v>
      </c>
      <c r="F2266" s="1">
        <v>30.3</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4359</v>
      </c>
      <c r="E2267" s="1" t="s">
        <v>4360</v>
      </c>
      <c r="F2267" s="1">
        <v>35.299999999999997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4361</v>
      </c>
      <c r="E2268" s="1" t="s">
        <v>4362</v>
      </c>
      <c r="F2268" s="1">
        <v>39.1</v>
      </c>
      <c r="G2268" s="1">
        <v>0</v>
      </c>
      <c r="H2268" s="1" t="s">
        <v>7</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4363</v>
      </c>
      <c r="E2269" s="1" t="s">
        <v>4364</v>
      </c>
      <c r="F2269" s="1">
        <v>44.7</v>
      </c>
      <c r="G2269" s="1">
        <v>0</v>
      </c>
      <c r="H2269" s="1" t="s">
        <v>7</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4307</v>
      </c>
      <c r="E2270" s="1" t="s">
        <v>4308</v>
      </c>
      <c r="F2270" s="1">
        <v>48</v>
      </c>
      <c r="G2270" s="1">
        <v>0</v>
      </c>
      <c r="H2270" s="1" t="s">
        <v>4103</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4365</v>
      </c>
      <c r="E2271" s="1" t="s">
        <v>4366</v>
      </c>
      <c r="F2271" s="1">
        <v>51.6</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4367</v>
      </c>
      <c r="E2272" s="1" t="s">
        <v>4368</v>
      </c>
      <c r="F2272" s="1">
        <v>55.2</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4369</v>
      </c>
      <c r="E2273" s="1" t="s">
        <v>4370</v>
      </c>
      <c r="F2273" s="1">
        <v>59.4</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4371</v>
      </c>
      <c r="E2274" s="1" t="s">
        <v>4372</v>
      </c>
      <c r="F2274" s="1">
        <v>66.5</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4373</v>
      </c>
      <c r="E2275" s="1" t="s">
        <v>4374</v>
      </c>
      <c r="F2275" s="1">
        <v>71.400000000000006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4375</v>
      </c>
      <c r="E2276" s="1" t="s">
        <v>4376</v>
      </c>
      <c r="F2276" s="1">
        <v>78.3</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4377</v>
      </c>
      <c r="E2277" s="1" t="s">
        <v>4378</v>
      </c>
      <c r="F2277" s="1">
        <v>82.6</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4379</v>
      </c>
      <c r="E2278" s="1" t="s">
        <v>4380</v>
      </c>
      <c r="F2278" s="1">
        <v>87.5</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2956</v>
      </c>
      <c r="B2279" s="1" t="s">
        <v>952</v>
      </c>
      <c r="C2279" s="1" t="s">
        <v>4204</v>
      </c>
      <c r="D2279" s="1" t="s">
        <v>4381</v>
      </c>
      <c r="E2279" s="1" t="s">
        <v>4382</v>
      </c>
      <c r="F2279" s="1">
        <v>92.8</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2956</v>
      </c>
      <c r="B2280" s="1" t="s">
        <v>952</v>
      </c>
      <c r="C2280" s="1" t="s">
        <v>4204</v>
      </c>
      <c r="D2280" s="1" t="s">
        <v>4383</v>
      </c>
      <c r="E2280" s="1" t="s">
        <v>4384</v>
      </c>
      <c r="F2280" s="1">
        <v>95.9</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9886</v>
      </c>
      <c r="E2281" s="1" t="s">
        <v>4385</v>
      </c>
      <c r="F2281" s="1">
        <v>101</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4386</v>
      </c>
      <c r="E2282" s="1" t="s">
        <v>4387</v>
      </c>
      <c r="F2282" s="1">
        <v>105.4</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4388</v>
      </c>
      <c r="E2283" s="1" t="s">
        <v>4389</v>
      </c>
      <c r="F2283" s="1">
        <v>109.8</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4390</v>
      </c>
      <c r="E2284" s="1" t="s">
        <v>4391</v>
      </c>
      <c r="F2284" s="1">
        <v>115.7</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4392</v>
      </c>
      <c r="E2285" s="1" t="s">
        <v>4393</v>
      </c>
      <c r="F2285" s="1">
        <v>120.1</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4394</v>
      </c>
      <c r="E2286" s="1" t="s">
        <v>4395</v>
      </c>
      <c r="F2286" s="1">
        <v>123.2</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4396</v>
      </c>
      <c r="E2287" s="1" t="s">
        <v>4397</v>
      </c>
      <c r="F2287" s="1">
        <v>128.9</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4398</v>
      </c>
      <c r="E2288" s="1" t="s">
        <v>4399</v>
      </c>
      <c r="F2288" s="1">
        <v>133.4</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4400</v>
      </c>
      <c r="E2289" s="1" t="s">
        <v>4401</v>
      </c>
      <c r="F2289" s="1">
        <v>139.4</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4402</v>
      </c>
      <c r="E2290" s="1" t="s">
        <v>4403</v>
      </c>
      <c r="F2290" s="1">
        <v>146</v>
      </c>
      <c r="G2290" s="1">
        <v>0</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4404</v>
      </c>
      <c r="E2291" s="1" t="s">
        <v>4405</v>
      </c>
      <c r="F2291" s="1">
        <v>151.1</v>
      </c>
      <c r="G2291" s="1">
        <v>0</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4406</v>
      </c>
      <c r="E2292" s="1" t="s">
        <v>4407</v>
      </c>
      <c r="F2292" s="1">
        <v>154.69999999999999</v>
      </c>
      <c r="G2292" s="1">
        <v>0</v>
      </c>
      <c r="H2292" s="1" t="s">
        <v>4408</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4409</v>
      </c>
      <c r="E2293" s="1" t="s">
        <v>4410</v>
      </c>
      <c r="F2293" s="1">
        <v>157.4</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4411</v>
      </c>
      <c r="E2294" s="1" t="s">
        <v>4412</v>
      </c>
      <c r="F2294" s="1">
        <v>160.4</v>
      </c>
      <c r="G2294" s="1">
        <v>0</v>
      </c>
      <c r="H2294" s="1" t="s">
        <v>7</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4413</v>
      </c>
      <c r="E2295" s="1" t="s">
        <v>4414</v>
      </c>
      <c r="F2295" s="1">
        <v>163.69999999999999</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4415</v>
      </c>
      <c r="E2296" s="1" t="s">
        <v>4416</v>
      </c>
      <c r="F2296" s="1">
        <v>166.9</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4417</v>
      </c>
      <c r="E2297" s="1" t="s">
        <v>4418</v>
      </c>
      <c r="F2297" s="1">
        <v>173.3</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4419</v>
      </c>
      <c r="E2298" s="1" t="s">
        <v>4420</v>
      </c>
      <c r="F2298" s="1">
        <v>175.9</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4421</v>
      </c>
      <c r="E2299" s="1" t="s">
        <v>4422</v>
      </c>
      <c r="F2299" s="1">
        <v>179.1</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2396</v>
      </c>
      <c r="B2300" s="1" t="s">
        <v>952</v>
      </c>
      <c r="C2300" s="1" t="s">
        <v>4204</v>
      </c>
      <c r="D2300" s="1" t="s">
        <v>4423</v>
      </c>
      <c r="E2300" s="1" t="s">
        <v>4424</v>
      </c>
      <c r="F2300" s="1">
        <v>186.1</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2396</v>
      </c>
      <c r="B2301" s="1" t="s">
        <v>952</v>
      </c>
      <c r="C2301" s="1" t="s">
        <v>4204</v>
      </c>
      <c r="D2301" s="1" t="s">
        <v>4425</v>
      </c>
      <c r="E2301" s="1" t="s">
        <v>4426</v>
      </c>
      <c r="F2301" s="1">
        <v>189.7</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4427</v>
      </c>
      <c r="E2302" s="1" t="s">
        <v>10176</v>
      </c>
      <c r="F2302" s="1">
        <v>194.8</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4428</v>
      </c>
      <c r="E2303" s="1" t="s">
        <v>4429</v>
      </c>
      <c r="F2303" s="1">
        <v>198.5</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4430</v>
      </c>
      <c r="E2304" s="1" t="s">
        <v>4431</v>
      </c>
      <c r="F2304" s="1">
        <v>203.4</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4432</v>
      </c>
      <c r="E2305" s="1" t="s">
        <v>4433</v>
      </c>
      <c r="F2305" s="1">
        <v>209.2</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4434</v>
      </c>
      <c r="E2306" s="1" t="s">
        <v>4435</v>
      </c>
      <c r="F2306" s="1">
        <v>214.7</v>
      </c>
      <c r="G2306" s="1">
        <v>0</v>
      </c>
      <c r="H2306" s="1" t="s">
        <v>7</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4436</v>
      </c>
      <c r="E2307" s="1" t="s">
        <v>4437</v>
      </c>
      <c r="F2307" s="1">
        <v>223.1</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4438</v>
      </c>
      <c r="E2308" s="1" t="s">
        <v>4439</v>
      </c>
      <c r="F2308" s="1">
        <v>228.9</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4440</v>
      </c>
      <c r="E2309" s="1" t="s">
        <v>4441</v>
      </c>
      <c r="F2309" s="1">
        <v>236</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4442</v>
      </c>
      <c r="E2310" s="1" t="s">
        <v>4443</v>
      </c>
      <c r="F2310" s="1">
        <v>240.7</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4444</v>
      </c>
      <c r="E2311" s="1" t="s">
        <v>4445</v>
      </c>
      <c r="F2311" s="1">
        <v>243.7</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4446</v>
      </c>
      <c r="E2312" s="1" t="s">
        <v>10180</v>
      </c>
      <c r="F2312" s="1">
        <v>250.2</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4447</v>
      </c>
      <c r="E2313" s="1" t="s">
        <v>4448</v>
      </c>
      <c r="F2313" s="1">
        <v>251.8</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4449</v>
      </c>
      <c r="E2314" s="1" t="s">
        <v>4450</v>
      </c>
      <c r="F2314" s="1">
        <v>258.39999999999998</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4451</v>
      </c>
      <c r="E2315" s="1" t="s">
        <v>4452</v>
      </c>
      <c r="F2315" s="1">
        <v>261.7</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4453</v>
      </c>
      <c r="E2316" s="1" t="s">
        <v>4454</v>
      </c>
      <c r="F2316" s="1">
        <v>265.7</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2587</v>
      </c>
      <c r="B2317" s="1" t="s">
        <v>952</v>
      </c>
      <c r="C2317" s="1" t="s">
        <v>4204</v>
      </c>
      <c r="D2317" s="1" t="s">
        <v>4455</v>
      </c>
      <c r="E2317" s="1" t="s">
        <v>4456</v>
      </c>
      <c r="F2317" s="1">
        <v>269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2587</v>
      </c>
      <c r="B2318" s="1" t="s">
        <v>952</v>
      </c>
      <c r="C2318" s="1" t="s">
        <v>4204</v>
      </c>
      <c r="D2318" s="1" t="s">
        <v>4202</v>
      </c>
      <c r="E2318" s="1" t="s">
        <v>4203</v>
      </c>
      <c r="F2318" s="1">
        <v>271.7</v>
      </c>
      <c r="G2318" s="1">
        <v>0</v>
      </c>
      <c r="H2318" s="1" t="s">
        <v>2406</v>
      </c>
      <c r="J2318" s="1">
        <v>0</v>
      </c>
      <c r="K2318" s="1">
        <v>0</v>
      </c>
      <c r="L2318" s="1">
        <v>0</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3848</v>
      </c>
      <c r="E2319" s="1" t="s">
        <v>3849</v>
      </c>
      <c r="F2319" s="1">
        <v>0</v>
      </c>
      <c r="G2319" s="1">
        <v>0</v>
      </c>
      <c r="H2319" s="1" t="s">
        <v>10021</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4458</v>
      </c>
      <c r="E2320" s="1" t="s">
        <v>4459</v>
      </c>
      <c r="F2320" s="1">
        <v>5</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4460</v>
      </c>
      <c r="E2321" s="1" t="s">
        <v>4461</v>
      </c>
      <c r="F2321" s="1">
        <v>7</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4462</v>
      </c>
      <c r="E2322" s="1" t="s">
        <v>10188</v>
      </c>
      <c r="F2322" s="1">
        <v>9.6</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4463</v>
      </c>
      <c r="E2323" s="1" t="s">
        <v>4464</v>
      </c>
      <c r="F2323" s="1">
        <v>11.5</v>
      </c>
      <c r="G2323" s="1">
        <v>0</v>
      </c>
      <c r="H2323" s="1" t="s">
        <v>7</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4465</v>
      </c>
      <c r="E2324" s="1" t="s">
        <v>4466</v>
      </c>
      <c r="F2324" s="1">
        <v>15</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4467</v>
      </c>
      <c r="E2325" s="1" t="s">
        <v>4468</v>
      </c>
      <c r="F2325" s="1">
        <v>18</v>
      </c>
      <c r="G2325" s="1">
        <v>0</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4469</v>
      </c>
      <c r="E2326" s="1" t="s">
        <v>10147</v>
      </c>
      <c r="F2326" s="1">
        <v>21</v>
      </c>
      <c r="G2326" s="1">
        <v>0</v>
      </c>
      <c r="H2326" s="1" t="s">
        <v>7</v>
      </c>
      <c r="J2326" s="1">
        <v>0</v>
      </c>
      <c r="K2326" s="1">
        <v>0</v>
      </c>
      <c r="L2326" s="1">
        <v>2</v>
      </c>
      <c r="M2326" s="1">
        <v>0</v>
      </c>
      <c r="N2326" s="1">
        <v>0</v>
      </c>
      <c r="O2326" s="1">
        <v>0</v>
      </c>
      <c r="P2326" s="1" t="s">
        <v>9516</v>
      </c>
      <c r="Q2326" s="1">
        <v>0</v>
      </c>
      <c r="R2326" s="1">
        <v>0</v>
      </c>
      <c r="S2326" s="1">
        <v>0</v>
      </c>
      <c r="T2326" s="1" t="s">
        <v>9516</v>
      </c>
    </row>
    <row r="2327" spans="1:20" ht="13.5" customHeight="1">
      <c r="A2327" s="1" t="s">
        <v>2956</v>
      </c>
      <c r="B2327" s="1" t="s">
        <v>952</v>
      </c>
      <c r="C2327" s="1" t="s">
        <v>4356</v>
      </c>
      <c r="D2327" s="1" t="s">
        <v>4470</v>
      </c>
      <c r="E2327" s="1" t="s">
        <v>4471</v>
      </c>
      <c r="F2327" s="1">
        <v>24.3</v>
      </c>
      <c r="G2327" s="1">
        <v>0</v>
      </c>
      <c r="H2327" s="1" t="s">
        <v>7</v>
      </c>
      <c r="J2327" s="1">
        <v>0</v>
      </c>
      <c r="K2327" s="1">
        <v>0</v>
      </c>
      <c r="L2327" s="1">
        <v>2</v>
      </c>
      <c r="M2327" s="1">
        <v>0</v>
      </c>
      <c r="N2327" s="1">
        <v>0</v>
      </c>
      <c r="O2327" s="1">
        <v>0</v>
      </c>
      <c r="P2327" s="1" t="s">
        <v>9516</v>
      </c>
      <c r="Q2327" s="1">
        <v>0</v>
      </c>
      <c r="R2327" s="1">
        <v>0</v>
      </c>
      <c r="S2327" s="1">
        <v>0</v>
      </c>
      <c r="T2327" s="1" t="s">
        <v>9516</v>
      </c>
    </row>
    <row r="2328" spans="1:20" ht="13.5" customHeight="1">
      <c r="A2328" s="1" t="s">
        <v>2956</v>
      </c>
      <c r="B2328" s="1" t="s">
        <v>952</v>
      </c>
      <c r="C2328" s="1" t="s">
        <v>4356</v>
      </c>
      <c r="D2328" s="1" t="s">
        <v>4354</v>
      </c>
      <c r="E2328" s="1" t="s">
        <v>4355</v>
      </c>
      <c r="F2328" s="1">
        <v>27.3</v>
      </c>
      <c r="G2328" s="1">
        <v>0</v>
      </c>
      <c r="H2328" s="1" t="s">
        <v>4204</v>
      </c>
      <c r="J2328" s="1">
        <v>0</v>
      </c>
      <c r="K2328" s="1">
        <v>0</v>
      </c>
      <c r="L2328" s="1">
        <v>2</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4152</v>
      </c>
      <c r="E2329" s="1" t="s">
        <v>4153</v>
      </c>
      <c r="F2329" s="1">
        <v>0</v>
      </c>
      <c r="G2329" s="1">
        <v>0</v>
      </c>
      <c r="H2329" s="1" t="s">
        <v>9978</v>
      </c>
      <c r="J2329" s="1">
        <v>0</v>
      </c>
      <c r="K2329" s="1">
        <v>0</v>
      </c>
      <c r="L2329" s="1">
        <v>5</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4472</v>
      </c>
      <c r="E2330" s="1" t="s">
        <v>4473</v>
      </c>
      <c r="F2330" s="1">
        <v>7.5</v>
      </c>
      <c r="G2330" s="1">
        <v>8.3000000000000007</v>
      </c>
      <c r="H2330" s="1" t="s">
        <v>7</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4474</v>
      </c>
      <c r="E2331" s="1" t="s">
        <v>4475</v>
      </c>
      <c r="F2331" s="1">
        <v>10.6</v>
      </c>
      <c r="G2331" s="1">
        <v>11.7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4476</v>
      </c>
      <c r="E2332" s="1" t="s">
        <v>4477</v>
      </c>
      <c r="F2332" s="1">
        <v>12.9</v>
      </c>
      <c r="G2332" s="1">
        <v>14.2</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4478</v>
      </c>
      <c r="E2333" s="1" t="s">
        <v>4479</v>
      </c>
      <c r="F2333" s="1">
        <v>17</v>
      </c>
      <c r="G2333" s="1">
        <v>18.7</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4480</v>
      </c>
      <c r="E2334" s="1" t="s">
        <v>4481</v>
      </c>
      <c r="F2334" s="1">
        <v>24.8</v>
      </c>
      <c r="G2334" s="1">
        <v>27.3</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4482</v>
      </c>
      <c r="E2335" s="1" t="s">
        <v>4483</v>
      </c>
      <c r="F2335" s="1">
        <v>31.1</v>
      </c>
      <c r="G2335" s="1">
        <v>34.200000000000003</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4484</v>
      </c>
      <c r="E2336" s="1" t="s">
        <v>4485</v>
      </c>
      <c r="F2336" s="1">
        <v>34.9</v>
      </c>
      <c r="G2336" s="1">
        <v>38.4</v>
      </c>
      <c r="J2336" s="1">
        <v>0</v>
      </c>
      <c r="K2336" s="1">
        <v>0</v>
      </c>
      <c r="L2336" s="1">
        <v>0</v>
      </c>
      <c r="M2336" s="1">
        <v>0</v>
      </c>
      <c r="N2336" s="1">
        <v>0</v>
      </c>
      <c r="O2336" s="1">
        <v>0</v>
      </c>
      <c r="P2336" s="1" t="s">
        <v>9516</v>
      </c>
      <c r="Q2336" s="1">
        <v>0</v>
      </c>
      <c r="R2336" s="1">
        <v>0</v>
      </c>
      <c r="S2336" s="1">
        <v>0</v>
      </c>
      <c r="T2336" s="1" t="s">
        <v>9516</v>
      </c>
    </row>
    <row r="2337" spans="1:20" ht="13.5" customHeight="1">
      <c r="A2337" s="1" t="s">
        <v>2396</v>
      </c>
      <c r="B2337" s="1" t="s">
        <v>952</v>
      </c>
      <c r="C2337" s="1" t="s">
        <v>4408</v>
      </c>
      <c r="D2337" s="1" t="s">
        <v>4486</v>
      </c>
      <c r="E2337" s="1" t="s">
        <v>4487</v>
      </c>
      <c r="F2337" s="1">
        <v>38.9</v>
      </c>
      <c r="G2337" s="1">
        <v>42.8</v>
      </c>
      <c r="J2337" s="1">
        <v>0</v>
      </c>
      <c r="K2337" s="1">
        <v>0</v>
      </c>
      <c r="L2337" s="1">
        <v>0</v>
      </c>
      <c r="M2337" s="1">
        <v>0</v>
      </c>
      <c r="N2337" s="1">
        <v>0</v>
      </c>
      <c r="O2337" s="1">
        <v>0</v>
      </c>
      <c r="P2337" s="1" t="s">
        <v>9516</v>
      </c>
      <c r="Q2337" s="1">
        <v>0</v>
      </c>
      <c r="R2337" s="1">
        <v>0</v>
      </c>
      <c r="S2337" s="1">
        <v>0</v>
      </c>
      <c r="T2337" s="1" t="s">
        <v>9516</v>
      </c>
    </row>
    <row r="2338" spans="1:20" ht="13.5" customHeight="1">
      <c r="A2338" s="1" t="s">
        <v>2396</v>
      </c>
      <c r="B2338" s="1" t="s">
        <v>952</v>
      </c>
      <c r="C2338" s="1" t="s">
        <v>4408</v>
      </c>
      <c r="D2338" s="1" t="s">
        <v>4406</v>
      </c>
      <c r="E2338" s="1" t="s">
        <v>4407</v>
      </c>
      <c r="F2338" s="1">
        <v>43</v>
      </c>
      <c r="G2338" s="1">
        <v>47.3</v>
      </c>
      <c r="H2338" s="1" t="s">
        <v>4204</v>
      </c>
      <c r="J2338" s="1">
        <v>0</v>
      </c>
      <c r="K2338" s="1">
        <v>0</v>
      </c>
      <c r="L2338" s="1">
        <v>0</v>
      </c>
      <c r="M2338" s="1">
        <v>0</v>
      </c>
      <c r="N2338" s="1">
        <v>0</v>
      </c>
      <c r="O2338" s="1">
        <v>0</v>
      </c>
      <c r="P2338" s="1" t="s">
        <v>9516</v>
      </c>
      <c r="Q2338" s="1">
        <v>0</v>
      </c>
      <c r="R2338" s="1">
        <v>0</v>
      </c>
      <c r="S2338" s="1">
        <v>0</v>
      </c>
      <c r="T2338" s="1" t="s">
        <v>9516</v>
      </c>
    </row>
    <row r="2339" spans="1:20" ht="13.5" customHeight="1">
      <c r="A2339" s="1" t="s">
        <v>9502</v>
      </c>
      <c r="B2339" s="1" t="s">
        <v>9501</v>
      </c>
      <c r="C2339" s="1" t="s">
        <v>4408</v>
      </c>
      <c r="D2339" s="1" t="s">
        <v>9456</v>
      </c>
      <c r="E2339" s="1" t="s">
        <v>9457</v>
      </c>
      <c r="F2339" s="1">
        <v>32767</v>
      </c>
      <c r="G2339" s="1" t="s">
        <v>9458</v>
      </c>
      <c r="K2339" s="1">
        <v>0</v>
      </c>
      <c r="L2339" s="1">
        <v>0</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2007</v>
      </c>
      <c r="E2340" s="1" t="s">
        <v>2008</v>
      </c>
      <c r="F2340" s="1">
        <v>0</v>
      </c>
      <c r="G2340" s="1">
        <v>0</v>
      </c>
      <c r="H2340" s="1" t="s">
        <v>4489</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4490</v>
      </c>
      <c r="E2341" s="1" t="s">
        <v>4491</v>
      </c>
      <c r="F2341" s="1">
        <v>4.5</v>
      </c>
      <c r="G2341" s="1">
        <v>5</v>
      </c>
      <c r="H2341" s="1" t="s">
        <v>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4492</v>
      </c>
      <c r="E2342" s="1" t="s">
        <v>4493</v>
      </c>
      <c r="F2342" s="1">
        <v>6.6</v>
      </c>
      <c r="G2342" s="1">
        <v>7.3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4494</v>
      </c>
      <c r="E2343" s="1" t="s">
        <v>4495</v>
      </c>
      <c r="F2343" s="1">
        <v>9.4</v>
      </c>
      <c r="G2343" s="1">
        <v>10.3</v>
      </c>
      <c r="H2343" s="1" t="s">
        <v>1817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4496</v>
      </c>
      <c r="E2344" s="1" t="s">
        <v>4497</v>
      </c>
      <c r="F2344" s="1">
        <v>12.1</v>
      </c>
      <c r="G2344" s="1">
        <v>13.3</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4498</v>
      </c>
      <c r="E2345" s="1" t="s">
        <v>4499</v>
      </c>
      <c r="F2345" s="1">
        <v>15.9</v>
      </c>
      <c r="G2345" s="1">
        <v>17.5</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4500</v>
      </c>
      <c r="E2346" s="1" t="s">
        <v>4501</v>
      </c>
      <c r="F2346" s="1">
        <v>19.100000000000001</v>
      </c>
      <c r="G2346" s="1">
        <v>21</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4502</v>
      </c>
      <c r="E2347" s="1" t="s">
        <v>4503</v>
      </c>
      <c r="F2347" s="1">
        <v>21.9</v>
      </c>
      <c r="G2347" s="1">
        <v>24.1</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4504</v>
      </c>
      <c r="E2348" s="1" t="s">
        <v>4505</v>
      </c>
      <c r="F2348" s="1">
        <v>24.8</v>
      </c>
      <c r="G2348" s="1">
        <v>27.3</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4506</v>
      </c>
      <c r="E2349" s="1" t="s">
        <v>4507</v>
      </c>
      <c r="F2349" s="1">
        <v>25.8</v>
      </c>
      <c r="G2349" s="1">
        <v>28.4</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4508</v>
      </c>
      <c r="E2350" s="1" t="s">
        <v>4509</v>
      </c>
      <c r="F2350" s="1">
        <v>28.6</v>
      </c>
      <c r="G2350" s="1">
        <v>31.5</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4510</v>
      </c>
      <c r="E2351" s="1" t="s">
        <v>4511</v>
      </c>
      <c r="F2351" s="1">
        <v>32.4</v>
      </c>
      <c r="G2351" s="1">
        <v>35.6</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4512</v>
      </c>
      <c r="E2352" s="1" t="s">
        <v>4513</v>
      </c>
      <c r="F2352" s="1">
        <v>38.799999999999997</v>
      </c>
      <c r="G2352" s="1">
        <v>42.7</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4514</v>
      </c>
      <c r="E2353" s="1" t="s">
        <v>4515</v>
      </c>
      <c r="F2353" s="1">
        <v>42.7</v>
      </c>
      <c r="G2353" s="1">
        <v>47</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1958</v>
      </c>
      <c r="B2354" s="1" t="s">
        <v>952</v>
      </c>
      <c r="C2354" s="1" t="s">
        <v>4488</v>
      </c>
      <c r="D2354" s="1" t="s">
        <v>4516</v>
      </c>
      <c r="E2354" s="1" t="s">
        <v>4517</v>
      </c>
      <c r="F2354" s="1">
        <v>44.9</v>
      </c>
      <c r="G2354" s="1">
        <v>49.4</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1958</v>
      </c>
      <c r="B2355" s="1" t="s">
        <v>952</v>
      </c>
      <c r="C2355" s="1" t="s">
        <v>4488</v>
      </c>
      <c r="D2355" s="1" t="s">
        <v>4518</v>
      </c>
      <c r="E2355" s="1" t="s">
        <v>4519</v>
      </c>
      <c r="F2355" s="1">
        <v>50</v>
      </c>
      <c r="G2355" s="1">
        <v>55</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4520</v>
      </c>
      <c r="E2356" s="1" t="s">
        <v>4521</v>
      </c>
      <c r="F2356" s="1">
        <v>55.3</v>
      </c>
      <c r="G2356" s="1">
        <v>60.8</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4522</v>
      </c>
      <c r="E2357" s="1" t="s">
        <v>4523</v>
      </c>
      <c r="F2357" s="1">
        <v>61.1</v>
      </c>
      <c r="G2357" s="1">
        <v>67.2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4524</v>
      </c>
      <c r="E2358" s="1" t="s">
        <v>4525</v>
      </c>
      <c r="F2358" s="1">
        <v>62.8</v>
      </c>
      <c r="G2358" s="1">
        <v>69.099999999999994</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4526</v>
      </c>
      <c r="E2359" s="1" t="s">
        <v>4527</v>
      </c>
      <c r="F2359" s="1">
        <v>65.599999999999994</v>
      </c>
      <c r="G2359" s="1">
        <v>72.2</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4528</v>
      </c>
      <c r="E2360" s="1" t="s">
        <v>4529</v>
      </c>
      <c r="F2360" s="1">
        <v>69.5</v>
      </c>
      <c r="G2360" s="1">
        <v>76.5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4530</v>
      </c>
      <c r="E2361" s="1" t="s">
        <v>4531</v>
      </c>
      <c r="F2361" s="1">
        <v>71.5</v>
      </c>
      <c r="G2361" s="1">
        <v>78.7</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4532</v>
      </c>
      <c r="E2362" s="1" t="s">
        <v>4533</v>
      </c>
      <c r="F2362" s="1">
        <v>75</v>
      </c>
      <c r="G2362" s="1">
        <v>82.5</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4534</v>
      </c>
      <c r="E2363" s="1" t="s">
        <v>4535</v>
      </c>
      <c r="F2363" s="1">
        <v>81</v>
      </c>
      <c r="G2363" s="1">
        <v>89.1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4536</v>
      </c>
      <c r="E2364" s="1" t="s">
        <v>4537</v>
      </c>
      <c r="F2364" s="1">
        <v>82.8</v>
      </c>
      <c r="G2364" s="1">
        <v>91.1</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2396</v>
      </c>
      <c r="B2365" s="1" t="s">
        <v>952</v>
      </c>
      <c r="C2365" s="1" t="s">
        <v>4488</v>
      </c>
      <c r="D2365" s="1" t="s">
        <v>4538</v>
      </c>
      <c r="E2365" s="1" t="s">
        <v>4539</v>
      </c>
      <c r="F2365" s="1">
        <v>89.2</v>
      </c>
      <c r="G2365" s="1">
        <v>98.1</v>
      </c>
      <c r="H2365" s="1" t="s">
        <v>7</v>
      </c>
      <c r="J2365" s="1">
        <v>0</v>
      </c>
      <c r="K2365" s="1">
        <v>0</v>
      </c>
      <c r="L2365" s="1">
        <v>5</v>
      </c>
      <c r="M2365" s="1">
        <v>0</v>
      </c>
      <c r="N2365" s="1">
        <v>0</v>
      </c>
      <c r="O2365" s="1">
        <v>0</v>
      </c>
      <c r="P2365" s="1" t="s">
        <v>9516</v>
      </c>
      <c r="Q2365" s="1">
        <v>0</v>
      </c>
      <c r="R2365" s="1">
        <v>0</v>
      </c>
      <c r="S2365" s="1">
        <v>0</v>
      </c>
      <c r="T2365" s="1" t="s">
        <v>9516</v>
      </c>
    </row>
    <row r="2366" spans="1:20" ht="13.5" customHeight="1">
      <c r="A2366" s="1" t="s">
        <v>2396</v>
      </c>
      <c r="B2366" s="1" t="s">
        <v>952</v>
      </c>
      <c r="C2366" s="1" t="s">
        <v>4488</v>
      </c>
      <c r="D2366" s="1" t="s">
        <v>4152</v>
      </c>
      <c r="E2366" s="1" t="s">
        <v>4153</v>
      </c>
      <c r="F2366" s="1">
        <v>94.1</v>
      </c>
      <c r="G2366" s="1">
        <v>103.5</v>
      </c>
      <c r="H2366" s="1" t="s">
        <v>9979</v>
      </c>
      <c r="J2366" s="1">
        <v>0</v>
      </c>
      <c r="K2366" s="1">
        <v>0</v>
      </c>
      <c r="L2366" s="1">
        <v>5</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4223</v>
      </c>
      <c r="E2367" s="1" t="s">
        <v>4224</v>
      </c>
      <c r="F2367" s="1">
        <v>0</v>
      </c>
      <c r="G2367" s="1">
        <v>0</v>
      </c>
      <c r="H2367" s="1" t="s">
        <v>2406</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4540</v>
      </c>
      <c r="E2368" s="1" t="s">
        <v>4541</v>
      </c>
      <c r="F2368" s="1">
        <v>3.9</v>
      </c>
      <c r="G2368" s="1">
        <v>4.3</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4542</v>
      </c>
      <c r="E2369" s="1" t="s">
        <v>4543</v>
      </c>
      <c r="F2369" s="1">
        <v>6.1</v>
      </c>
      <c r="G2369" s="1">
        <v>6.7</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4544</v>
      </c>
      <c r="E2370" s="1" t="s">
        <v>10158</v>
      </c>
      <c r="F2370" s="1">
        <v>9.3000000000000007</v>
      </c>
      <c r="G2370" s="1">
        <v>10.199999999999999</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4545</v>
      </c>
      <c r="E2371" s="1" t="s">
        <v>4546</v>
      </c>
      <c r="F2371" s="1">
        <v>11.2</v>
      </c>
      <c r="G2371" s="1">
        <v>12.3</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4547</v>
      </c>
      <c r="E2372" s="1" t="s">
        <v>4548</v>
      </c>
      <c r="F2372" s="1">
        <v>14.1</v>
      </c>
      <c r="G2372" s="1">
        <v>15.5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4549</v>
      </c>
      <c r="E2373" s="1" t="s">
        <v>4550</v>
      </c>
      <c r="F2373" s="1">
        <v>18</v>
      </c>
      <c r="G2373" s="1">
        <v>19.8</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4551</v>
      </c>
      <c r="E2374" s="1" t="s">
        <v>4552</v>
      </c>
      <c r="F2374" s="1">
        <v>22.7</v>
      </c>
      <c r="G2374" s="1">
        <v>25</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4553</v>
      </c>
      <c r="E2375" s="1" t="s">
        <v>4554</v>
      </c>
      <c r="F2375" s="1">
        <v>24.5</v>
      </c>
      <c r="G2375" s="1">
        <v>27</v>
      </c>
      <c r="J2375" s="1">
        <v>0</v>
      </c>
      <c r="K2375" s="1">
        <v>0</v>
      </c>
      <c r="L2375" s="1">
        <v>0</v>
      </c>
      <c r="M2375" s="1">
        <v>0</v>
      </c>
      <c r="N2375" s="1">
        <v>0</v>
      </c>
      <c r="O2375" s="1">
        <v>0</v>
      </c>
      <c r="P2375" s="1" t="s">
        <v>9516</v>
      </c>
      <c r="Q2375" s="1">
        <v>0</v>
      </c>
      <c r="R2375" s="1">
        <v>0</v>
      </c>
      <c r="S2375" s="1">
        <v>0</v>
      </c>
      <c r="T2375" s="1" t="s">
        <v>9516</v>
      </c>
    </row>
    <row r="2376" spans="1:20" ht="13.5" customHeight="1">
      <c r="A2376" s="1" t="s">
        <v>2587</v>
      </c>
      <c r="B2376" s="1" t="s">
        <v>952</v>
      </c>
      <c r="C2376" s="1" t="s">
        <v>4225</v>
      </c>
      <c r="D2376" s="1" t="s">
        <v>4555</v>
      </c>
      <c r="E2376" s="1" t="s">
        <v>4556</v>
      </c>
      <c r="F2376" s="1">
        <v>26.1</v>
      </c>
      <c r="G2376" s="1">
        <v>28.7</v>
      </c>
      <c r="J2376" s="1">
        <v>0</v>
      </c>
      <c r="K2376" s="1">
        <v>0</v>
      </c>
      <c r="L2376" s="1">
        <v>0</v>
      </c>
      <c r="M2376" s="1">
        <v>0</v>
      </c>
      <c r="N2376" s="1">
        <v>0</v>
      </c>
      <c r="O2376" s="1">
        <v>0</v>
      </c>
      <c r="P2376" s="1" t="s">
        <v>9516</v>
      </c>
      <c r="Q2376" s="1">
        <v>0</v>
      </c>
      <c r="R2376" s="1">
        <v>0</v>
      </c>
      <c r="S2376" s="1">
        <v>0</v>
      </c>
      <c r="T2376" s="1" t="s">
        <v>9516</v>
      </c>
    </row>
    <row r="2377" spans="1:20" ht="13.5" customHeight="1">
      <c r="A2377" s="1" t="s">
        <v>2587</v>
      </c>
      <c r="B2377" s="1" t="s">
        <v>952</v>
      </c>
      <c r="C2377" s="1" t="s">
        <v>4225</v>
      </c>
      <c r="D2377" s="1" t="s">
        <v>4557</v>
      </c>
      <c r="E2377" s="1" t="s">
        <v>4558</v>
      </c>
      <c r="F2377" s="1">
        <v>29.1</v>
      </c>
      <c r="G2377" s="1">
        <v>32</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4559</v>
      </c>
      <c r="E2378" s="1" t="s">
        <v>4560</v>
      </c>
      <c r="F2378" s="1">
        <v>39.9</v>
      </c>
      <c r="G2378" s="1">
        <v>43.9</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4561</v>
      </c>
      <c r="E2379" s="1" t="s">
        <v>4562</v>
      </c>
      <c r="F2379" s="1">
        <v>42.3</v>
      </c>
      <c r="G2379" s="1">
        <v>46.5</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4563</v>
      </c>
      <c r="E2380" s="1" t="s">
        <v>4564</v>
      </c>
      <c r="F2380" s="1">
        <v>44.7</v>
      </c>
      <c r="G2380" s="1">
        <v>49.2</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4565</v>
      </c>
      <c r="E2381" s="1" t="s">
        <v>4566</v>
      </c>
      <c r="F2381" s="1">
        <v>46.6</v>
      </c>
      <c r="G2381" s="1">
        <v>51.3</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4567</v>
      </c>
      <c r="E2382" s="1" t="s">
        <v>4568</v>
      </c>
      <c r="F2382" s="1">
        <v>50.9</v>
      </c>
      <c r="G2382" s="1">
        <v>56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4569</v>
      </c>
      <c r="E2383" s="1" t="s">
        <v>10234</v>
      </c>
      <c r="F2383" s="1">
        <v>53.6</v>
      </c>
      <c r="G2383" s="1">
        <v>59</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4570</v>
      </c>
      <c r="E2384" s="1" t="s">
        <v>10139</v>
      </c>
      <c r="F2384" s="1">
        <v>56</v>
      </c>
      <c r="G2384" s="1">
        <v>61.6</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4571</v>
      </c>
      <c r="E2385" s="1" t="s">
        <v>4572</v>
      </c>
      <c r="F2385" s="1">
        <v>57.9</v>
      </c>
      <c r="G2385" s="1">
        <v>63.7</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4573</v>
      </c>
      <c r="E2386" s="1" t="s">
        <v>4574</v>
      </c>
      <c r="F2386" s="1">
        <v>61.4</v>
      </c>
      <c r="G2386" s="1">
        <v>67.5</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4575</v>
      </c>
      <c r="E2387" s="1" t="s">
        <v>4576</v>
      </c>
      <c r="F2387" s="1">
        <v>66.900000000000006</v>
      </c>
      <c r="G2387" s="1">
        <v>73.599999999999994</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4577</v>
      </c>
      <c r="E2388" s="1" t="s">
        <v>4578</v>
      </c>
      <c r="F2388" s="1">
        <v>70.8</v>
      </c>
      <c r="G2388" s="1">
        <v>77.900000000000006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4579</v>
      </c>
      <c r="E2389" s="1" t="s">
        <v>4580</v>
      </c>
      <c r="F2389" s="1">
        <v>72.900000000000006</v>
      </c>
      <c r="G2389" s="1">
        <v>80.2</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4581</v>
      </c>
      <c r="E2390" s="1" t="s">
        <v>4582</v>
      </c>
      <c r="F2390" s="1">
        <v>76</v>
      </c>
      <c r="G2390" s="1">
        <v>83.6</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4583</v>
      </c>
      <c r="E2391" s="1" t="s">
        <v>4584</v>
      </c>
      <c r="F2391" s="1">
        <v>79</v>
      </c>
      <c r="G2391" s="1">
        <v>86.9</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4585</v>
      </c>
      <c r="E2392" s="1" t="s">
        <v>4586</v>
      </c>
      <c r="F2392" s="1">
        <v>83.9</v>
      </c>
      <c r="G2392" s="1">
        <v>92.3</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4587</v>
      </c>
      <c r="E2393" s="1" t="s">
        <v>10161</v>
      </c>
      <c r="F2393" s="1">
        <v>86</v>
      </c>
      <c r="G2393" s="1">
        <v>94.6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9887</v>
      </c>
      <c r="E2394" s="1" t="s">
        <v>10159</v>
      </c>
      <c r="F2394" s="1">
        <v>90.6</v>
      </c>
      <c r="G2394" s="1">
        <v>99.7</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4588</v>
      </c>
      <c r="E2395" s="1" t="s">
        <v>10233</v>
      </c>
      <c r="F2395" s="1">
        <v>93.3</v>
      </c>
      <c r="G2395" s="1">
        <v>102.6</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4589</v>
      </c>
      <c r="E2396" s="1" t="s">
        <v>4590</v>
      </c>
      <c r="F2396" s="1">
        <v>97.4</v>
      </c>
      <c r="G2396" s="1">
        <v>107.1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9888</v>
      </c>
      <c r="E2397" s="1" t="s">
        <v>10239</v>
      </c>
      <c r="F2397" s="1">
        <v>103.8</v>
      </c>
      <c r="G2397" s="1">
        <v>114.2</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4591</v>
      </c>
      <c r="E2398" s="1" t="s">
        <v>4592</v>
      </c>
      <c r="F2398" s="1">
        <v>108.3</v>
      </c>
      <c r="G2398" s="1">
        <v>119.1</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4593</v>
      </c>
      <c r="E2399" s="1" t="s">
        <v>4594</v>
      </c>
      <c r="F2399" s="1">
        <v>111</v>
      </c>
      <c r="G2399" s="1">
        <v>122.1</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4595</v>
      </c>
      <c r="E2400" s="1" t="s">
        <v>4596</v>
      </c>
      <c r="F2400" s="1">
        <v>114.5</v>
      </c>
      <c r="G2400" s="1">
        <v>126</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4597</v>
      </c>
      <c r="E2401" s="1" t="s">
        <v>4598</v>
      </c>
      <c r="F2401" s="1">
        <v>116.9</v>
      </c>
      <c r="G2401" s="1">
        <v>128.6</v>
      </c>
      <c r="I2401" s="1" t="s">
        <v>9362</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4599</v>
      </c>
      <c r="E2402" s="1" t="s">
        <v>4600</v>
      </c>
      <c r="F2402" s="1">
        <v>119.5</v>
      </c>
      <c r="G2402" s="1">
        <v>131.5</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4601</v>
      </c>
      <c r="E2403" s="1" t="s">
        <v>4602</v>
      </c>
      <c r="F2403" s="1">
        <v>125.7</v>
      </c>
      <c r="G2403" s="1">
        <v>138.30000000000001</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4603</v>
      </c>
      <c r="E2404" s="1" t="s">
        <v>4604</v>
      </c>
      <c r="F2404" s="1">
        <v>131.69999999999999</v>
      </c>
      <c r="G2404" s="1">
        <v>144.9</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4605</v>
      </c>
      <c r="E2405" s="1" t="s">
        <v>4606</v>
      </c>
      <c r="F2405" s="1">
        <v>134.1</v>
      </c>
      <c r="G2405" s="1">
        <v>147.5</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4607</v>
      </c>
      <c r="E2406" s="1" t="s">
        <v>4608</v>
      </c>
      <c r="F2406" s="1">
        <v>138.9</v>
      </c>
      <c r="G2406" s="1">
        <v>152.80000000000001</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4609</v>
      </c>
      <c r="E2407" s="1" t="s">
        <v>10164</v>
      </c>
      <c r="F2407" s="1">
        <v>141.9</v>
      </c>
      <c r="G2407" s="1">
        <v>156.1</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4610</v>
      </c>
      <c r="E2408" s="1" t="s">
        <v>4611</v>
      </c>
      <c r="F2408" s="1">
        <v>144.69999999999999</v>
      </c>
      <c r="G2408" s="1">
        <v>159.19999999999999</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4258</v>
      </c>
      <c r="E2409" s="1" t="s">
        <v>4259</v>
      </c>
      <c r="F2409" s="1">
        <v>147.19999999999999</v>
      </c>
      <c r="G2409" s="1">
        <v>161.9</v>
      </c>
      <c r="H2409" s="1" t="s">
        <v>2406</v>
      </c>
      <c r="J2409" s="1">
        <v>0</v>
      </c>
      <c r="K2409" s="1">
        <v>0</v>
      </c>
      <c r="L2409" s="1">
        <v>0</v>
      </c>
      <c r="M2409" s="1">
        <v>0</v>
      </c>
      <c r="N2409" s="1">
        <v>0</v>
      </c>
      <c r="O2409" s="1">
        <v>0</v>
      </c>
      <c r="P2409" s="1" t="s">
        <v>9516</v>
      </c>
      <c r="Q2409" s="1">
        <v>0</v>
      </c>
      <c r="R2409" s="1">
        <v>0</v>
      </c>
      <c r="S2409" s="1">
        <v>0</v>
      </c>
      <c r="T2409" s="1" t="s">
        <v>9516</v>
      </c>
    </row>
    <row r="2410" spans="1:20" ht="13.5" customHeight="1">
      <c r="A2410" s="1" t="s">
        <v>9502</v>
      </c>
      <c r="B2410" s="1" t="s">
        <v>9501</v>
      </c>
      <c r="C2410" s="1" t="s">
        <v>9440</v>
      </c>
      <c r="D2410" s="1" t="s">
        <v>9441</v>
      </c>
      <c r="E2410" s="1" t="s">
        <v>9442</v>
      </c>
      <c r="F2410" s="1">
        <v>32767</v>
      </c>
      <c r="G2410" s="1" t="s">
        <v>9443</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4271</v>
      </c>
      <c r="E2411" s="1" t="s">
        <v>4272</v>
      </c>
      <c r="F2411" s="1">
        <v>0</v>
      </c>
      <c r="G2411" s="1">
        <v>0</v>
      </c>
      <c r="H2411" s="1" t="s">
        <v>10265</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4613</v>
      </c>
      <c r="E2412" s="1" t="s">
        <v>4614</v>
      </c>
      <c r="F2412" s="1">
        <v>6</v>
      </c>
      <c r="G2412" s="1">
        <v>6.6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4615</v>
      </c>
      <c r="E2413" s="1" t="s">
        <v>4616</v>
      </c>
      <c r="F2413" s="1">
        <v>9.6999999999999993</v>
      </c>
      <c r="G2413" s="1">
        <v>10.7</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4617</v>
      </c>
      <c r="E2414" s="1" t="s">
        <v>4618</v>
      </c>
      <c r="F2414" s="1">
        <v>11.5</v>
      </c>
      <c r="G2414" s="1">
        <v>12.7</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4619</v>
      </c>
      <c r="E2415" s="1" t="s">
        <v>4620</v>
      </c>
      <c r="F2415" s="1">
        <v>13.1</v>
      </c>
      <c r="G2415" s="1">
        <v>14.4</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4621</v>
      </c>
      <c r="E2416" s="1" t="s">
        <v>4622</v>
      </c>
      <c r="F2416" s="1">
        <v>14.7</v>
      </c>
      <c r="G2416" s="1">
        <v>16.2</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4623</v>
      </c>
      <c r="E2417" s="1" t="s">
        <v>4624</v>
      </c>
      <c r="F2417" s="1">
        <v>16.8</v>
      </c>
      <c r="G2417" s="1">
        <v>18.5</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4625</v>
      </c>
      <c r="E2418" s="1" t="s">
        <v>4626</v>
      </c>
      <c r="F2418" s="1">
        <v>19.100000000000001</v>
      </c>
      <c r="G2418" s="1">
        <v>21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4627</v>
      </c>
      <c r="E2419" s="1" t="s">
        <v>4628</v>
      </c>
      <c r="F2419" s="1">
        <v>21.1</v>
      </c>
      <c r="G2419" s="1">
        <v>23.2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4629</v>
      </c>
      <c r="E2420" s="1" t="s">
        <v>4630</v>
      </c>
      <c r="F2420" s="1">
        <v>23.4</v>
      </c>
      <c r="G2420" s="1">
        <v>25.7</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942</v>
      </c>
      <c r="D2421" s="1" t="s">
        <v>4631</v>
      </c>
      <c r="E2421" s="1" t="s">
        <v>4632</v>
      </c>
      <c r="F2421" s="1">
        <v>27</v>
      </c>
      <c r="G2421" s="1">
        <v>29.7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940</v>
      </c>
      <c r="E2422" s="1" t="s">
        <v>941</v>
      </c>
      <c r="F2422" s="1">
        <v>31.4</v>
      </c>
      <c r="G2422" s="1">
        <v>34.5</v>
      </c>
      <c r="J2422" s="1">
        <v>0</v>
      </c>
      <c r="K2422" s="1">
        <v>0</v>
      </c>
      <c r="L2422" s="1">
        <v>0</v>
      </c>
      <c r="M2422" s="1">
        <v>0</v>
      </c>
      <c r="N2422" s="1">
        <v>0</v>
      </c>
      <c r="O2422" s="1">
        <v>0</v>
      </c>
      <c r="P2422" s="1" t="s">
        <v>9516</v>
      </c>
      <c r="Q2422" s="1">
        <v>1</v>
      </c>
      <c r="R2422" s="1">
        <v>0</v>
      </c>
      <c r="S2422" s="1">
        <v>0</v>
      </c>
      <c r="T2422" s="1" t="s">
        <v>9516</v>
      </c>
    </row>
    <row r="2423" spans="1:20" ht="13.5" customHeight="1">
      <c r="A2423" s="1" t="s">
        <v>2801</v>
      </c>
      <c r="B2423" s="1" t="s">
        <v>952</v>
      </c>
      <c r="C2423" s="1" t="s">
        <v>942</v>
      </c>
      <c r="D2423" s="1" t="s">
        <v>4633</v>
      </c>
      <c r="E2423" s="1" t="s">
        <v>4634</v>
      </c>
      <c r="F2423" s="1">
        <v>35</v>
      </c>
      <c r="G2423" s="1">
        <v>38.5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4635</v>
      </c>
      <c r="E2424" s="1" t="s">
        <v>4636</v>
      </c>
      <c r="F2424" s="1">
        <v>46.6</v>
      </c>
      <c r="G2424" s="1">
        <v>51.3</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4637</v>
      </c>
      <c r="E2425" s="1" t="s">
        <v>4638</v>
      </c>
      <c r="F2425" s="1">
        <v>48.6</v>
      </c>
      <c r="G2425" s="1">
        <v>53.5</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4639</v>
      </c>
      <c r="E2426" s="1" t="s">
        <v>4640</v>
      </c>
      <c r="F2426" s="1">
        <v>51</v>
      </c>
      <c r="G2426" s="1">
        <v>56.1</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942</v>
      </c>
      <c r="D2427" s="1" t="s">
        <v>4641</v>
      </c>
      <c r="E2427" s="1" t="s">
        <v>4642</v>
      </c>
      <c r="F2427" s="1">
        <v>52.7</v>
      </c>
      <c r="G2427" s="1">
        <v>58</v>
      </c>
      <c r="H2427" s="1" t="s">
        <v>7</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942</v>
      </c>
      <c r="D2428" s="1" t="s">
        <v>4643</v>
      </c>
      <c r="E2428" s="1" t="s">
        <v>4644</v>
      </c>
      <c r="F2428" s="1">
        <v>55.8</v>
      </c>
      <c r="G2428" s="1">
        <v>61.4</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3032</v>
      </c>
      <c r="E2429" s="1" t="s">
        <v>3033</v>
      </c>
      <c r="F2429" s="1">
        <v>0</v>
      </c>
      <c r="G2429" s="1">
        <v>0</v>
      </c>
      <c r="H2429" s="1" t="s">
        <v>1245</v>
      </c>
      <c r="J2429" s="1">
        <v>0</v>
      </c>
      <c r="K2429" s="1">
        <v>0</v>
      </c>
      <c r="L2429" s="1">
        <v>1</v>
      </c>
      <c r="M2429" s="1">
        <v>0</v>
      </c>
      <c r="N2429" s="1">
        <v>0</v>
      </c>
      <c r="O2429" s="1">
        <v>0</v>
      </c>
      <c r="P2429" s="1" t="s">
        <v>9516</v>
      </c>
      <c r="Q2429" s="1">
        <v>1</v>
      </c>
      <c r="R2429" s="1">
        <v>0</v>
      </c>
      <c r="S2429" s="1">
        <v>0</v>
      </c>
      <c r="T2429" s="1" t="s">
        <v>9516</v>
      </c>
    </row>
    <row r="2430" spans="1:20" ht="13.5" customHeight="1">
      <c r="A2430" s="1" t="s">
        <v>1100</v>
      </c>
      <c r="B2430" s="1" t="s">
        <v>3052</v>
      </c>
      <c r="C2430" s="1" t="s">
        <v>3034</v>
      </c>
      <c r="D2430" s="1" t="s">
        <v>4676</v>
      </c>
      <c r="E2430" s="1" t="s">
        <v>4677</v>
      </c>
      <c r="F2430" s="1">
        <v>3.8</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4678</v>
      </c>
      <c r="E2431" s="1" t="s">
        <v>4679</v>
      </c>
      <c r="F2431" s="1">
        <v>6.5</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4680</v>
      </c>
      <c r="E2432" s="1" t="s">
        <v>4681</v>
      </c>
      <c r="F2432" s="1">
        <v>8.3000000000000007</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4682</v>
      </c>
      <c r="E2433" s="1" t="s">
        <v>4683</v>
      </c>
      <c r="F2433" s="1">
        <v>10.199999999999999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4684</v>
      </c>
      <c r="E2434" s="1" t="s">
        <v>4685</v>
      </c>
      <c r="F2434" s="1">
        <v>13.1</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1100</v>
      </c>
      <c r="B2435" s="1" t="s">
        <v>3052</v>
      </c>
      <c r="C2435" s="1" t="s">
        <v>3034</v>
      </c>
      <c r="D2435" s="1" t="s">
        <v>4686</v>
      </c>
      <c r="E2435" s="1" t="s">
        <v>4687</v>
      </c>
      <c r="F2435" s="1">
        <v>15.9</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1100</v>
      </c>
      <c r="B2436" s="1" t="s">
        <v>3052</v>
      </c>
      <c r="C2436" s="1" t="s">
        <v>3034</v>
      </c>
      <c r="D2436" s="1" t="s">
        <v>4688</v>
      </c>
      <c r="E2436" s="1" t="s">
        <v>4689</v>
      </c>
      <c r="F2436" s="1">
        <v>20</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4690</v>
      </c>
      <c r="E2437" s="1" t="s">
        <v>4691</v>
      </c>
      <c r="F2437" s="1">
        <v>24.6</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4692</v>
      </c>
      <c r="E2438" s="1" t="s">
        <v>4693</v>
      </c>
      <c r="F2438" s="1">
        <v>28.9</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4694</v>
      </c>
      <c r="E2439" s="1" t="s">
        <v>4695</v>
      </c>
      <c r="F2439" s="1">
        <v>35.5</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4696</v>
      </c>
      <c r="E2440" s="1" t="s">
        <v>4697</v>
      </c>
      <c r="F2440" s="1">
        <v>38.200000000000003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4698</v>
      </c>
      <c r="E2441" s="1" t="s">
        <v>4699</v>
      </c>
      <c r="F2441" s="1">
        <v>40.6</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4700</v>
      </c>
      <c r="E2442" s="1" t="s">
        <v>4701</v>
      </c>
      <c r="F2442" s="1">
        <v>45.3</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4702</v>
      </c>
      <c r="E2443" s="1" t="s">
        <v>4703</v>
      </c>
      <c r="F2443" s="1">
        <v>50.7</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4704</v>
      </c>
      <c r="E2444" s="1" t="s">
        <v>4705</v>
      </c>
      <c r="F2444" s="1">
        <v>53.5</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4706</v>
      </c>
      <c r="E2445" s="1" t="s">
        <v>4707</v>
      </c>
      <c r="F2445" s="1">
        <v>55.6</v>
      </c>
      <c r="G2445" s="1">
        <v>0</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3034</v>
      </c>
      <c r="D2446" s="1" t="s">
        <v>4708</v>
      </c>
      <c r="E2446" s="1" t="s">
        <v>4709</v>
      </c>
      <c r="F2446" s="1">
        <v>57.8</v>
      </c>
      <c r="G2446" s="1">
        <v>0</v>
      </c>
      <c r="H2446" s="1" t="s">
        <v>7</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3034</v>
      </c>
      <c r="D2447" s="1" t="s">
        <v>3057</v>
      </c>
      <c r="E2447" s="1" t="s">
        <v>3058</v>
      </c>
      <c r="F2447" s="1">
        <v>60.2</v>
      </c>
      <c r="G2447" s="1">
        <v>0</v>
      </c>
      <c r="H2447" s="1" t="s">
        <v>1245</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3067</v>
      </c>
      <c r="E2448" s="1" t="s">
        <v>3068</v>
      </c>
      <c r="F2448" s="1">
        <v>0</v>
      </c>
      <c r="G2448" s="1">
        <v>0</v>
      </c>
      <c r="H2448" s="1" t="s">
        <v>1245</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4710</v>
      </c>
      <c r="E2449" s="1" t="s">
        <v>4711</v>
      </c>
      <c r="F2449" s="1">
        <v>1.5</v>
      </c>
      <c r="G2449" s="1">
        <v>1.6</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4712</v>
      </c>
      <c r="E2450" s="1" t="s">
        <v>4713</v>
      </c>
      <c r="F2450" s="1">
        <v>2.8</v>
      </c>
      <c r="G2450" s="1">
        <v>3</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4714</v>
      </c>
      <c r="E2451" s="1" t="s">
        <v>4715</v>
      </c>
      <c r="F2451" s="1">
        <v>5.6</v>
      </c>
      <c r="G2451" s="1">
        <v>6.1</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4716</v>
      </c>
      <c r="E2452" s="1" t="s">
        <v>2573</v>
      </c>
      <c r="F2452" s="1">
        <v>8</v>
      </c>
      <c r="G2452" s="1">
        <v>8.8000000000000007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4717</v>
      </c>
      <c r="E2453" s="1" t="s">
        <v>4718</v>
      </c>
      <c r="F2453" s="1">
        <v>9.3000000000000007</v>
      </c>
      <c r="G2453" s="1">
        <v>10.199999999999999</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4719</v>
      </c>
      <c r="E2454" s="1" t="s">
        <v>4720</v>
      </c>
      <c r="F2454" s="1">
        <v>10.7</v>
      </c>
      <c r="G2454" s="1">
        <v>11.7</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4721</v>
      </c>
      <c r="E2455" s="1" t="s">
        <v>4722</v>
      </c>
      <c r="F2455" s="1">
        <v>11.9</v>
      </c>
      <c r="G2455" s="1">
        <v>13</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4723</v>
      </c>
      <c r="E2456" s="1" t="s">
        <v>4724</v>
      </c>
      <c r="F2456" s="1">
        <v>16.899999999999999</v>
      </c>
      <c r="G2456" s="1">
        <v>18.5</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3048</v>
      </c>
      <c r="B2457" s="1" t="s">
        <v>3052</v>
      </c>
      <c r="C2457" s="1" t="s">
        <v>1140</v>
      </c>
      <c r="D2457" s="1" t="s">
        <v>4725</v>
      </c>
      <c r="E2457" s="1" t="s">
        <v>4726</v>
      </c>
      <c r="F2457" s="1">
        <v>19.2</v>
      </c>
      <c r="G2457" s="1">
        <v>21.1</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3048</v>
      </c>
      <c r="B2458" s="1" t="s">
        <v>3052</v>
      </c>
      <c r="C2458" s="1" t="s">
        <v>1140</v>
      </c>
      <c r="D2458" s="1" t="s">
        <v>4727</v>
      </c>
      <c r="E2458" s="1" t="s">
        <v>4728</v>
      </c>
      <c r="F2458" s="1">
        <v>24</v>
      </c>
      <c r="G2458" s="1">
        <v>26.4</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4729</v>
      </c>
      <c r="E2459" s="1" t="s">
        <v>4730</v>
      </c>
      <c r="F2459" s="1">
        <v>26.3</v>
      </c>
      <c r="G2459" s="1">
        <v>28.9</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4731</v>
      </c>
      <c r="E2460" s="1" t="s">
        <v>4732</v>
      </c>
      <c r="F2460" s="1">
        <v>29.4</v>
      </c>
      <c r="G2460" s="1">
        <v>32.299999999999997</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4733</v>
      </c>
      <c r="E2461" s="1" t="s">
        <v>4734</v>
      </c>
      <c r="F2461" s="1">
        <v>31.9</v>
      </c>
      <c r="G2461" s="1">
        <v>35</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4735</v>
      </c>
      <c r="E2462" s="1" t="s">
        <v>4736</v>
      </c>
      <c r="F2462" s="1">
        <v>34.1</v>
      </c>
      <c r="G2462" s="1">
        <v>37.5</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4737</v>
      </c>
      <c r="E2463" s="1" t="s">
        <v>4738</v>
      </c>
      <c r="F2463" s="1">
        <v>39.799999999999997</v>
      </c>
      <c r="G2463" s="1">
        <v>43.7</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4739</v>
      </c>
      <c r="E2464" s="1" t="s">
        <v>4740</v>
      </c>
      <c r="F2464" s="1">
        <v>43.5</v>
      </c>
      <c r="G2464" s="1">
        <v>47.8</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4741</v>
      </c>
      <c r="E2465" s="1" t="s">
        <v>4742</v>
      </c>
      <c r="F2465" s="1">
        <v>45.7</v>
      </c>
      <c r="G2465" s="1">
        <v>50.2</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4743</v>
      </c>
      <c r="E2466" s="1" t="s">
        <v>4744</v>
      </c>
      <c r="F2466" s="1">
        <v>50.2</v>
      </c>
      <c r="G2466" s="1">
        <v>55.2</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4745</v>
      </c>
      <c r="E2467" s="1" t="s">
        <v>4746</v>
      </c>
      <c r="F2467" s="1">
        <v>51.7</v>
      </c>
      <c r="G2467" s="1">
        <v>56.8</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4747</v>
      </c>
      <c r="E2468" s="1" t="s">
        <v>4748</v>
      </c>
      <c r="F2468" s="1">
        <v>54.1</v>
      </c>
      <c r="G2468" s="1">
        <v>59.5</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4749</v>
      </c>
      <c r="E2469" s="1" t="s">
        <v>4750</v>
      </c>
      <c r="F2469" s="1">
        <v>56.1</v>
      </c>
      <c r="G2469" s="1">
        <v>61.7</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4751</v>
      </c>
      <c r="E2470" s="1" t="s">
        <v>4752</v>
      </c>
      <c r="F2470" s="1">
        <v>58.8</v>
      </c>
      <c r="G2470" s="1">
        <v>64.599999999999994</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4753</v>
      </c>
      <c r="E2471" s="1" t="s">
        <v>4754</v>
      </c>
      <c r="F2471" s="1">
        <v>60.3</v>
      </c>
      <c r="G2471" s="1">
        <v>66.3</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4755</v>
      </c>
      <c r="E2472" s="1" t="s">
        <v>4756</v>
      </c>
      <c r="F2472" s="1">
        <v>61.8</v>
      </c>
      <c r="G2472" s="1">
        <v>67.900000000000006</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4757</v>
      </c>
      <c r="E2473" s="1" t="s">
        <v>4758</v>
      </c>
      <c r="F2473" s="1">
        <v>66.8</v>
      </c>
      <c r="G2473" s="1">
        <v>73.400000000000006</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4759</v>
      </c>
      <c r="E2474" s="1" t="s">
        <v>4760</v>
      </c>
      <c r="F2474" s="1">
        <v>69.8</v>
      </c>
      <c r="G2474" s="1">
        <v>76.7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4761</v>
      </c>
      <c r="E2475" s="1" t="s">
        <v>4762</v>
      </c>
      <c r="F2475" s="1">
        <v>70.7</v>
      </c>
      <c r="G2475" s="1">
        <v>77.7</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4763</v>
      </c>
      <c r="E2476" s="1" t="s">
        <v>4764</v>
      </c>
      <c r="F2476" s="1">
        <v>71.7</v>
      </c>
      <c r="G2476" s="1">
        <v>78.8</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4765</v>
      </c>
      <c r="E2477" s="1" t="s">
        <v>4766</v>
      </c>
      <c r="F2477" s="1">
        <v>72.8</v>
      </c>
      <c r="G2477" s="1">
        <v>80</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4767</v>
      </c>
      <c r="E2478" s="1" t="s">
        <v>4768</v>
      </c>
      <c r="F2478" s="1">
        <v>76.3</v>
      </c>
      <c r="G2478" s="1">
        <v>83.9</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4769</v>
      </c>
      <c r="E2479" s="1" t="s">
        <v>4216</v>
      </c>
      <c r="F2479" s="1">
        <v>77.5</v>
      </c>
      <c r="G2479" s="1">
        <v>85.2</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4770</v>
      </c>
      <c r="E2480" s="1" t="s">
        <v>4771</v>
      </c>
      <c r="F2480" s="1">
        <v>78.900000000000006</v>
      </c>
      <c r="G2480" s="1">
        <v>86.7</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4772</v>
      </c>
      <c r="E2481" s="1" t="s">
        <v>4773</v>
      </c>
      <c r="F2481" s="1">
        <v>81.2</v>
      </c>
      <c r="G2481" s="1">
        <v>89.3</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4774</v>
      </c>
      <c r="E2482" s="1" t="s">
        <v>4775</v>
      </c>
      <c r="F2482" s="1">
        <v>83.1</v>
      </c>
      <c r="G2482" s="1">
        <v>91.4</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4776</v>
      </c>
      <c r="E2483" s="1" t="s">
        <v>4777</v>
      </c>
      <c r="F2483" s="1">
        <v>84</v>
      </c>
      <c r="G2483" s="1">
        <v>92.4</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4778</v>
      </c>
      <c r="E2484" s="1" t="s">
        <v>4779</v>
      </c>
      <c r="F2484" s="1">
        <v>86.3</v>
      </c>
      <c r="G2484" s="1">
        <v>94.9</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4780</v>
      </c>
      <c r="E2485" s="1" t="s">
        <v>4781</v>
      </c>
      <c r="F2485" s="1">
        <v>87.2</v>
      </c>
      <c r="G2485" s="1">
        <v>95.9</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1138</v>
      </c>
      <c r="E2486" s="1" t="s">
        <v>1139</v>
      </c>
      <c r="F2486" s="1">
        <v>88.4</v>
      </c>
      <c r="G2486" s="1">
        <v>97.2</v>
      </c>
      <c r="H2486" s="1" t="s">
        <v>971</v>
      </c>
      <c r="J2486" s="1">
        <v>0</v>
      </c>
      <c r="K2486" s="1">
        <v>0</v>
      </c>
      <c r="L2486" s="1">
        <v>0</v>
      </c>
      <c r="M2486" s="1">
        <v>0</v>
      </c>
      <c r="N2486" s="1">
        <v>0</v>
      </c>
      <c r="O2486" s="1">
        <v>0</v>
      </c>
      <c r="P2486" s="1" t="s">
        <v>9516</v>
      </c>
      <c r="Q2486" s="1">
        <v>1</v>
      </c>
      <c r="R2486" s="1">
        <v>0</v>
      </c>
      <c r="S2486" s="1">
        <v>0</v>
      </c>
      <c r="T2486" s="1" t="s">
        <v>9516</v>
      </c>
    </row>
    <row r="2487" spans="1:20" ht="13.5" customHeight="1">
      <c r="A2487" s="1" t="s">
        <v>3131</v>
      </c>
      <c r="B2487" s="1" t="s">
        <v>3052</v>
      </c>
      <c r="C2487" s="1" t="s">
        <v>3169</v>
      </c>
      <c r="D2487" s="1" t="s">
        <v>3167</v>
      </c>
      <c r="E2487" s="1" t="s">
        <v>3168</v>
      </c>
      <c r="F2487" s="1">
        <v>0</v>
      </c>
      <c r="G2487" s="1">
        <v>0</v>
      </c>
      <c r="H2487" s="1" t="s">
        <v>1245</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4782</v>
      </c>
      <c r="E2488" s="1" t="s">
        <v>4783</v>
      </c>
      <c r="F2488" s="1">
        <v>1.7</v>
      </c>
      <c r="G2488" s="1">
        <v>1.9</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4784</v>
      </c>
      <c r="E2489" s="1" t="s">
        <v>4785</v>
      </c>
      <c r="F2489" s="1">
        <v>3.1</v>
      </c>
      <c r="G2489" s="1">
        <v>3.4</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4786</v>
      </c>
      <c r="E2490" s="1" t="s">
        <v>4787</v>
      </c>
      <c r="F2490" s="1">
        <v>4.5999999999999996</v>
      </c>
      <c r="G2490" s="1">
        <v>5.0999999999999996</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4788</v>
      </c>
      <c r="E2491" s="1" t="s">
        <v>4789</v>
      </c>
      <c r="F2491" s="1">
        <v>6.8</v>
      </c>
      <c r="G2491" s="1">
        <v>7.5</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4790</v>
      </c>
      <c r="E2492" s="1" t="s">
        <v>4791</v>
      </c>
      <c r="F2492" s="1">
        <v>10.199999999999999</v>
      </c>
      <c r="G2492" s="1">
        <v>11.2</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4792</v>
      </c>
      <c r="E2493" s="1" t="s">
        <v>4793</v>
      </c>
      <c r="F2493" s="1">
        <v>12.8</v>
      </c>
      <c r="G2493" s="1">
        <v>14.1</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4794</v>
      </c>
      <c r="E2494" s="1" t="s">
        <v>4795</v>
      </c>
      <c r="F2494" s="1">
        <v>14.6</v>
      </c>
      <c r="G2494" s="1">
        <v>16.100000000000001</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3169</v>
      </c>
      <c r="D2495" s="1" t="s">
        <v>4796</v>
      </c>
      <c r="E2495" s="1" t="s">
        <v>4797</v>
      </c>
      <c r="F2495" s="1">
        <v>16.3</v>
      </c>
      <c r="G2495" s="1">
        <v>17.899999999999999</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3169</v>
      </c>
      <c r="D2496" s="1" t="s">
        <v>4798</v>
      </c>
      <c r="E2496" s="1" t="s">
        <v>4799</v>
      </c>
      <c r="F2496" s="1">
        <v>19.3</v>
      </c>
      <c r="G2496" s="1">
        <v>21.2</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3134</v>
      </c>
      <c r="E2497" s="1" t="s">
        <v>3135</v>
      </c>
      <c r="F2497" s="1">
        <v>0</v>
      </c>
      <c r="G2497" s="1">
        <v>0</v>
      </c>
      <c r="H2497" s="1" t="s">
        <v>3468</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4800</v>
      </c>
      <c r="E2498" s="1" t="s">
        <v>4801</v>
      </c>
      <c r="F2498" s="1">
        <v>1.5</v>
      </c>
      <c r="G2498" s="1">
        <v>1.7</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4802</v>
      </c>
      <c r="E2499" s="1" t="s">
        <v>4803</v>
      </c>
      <c r="F2499" s="1">
        <v>2.2000000000000002</v>
      </c>
      <c r="G2499" s="1">
        <v>2.4</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4804</v>
      </c>
      <c r="E2500" s="1" t="s">
        <v>4805</v>
      </c>
      <c r="F2500" s="1">
        <v>4.4000000000000004</v>
      </c>
      <c r="G2500" s="1">
        <v>4.8</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4806</v>
      </c>
      <c r="E2501" s="1" t="s">
        <v>4807</v>
      </c>
      <c r="F2501" s="1">
        <v>6.6</v>
      </c>
      <c r="G2501" s="1">
        <v>7.3</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4808</v>
      </c>
      <c r="E2502" s="1" t="s">
        <v>4809</v>
      </c>
      <c r="F2502" s="1">
        <v>8.6999999999999993</v>
      </c>
      <c r="G2502" s="1">
        <v>9.6</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4810</v>
      </c>
      <c r="E2503" s="1" t="s">
        <v>4811</v>
      </c>
      <c r="F2503" s="1">
        <v>12</v>
      </c>
      <c r="G2503" s="1">
        <v>13.2</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4812</v>
      </c>
      <c r="E2504" s="1" t="s">
        <v>712</v>
      </c>
      <c r="F2504" s="1">
        <v>14.4</v>
      </c>
      <c r="G2504" s="1">
        <v>15.8</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4813</v>
      </c>
      <c r="E2505" s="1" t="s">
        <v>4814</v>
      </c>
      <c r="F2505" s="1">
        <v>15.4</v>
      </c>
      <c r="G2505" s="1">
        <v>16.899999999999999</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4815</v>
      </c>
      <c r="E2506" s="1" t="s">
        <v>4816</v>
      </c>
      <c r="F2506" s="1">
        <v>17</v>
      </c>
      <c r="G2506" s="1">
        <v>18.7</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4817</v>
      </c>
      <c r="E2507" s="1" t="s">
        <v>4818</v>
      </c>
      <c r="F2507" s="1">
        <v>19.7</v>
      </c>
      <c r="G2507" s="1">
        <v>21.7</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4819</v>
      </c>
      <c r="E2508" s="1" t="s">
        <v>4820</v>
      </c>
      <c r="F2508" s="1">
        <v>21.6</v>
      </c>
      <c r="G2508" s="1">
        <v>23.8</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4821</v>
      </c>
      <c r="E2509" s="1" t="s">
        <v>4822</v>
      </c>
      <c r="F2509" s="1">
        <v>22.6</v>
      </c>
      <c r="G2509" s="1">
        <v>24.9</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10134</v>
      </c>
      <c r="E2510" s="1" t="s">
        <v>4823</v>
      </c>
      <c r="F2510" s="1">
        <v>23.8</v>
      </c>
      <c r="G2510" s="1">
        <v>26.2</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4824</v>
      </c>
      <c r="E2511" s="1" t="s">
        <v>4825</v>
      </c>
      <c r="F2511" s="1">
        <v>25</v>
      </c>
      <c r="G2511" s="1">
        <v>27.5</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4826</v>
      </c>
      <c r="E2512" s="1" t="s">
        <v>4827</v>
      </c>
      <c r="F2512" s="1">
        <v>27.9</v>
      </c>
      <c r="G2512" s="1">
        <v>30.7</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4828</v>
      </c>
      <c r="E2513" s="1" t="s">
        <v>4829</v>
      </c>
      <c r="F2513" s="1">
        <v>29.3</v>
      </c>
      <c r="G2513" s="1">
        <v>32.200000000000003</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4830</v>
      </c>
      <c r="E2514" s="1" t="s">
        <v>4831</v>
      </c>
      <c r="F2514" s="1">
        <v>30.8</v>
      </c>
      <c r="G2514" s="1">
        <v>33.9</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4832</v>
      </c>
      <c r="E2515" s="1" t="s">
        <v>4833</v>
      </c>
      <c r="F2515" s="1">
        <v>32.1</v>
      </c>
      <c r="G2515" s="1">
        <v>35.299999999999997</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4834</v>
      </c>
      <c r="E2516" s="1" t="s">
        <v>4835</v>
      </c>
      <c r="F2516" s="1">
        <v>35.6</v>
      </c>
      <c r="G2516" s="1">
        <v>39.200000000000003</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4836</v>
      </c>
      <c r="E2517" s="1" t="s">
        <v>4837</v>
      </c>
      <c r="F2517" s="1">
        <v>38</v>
      </c>
      <c r="G2517" s="1">
        <v>41.8</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10127</v>
      </c>
      <c r="E2518" s="1" t="s">
        <v>4838</v>
      </c>
      <c r="F2518" s="1">
        <v>40.6</v>
      </c>
      <c r="G2518" s="1">
        <v>44.7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4839</v>
      </c>
      <c r="E2519" s="1" t="s">
        <v>4840</v>
      </c>
      <c r="F2519" s="1">
        <v>42.9</v>
      </c>
      <c r="G2519" s="1">
        <v>47.2</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4841</v>
      </c>
      <c r="E2520" s="1" t="s">
        <v>4842</v>
      </c>
      <c r="F2520" s="1">
        <v>45.2</v>
      </c>
      <c r="G2520" s="1">
        <v>49.7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4843</v>
      </c>
      <c r="E2521" s="1" t="s">
        <v>4844</v>
      </c>
      <c r="F2521" s="1">
        <v>50.1</v>
      </c>
      <c r="G2521" s="1">
        <v>55.1</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4845</v>
      </c>
      <c r="E2522" s="1" t="s">
        <v>4846</v>
      </c>
      <c r="F2522" s="1">
        <v>51.2</v>
      </c>
      <c r="G2522" s="1">
        <v>56.3</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4847</v>
      </c>
      <c r="E2523" s="1" t="s">
        <v>4848</v>
      </c>
      <c r="F2523" s="1">
        <v>55.4</v>
      </c>
      <c r="G2523" s="1">
        <v>60.9</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4849</v>
      </c>
      <c r="E2524" s="1" t="s">
        <v>4850</v>
      </c>
      <c r="F2524" s="1">
        <v>56</v>
      </c>
      <c r="G2524" s="1">
        <v>61.6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4851</v>
      </c>
      <c r="E2525" s="1" t="s">
        <v>493</v>
      </c>
      <c r="F2525" s="1">
        <v>57.3</v>
      </c>
      <c r="G2525" s="1">
        <v>63</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4852</v>
      </c>
      <c r="E2526" s="1" t="s">
        <v>4853</v>
      </c>
      <c r="F2526" s="1">
        <v>58.5</v>
      </c>
      <c r="G2526" s="1">
        <v>64.400000000000006</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4854</v>
      </c>
      <c r="E2527" s="1" t="s">
        <v>4855</v>
      </c>
      <c r="F2527" s="1">
        <v>59.9</v>
      </c>
      <c r="G2527" s="1">
        <v>65.900000000000006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4856</v>
      </c>
      <c r="E2528" s="1" t="s">
        <v>4857</v>
      </c>
      <c r="F2528" s="1">
        <v>62.4</v>
      </c>
      <c r="G2528" s="1">
        <v>68.599999999999994</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4858</v>
      </c>
      <c r="E2529" s="1" t="s">
        <v>4859</v>
      </c>
      <c r="F2529" s="1">
        <v>63.5</v>
      </c>
      <c r="G2529" s="1">
        <v>69.900000000000006</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4860</v>
      </c>
      <c r="E2530" s="1" t="s">
        <v>4861</v>
      </c>
      <c r="F2530" s="1">
        <v>68.5</v>
      </c>
      <c r="G2530" s="1">
        <v>75.400000000000006</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4862</v>
      </c>
      <c r="E2531" s="1" t="s">
        <v>4863</v>
      </c>
      <c r="F2531" s="1">
        <v>70.5</v>
      </c>
      <c r="G2531" s="1">
        <v>77.599999999999994</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4864</v>
      </c>
      <c r="E2532" s="1" t="s">
        <v>4865</v>
      </c>
      <c r="F2532" s="1">
        <v>73.3</v>
      </c>
      <c r="G2532" s="1">
        <v>80.599999999999994</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4866</v>
      </c>
      <c r="E2533" s="1" t="s">
        <v>4867</v>
      </c>
      <c r="F2533" s="1">
        <v>74.3</v>
      </c>
      <c r="G2533" s="1">
        <v>81.7</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3048</v>
      </c>
      <c r="B2534" s="1" t="s">
        <v>3052</v>
      </c>
      <c r="C2534" s="1" t="s">
        <v>1187</v>
      </c>
      <c r="D2534" s="1" t="s">
        <v>4868</v>
      </c>
      <c r="E2534" s="1" t="s">
        <v>4869</v>
      </c>
      <c r="F2534" s="1">
        <v>80.8</v>
      </c>
      <c r="G2534" s="1">
        <v>88.9</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3048</v>
      </c>
      <c r="B2535" s="1" t="s">
        <v>3052</v>
      </c>
      <c r="C2535" s="1" t="s">
        <v>1187</v>
      </c>
      <c r="D2535" s="1" t="s">
        <v>4870</v>
      </c>
      <c r="E2535" s="1" t="s">
        <v>4871</v>
      </c>
      <c r="F2535" s="1">
        <v>83.8</v>
      </c>
      <c r="G2535" s="1">
        <v>92.2</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4872</v>
      </c>
      <c r="E2536" s="1" t="s">
        <v>4873</v>
      </c>
      <c r="F2536" s="1">
        <v>87.8</v>
      </c>
      <c r="G2536" s="1">
        <v>96.6</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4874</v>
      </c>
      <c r="E2537" s="1" t="s">
        <v>4875</v>
      </c>
      <c r="F2537" s="1">
        <v>90.1</v>
      </c>
      <c r="G2537" s="1">
        <v>99.1</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10245</v>
      </c>
      <c r="E2538" s="1" t="s">
        <v>4876</v>
      </c>
      <c r="F2538" s="1">
        <v>91.7</v>
      </c>
      <c r="G2538" s="1">
        <v>100.9</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4877</v>
      </c>
      <c r="E2539" s="1" t="s">
        <v>4878</v>
      </c>
      <c r="F2539" s="1">
        <v>93.8</v>
      </c>
      <c r="G2539" s="1">
        <v>103.2</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4879</v>
      </c>
      <c r="E2540" s="1" t="s">
        <v>4880</v>
      </c>
      <c r="F2540" s="1">
        <v>98.5</v>
      </c>
      <c r="G2540" s="1">
        <v>108.4</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4881</v>
      </c>
      <c r="E2541" s="1" t="s">
        <v>4882</v>
      </c>
      <c r="F2541" s="1">
        <v>102.2</v>
      </c>
      <c r="G2541" s="1">
        <v>112.4</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4883</v>
      </c>
      <c r="E2542" s="1" t="s">
        <v>4884</v>
      </c>
      <c r="F2542" s="1">
        <v>104.2</v>
      </c>
      <c r="G2542" s="1">
        <v>114.6</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4885</v>
      </c>
      <c r="E2543" s="1" t="s">
        <v>4886</v>
      </c>
      <c r="F2543" s="1">
        <v>107.9</v>
      </c>
      <c r="G2543" s="1">
        <v>118.7</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4887</v>
      </c>
      <c r="E2544" s="1" t="s">
        <v>4888</v>
      </c>
      <c r="F2544" s="1">
        <v>111.3</v>
      </c>
      <c r="G2544" s="1">
        <v>122.4</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4889</v>
      </c>
      <c r="E2545" s="1" t="s">
        <v>4890</v>
      </c>
      <c r="F2545" s="1">
        <v>113.6</v>
      </c>
      <c r="G2545" s="1">
        <v>125</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4891</v>
      </c>
      <c r="E2546" s="1" t="s">
        <v>4892</v>
      </c>
      <c r="F2546" s="1">
        <v>114.8</v>
      </c>
      <c r="G2546" s="1">
        <v>126.3</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4893</v>
      </c>
      <c r="E2547" s="1" t="s">
        <v>4894</v>
      </c>
      <c r="F2547" s="1">
        <v>116.2</v>
      </c>
      <c r="G2547" s="1">
        <v>127.8</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4895</v>
      </c>
      <c r="E2548" s="1" t="s">
        <v>4896</v>
      </c>
      <c r="F2548" s="1">
        <v>117.5</v>
      </c>
      <c r="G2548" s="1">
        <v>129.30000000000001</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4897</v>
      </c>
      <c r="E2549" s="1" t="s">
        <v>4898</v>
      </c>
      <c r="F2549" s="1">
        <v>119.3</v>
      </c>
      <c r="G2549" s="1">
        <v>131.19999999999999</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4899</v>
      </c>
      <c r="E2550" s="1" t="s">
        <v>4900</v>
      </c>
      <c r="F2550" s="1">
        <v>121.1</v>
      </c>
      <c r="G2550" s="1">
        <v>133.19999999999999</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4901</v>
      </c>
      <c r="E2551" s="1" t="s">
        <v>4902</v>
      </c>
      <c r="F2551" s="1">
        <v>122.5</v>
      </c>
      <c r="G2551" s="1">
        <v>134.80000000000001</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4903</v>
      </c>
      <c r="E2552" s="1" t="s">
        <v>4904</v>
      </c>
      <c r="F2552" s="1">
        <v>123.6</v>
      </c>
      <c r="G2552" s="1">
        <v>136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4905</v>
      </c>
      <c r="E2553" s="1" t="s">
        <v>4906</v>
      </c>
      <c r="F2553" s="1">
        <v>124.7</v>
      </c>
      <c r="G2553" s="1">
        <v>137.19999999999999</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4907</v>
      </c>
      <c r="E2554" s="1" t="s">
        <v>4908</v>
      </c>
      <c r="F2554" s="1">
        <v>125.7</v>
      </c>
      <c r="G2554" s="1">
        <v>138.30000000000001</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4909</v>
      </c>
      <c r="E2555" s="1" t="s">
        <v>4910</v>
      </c>
      <c r="F2555" s="1">
        <v>127.7</v>
      </c>
      <c r="G2555" s="1">
        <v>140.5</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4911</v>
      </c>
      <c r="E2556" s="1" t="s">
        <v>4912</v>
      </c>
      <c r="F2556" s="1">
        <v>129.30000000000001</v>
      </c>
      <c r="G2556" s="1">
        <v>142.19999999999999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4913</v>
      </c>
      <c r="E2557" s="1" t="s">
        <v>4914</v>
      </c>
      <c r="F2557" s="1">
        <v>130.1</v>
      </c>
      <c r="G2557" s="1">
        <v>143.1</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4915</v>
      </c>
      <c r="E2558" s="1" t="s">
        <v>4916</v>
      </c>
      <c r="F2558" s="1">
        <v>131.1</v>
      </c>
      <c r="G2558" s="1">
        <v>144.19999999999999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4917</v>
      </c>
      <c r="E2559" s="1" t="s">
        <v>4918</v>
      </c>
      <c r="F2559" s="1">
        <v>133.80000000000001</v>
      </c>
      <c r="G2559" s="1">
        <v>147.19999999999999</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4919</v>
      </c>
      <c r="E2560" s="1" t="s">
        <v>4920</v>
      </c>
      <c r="F2560" s="1">
        <v>135.6</v>
      </c>
      <c r="G2560" s="1">
        <v>149.19999999999999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4921</v>
      </c>
      <c r="E2561" s="1" t="s">
        <v>4922</v>
      </c>
      <c r="F2561" s="1">
        <v>136.80000000000001</v>
      </c>
      <c r="G2561" s="1">
        <v>150.5</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4923</v>
      </c>
      <c r="E2562" s="1" t="s">
        <v>4924</v>
      </c>
      <c r="F2562" s="1">
        <v>139.5</v>
      </c>
      <c r="G2562" s="1">
        <v>153.5</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4925</v>
      </c>
      <c r="E2563" s="1" t="s">
        <v>4926</v>
      </c>
      <c r="F2563" s="1">
        <v>140.5</v>
      </c>
      <c r="G2563" s="1">
        <v>154.6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4927</v>
      </c>
      <c r="E2564" s="1" t="s">
        <v>4928</v>
      </c>
      <c r="F2564" s="1">
        <v>143.1</v>
      </c>
      <c r="G2564" s="1">
        <v>157.4</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4929</v>
      </c>
      <c r="E2565" s="1" t="s">
        <v>4930</v>
      </c>
      <c r="F2565" s="1">
        <v>146.9</v>
      </c>
      <c r="G2565" s="1">
        <v>161.6</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4931</v>
      </c>
      <c r="E2566" s="1" t="s">
        <v>4932</v>
      </c>
      <c r="F2566" s="1">
        <v>148.19999999999999</v>
      </c>
      <c r="G2566" s="1">
        <v>163</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4933</v>
      </c>
      <c r="E2567" s="1" t="s">
        <v>4934</v>
      </c>
      <c r="F2567" s="1">
        <v>150.69999999999999</v>
      </c>
      <c r="G2567" s="1">
        <v>165.8</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4935</v>
      </c>
      <c r="E2568" s="1" t="s">
        <v>4936</v>
      </c>
      <c r="F2568" s="1">
        <v>152.4</v>
      </c>
      <c r="G2568" s="1">
        <v>167.5</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4937</v>
      </c>
      <c r="E2569" s="1" t="s">
        <v>4938</v>
      </c>
      <c r="F2569" s="1">
        <v>155.1</v>
      </c>
      <c r="G2569" s="1">
        <v>170.6</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4939</v>
      </c>
      <c r="E2570" s="1" t="s">
        <v>4940</v>
      </c>
      <c r="F2570" s="1">
        <v>157.9</v>
      </c>
      <c r="G2570" s="1">
        <v>173.7</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4941</v>
      </c>
      <c r="E2571" s="1" t="s">
        <v>4942</v>
      </c>
      <c r="F2571" s="1">
        <v>160.1</v>
      </c>
      <c r="G2571" s="1">
        <v>176.1</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4943</v>
      </c>
      <c r="E2572" s="1" t="s">
        <v>4944</v>
      </c>
      <c r="F2572" s="1">
        <v>162.9</v>
      </c>
      <c r="G2572" s="1">
        <v>179.2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4945</v>
      </c>
      <c r="E2573" s="1" t="s">
        <v>4946</v>
      </c>
      <c r="F2573" s="1">
        <v>164.4</v>
      </c>
      <c r="G2573" s="1">
        <v>180.9</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9889</v>
      </c>
      <c r="E2574" s="1" t="s">
        <v>4947</v>
      </c>
      <c r="F2574" s="1">
        <v>165.6</v>
      </c>
      <c r="G2574" s="1">
        <v>182.2</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4948</v>
      </c>
      <c r="E2575" s="1" t="s">
        <v>4949</v>
      </c>
      <c r="F2575" s="1">
        <v>167</v>
      </c>
      <c r="G2575" s="1">
        <v>183.7</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4950</v>
      </c>
      <c r="E2576" s="1" t="s">
        <v>4951</v>
      </c>
      <c r="F2576" s="1">
        <v>169.1</v>
      </c>
      <c r="G2576" s="1">
        <v>186</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4952</v>
      </c>
      <c r="E2577" s="1" t="s">
        <v>4953</v>
      </c>
      <c r="F2577" s="1">
        <v>170.4</v>
      </c>
      <c r="G2577" s="1">
        <v>187.5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4954</v>
      </c>
      <c r="E2578" s="1" t="s">
        <v>4955</v>
      </c>
      <c r="F2578" s="1">
        <v>173.4</v>
      </c>
      <c r="G2578" s="1">
        <v>190.8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4956</v>
      </c>
      <c r="E2579" s="1" t="s">
        <v>4957</v>
      </c>
      <c r="F2579" s="1">
        <v>174.5</v>
      </c>
      <c r="G2579" s="1">
        <v>192</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4958</v>
      </c>
      <c r="E2580" s="1" t="s">
        <v>4959</v>
      </c>
      <c r="F2580" s="1">
        <v>178</v>
      </c>
      <c r="G2580" s="1">
        <v>195.8</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4960</v>
      </c>
      <c r="E2581" s="1" t="s">
        <v>4961</v>
      </c>
      <c r="F2581" s="1">
        <v>178.9</v>
      </c>
      <c r="G2581" s="1">
        <v>196.8</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4962</v>
      </c>
      <c r="E2582" s="1" t="s">
        <v>989</v>
      </c>
      <c r="F2582" s="1">
        <v>181</v>
      </c>
      <c r="G2582" s="1">
        <v>199.1</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4963</v>
      </c>
      <c r="E2583" s="1" t="s">
        <v>4964</v>
      </c>
      <c r="F2583" s="1">
        <v>183.2</v>
      </c>
      <c r="G2583" s="1">
        <v>201.5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4965</v>
      </c>
      <c r="E2584" s="1" t="s">
        <v>4966</v>
      </c>
      <c r="F2584" s="1">
        <v>185.6</v>
      </c>
      <c r="G2584" s="1">
        <v>204.2</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4967</v>
      </c>
      <c r="E2585" s="1" t="s">
        <v>4968</v>
      </c>
      <c r="F2585" s="1">
        <v>187.1</v>
      </c>
      <c r="G2585" s="1">
        <v>205.8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4969</v>
      </c>
      <c r="E2586" s="1" t="s">
        <v>2147</v>
      </c>
      <c r="F2586" s="1">
        <v>189.7</v>
      </c>
      <c r="G2586" s="1">
        <v>208.7</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4970</v>
      </c>
      <c r="E2587" s="1" t="s">
        <v>4971</v>
      </c>
      <c r="F2587" s="1">
        <v>191.6</v>
      </c>
      <c r="G2587" s="1">
        <v>210.8</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4972</v>
      </c>
      <c r="E2588" s="1" t="s">
        <v>4973</v>
      </c>
      <c r="F2588" s="1">
        <v>193.4</v>
      </c>
      <c r="G2588" s="1">
        <v>212.8</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4974</v>
      </c>
      <c r="E2589" s="1" t="s">
        <v>4975</v>
      </c>
      <c r="F2589" s="1">
        <v>194.6</v>
      </c>
      <c r="G2589" s="1">
        <v>214.1</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1185</v>
      </c>
      <c r="E2590" s="1" t="s">
        <v>1186</v>
      </c>
      <c r="F2590" s="1">
        <v>195.7</v>
      </c>
      <c r="G2590" s="1">
        <v>215.3</v>
      </c>
      <c r="H2590" s="1" t="s">
        <v>1181</v>
      </c>
      <c r="J2590" s="1">
        <v>0</v>
      </c>
      <c r="K2590" s="1">
        <v>0</v>
      </c>
      <c r="L2590" s="1">
        <v>1</v>
      </c>
      <c r="M2590" s="1">
        <v>0</v>
      </c>
      <c r="N2590" s="1">
        <v>0</v>
      </c>
      <c r="O2590" s="1">
        <v>0</v>
      </c>
      <c r="P2590" s="1" t="s">
        <v>9516</v>
      </c>
      <c r="Q2590" s="1">
        <v>1</v>
      </c>
      <c r="R2590" s="1">
        <v>0</v>
      </c>
      <c r="S2590" s="1">
        <v>0</v>
      </c>
      <c r="T2590" s="1" t="s">
        <v>9516</v>
      </c>
    </row>
    <row r="2591" spans="1:20" ht="13.5" customHeight="1">
      <c r="A2591" s="1" t="s">
        <v>3196</v>
      </c>
      <c r="B2591" s="1" t="s">
        <v>3052</v>
      </c>
      <c r="C2591" s="1" t="s">
        <v>3199</v>
      </c>
      <c r="D2591" s="1" t="s">
        <v>3197</v>
      </c>
      <c r="E2591" s="1" t="s">
        <v>3198</v>
      </c>
      <c r="F2591" s="1">
        <v>0</v>
      </c>
      <c r="G2591" s="1">
        <v>0</v>
      </c>
      <c r="H2591" s="1" t="s">
        <v>1245</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4976</v>
      </c>
      <c r="E2592" s="1" t="s">
        <v>4977</v>
      </c>
      <c r="F2592" s="1">
        <v>4.2</v>
      </c>
      <c r="G2592" s="1">
        <v>4.5999999999999996</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4978</v>
      </c>
      <c r="E2593" s="1" t="s">
        <v>4979</v>
      </c>
      <c r="F2593" s="1">
        <v>7.2</v>
      </c>
      <c r="G2593" s="1">
        <v>7.9</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4980</v>
      </c>
      <c r="E2594" s="1" t="s">
        <v>4981</v>
      </c>
      <c r="F2594" s="1">
        <v>10.4</v>
      </c>
      <c r="G2594" s="1">
        <v>11.4</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9890</v>
      </c>
      <c r="E2595" s="1" t="s">
        <v>4982</v>
      </c>
      <c r="F2595" s="1">
        <v>13.2</v>
      </c>
      <c r="G2595" s="1">
        <v>14.5</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4983</v>
      </c>
      <c r="E2596" s="1" t="s">
        <v>4984</v>
      </c>
      <c r="F2596" s="1">
        <v>17.3</v>
      </c>
      <c r="G2596" s="1">
        <v>19</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4985</v>
      </c>
      <c r="E2597" s="1" t="s">
        <v>4986</v>
      </c>
      <c r="F2597" s="1">
        <v>22.5</v>
      </c>
      <c r="G2597" s="1">
        <v>24.8</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4987</v>
      </c>
      <c r="E2598" s="1" t="s">
        <v>4988</v>
      </c>
      <c r="F2598" s="1">
        <v>27.3</v>
      </c>
      <c r="G2598" s="1">
        <v>30</v>
      </c>
      <c r="H2598" s="1" t="s">
        <v>4989</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4990</v>
      </c>
      <c r="E2599" s="1" t="s">
        <v>4991</v>
      </c>
      <c r="F2599" s="1">
        <v>30.3</v>
      </c>
      <c r="G2599" s="1">
        <v>33.299999999999997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4992</v>
      </c>
      <c r="E2600" s="1" t="s">
        <v>4993</v>
      </c>
      <c r="F2600" s="1">
        <v>34.1</v>
      </c>
      <c r="G2600" s="1">
        <v>37.5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4994</v>
      </c>
      <c r="E2601" s="1" t="s">
        <v>4995</v>
      </c>
      <c r="F2601" s="1">
        <v>37.9</v>
      </c>
      <c r="G2601" s="1">
        <v>41.7</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4996</v>
      </c>
      <c r="E2602" s="1" t="s">
        <v>4997</v>
      </c>
      <c r="F2602" s="1">
        <v>43.2</v>
      </c>
      <c r="G2602" s="1">
        <v>47.5</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4998</v>
      </c>
      <c r="E2603" s="1" t="s">
        <v>4999</v>
      </c>
      <c r="F2603" s="1">
        <v>53.1</v>
      </c>
      <c r="G2603" s="1">
        <v>58.4</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5000</v>
      </c>
      <c r="E2604" s="1" t="s">
        <v>5001</v>
      </c>
      <c r="F2604" s="1">
        <v>61.7</v>
      </c>
      <c r="G2604" s="1">
        <v>67.900000000000006</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5002</v>
      </c>
      <c r="E2605" s="1" t="s">
        <v>5003</v>
      </c>
      <c r="F2605" s="1">
        <v>66.7</v>
      </c>
      <c r="G2605" s="1">
        <v>73.400000000000006</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5004</v>
      </c>
      <c r="E2606" s="1" t="s">
        <v>5005</v>
      </c>
      <c r="F2606" s="1">
        <v>75.7</v>
      </c>
      <c r="G2606" s="1">
        <v>83.3</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5006</v>
      </c>
      <c r="E2607" s="1" t="s">
        <v>5007</v>
      </c>
      <c r="F2607" s="1">
        <v>88.3</v>
      </c>
      <c r="G2607" s="1">
        <v>97.1</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5008</v>
      </c>
      <c r="E2608" s="1" t="s">
        <v>5009</v>
      </c>
      <c r="F2608" s="1">
        <v>93.5</v>
      </c>
      <c r="G2608" s="1">
        <v>102.9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5010</v>
      </c>
      <c r="E2609" s="1" t="s">
        <v>5011</v>
      </c>
      <c r="F2609" s="1">
        <v>96.7</v>
      </c>
      <c r="G2609" s="1">
        <v>106.4</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5012</v>
      </c>
      <c r="E2610" s="1" t="s">
        <v>5013</v>
      </c>
      <c r="F2610" s="1">
        <v>100.8</v>
      </c>
      <c r="G2610" s="1">
        <v>110.9</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5014</v>
      </c>
      <c r="E2611" s="1" t="s">
        <v>10237</v>
      </c>
      <c r="F2611" s="1">
        <v>105.4</v>
      </c>
      <c r="G2611" s="1">
        <v>115.9</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5015</v>
      </c>
      <c r="E2612" s="1" t="s">
        <v>5016</v>
      </c>
      <c r="F2612" s="1">
        <v>108.8</v>
      </c>
      <c r="G2612" s="1">
        <v>119.7</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5017</v>
      </c>
      <c r="E2613" s="1" t="s">
        <v>5018</v>
      </c>
      <c r="F2613" s="1">
        <v>115.9</v>
      </c>
      <c r="G2613" s="1">
        <v>127.5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5019</v>
      </c>
      <c r="E2614" s="1" t="s">
        <v>5020</v>
      </c>
      <c r="F2614" s="1">
        <v>123.2</v>
      </c>
      <c r="G2614" s="1">
        <v>135.5</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5021</v>
      </c>
      <c r="E2615" s="1" t="s">
        <v>5022</v>
      </c>
      <c r="F2615" s="1">
        <v>129.5</v>
      </c>
      <c r="G2615" s="1">
        <v>142.5</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5023</v>
      </c>
      <c r="E2616" s="1" t="s">
        <v>5024</v>
      </c>
      <c r="F2616" s="1">
        <v>136.4</v>
      </c>
      <c r="G2616" s="1">
        <v>150</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5025</v>
      </c>
      <c r="E2617" s="1" t="s">
        <v>5026</v>
      </c>
      <c r="F2617" s="1">
        <v>141</v>
      </c>
      <c r="G2617" s="1">
        <v>155.1</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5027</v>
      </c>
      <c r="E2618" s="1" t="s">
        <v>5028</v>
      </c>
      <c r="F2618" s="1">
        <v>147.6</v>
      </c>
      <c r="G2618" s="1">
        <v>162.4</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5029</v>
      </c>
      <c r="E2619" s="1" t="s">
        <v>5030</v>
      </c>
      <c r="F2619" s="1">
        <v>151.30000000000001</v>
      </c>
      <c r="G2619" s="1">
        <v>166.4</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5031</v>
      </c>
      <c r="E2620" s="1" t="s">
        <v>5032</v>
      </c>
      <c r="F2620" s="1">
        <v>153.6</v>
      </c>
      <c r="G2620" s="1">
        <v>169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5033</v>
      </c>
      <c r="E2621" s="1" t="s">
        <v>5034</v>
      </c>
      <c r="F2621" s="1">
        <v>156</v>
      </c>
      <c r="G2621" s="1">
        <v>171.6</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5035</v>
      </c>
      <c r="E2622" s="1" t="s">
        <v>5036</v>
      </c>
      <c r="F2622" s="1">
        <v>161.69999999999999</v>
      </c>
      <c r="G2622" s="1">
        <v>177.9</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5037</v>
      </c>
      <c r="E2623" s="1" t="s">
        <v>5038</v>
      </c>
      <c r="F2623" s="1">
        <v>166.6</v>
      </c>
      <c r="G2623" s="1">
        <v>183.3</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5039</v>
      </c>
      <c r="E2624" s="1" t="s">
        <v>5040</v>
      </c>
      <c r="F2624" s="1">
        <v>176.5</v>
      </c>
      <c r="G2624" s="1">
        <v>194.2</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5041</v>
      </c>
      <c r="E2625" s="1" t="s">
        <v>5042</v>
      </c>
      <c r="F2625" s="1">
        <v>180.5</v>
      </c>
      <c r="G2625" s="1">
        <v>198.6</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10607</v>
      </c>
      <c r="C2626" s="1" t="s">
        <v>3199</v>
      </c>
      <c r="D2626" s="1" t="s">
        <v>5044</v>
      </c>
      <c r="E2626" s="1" t="s">
        <v>5045</v>
      </c>
      <c r="F2626" s="1">
        <v>189.2</v>
      </c>
      <c r="G2626" s="1">
        <v>208.1</v>
      </c>
      <c r="J2626" s="1">
        <v>0</v>
      </c>
      <c r="K2626" s="1">
        <v>0</v>
      </c>
      <c r="L2626" s="1">
        <v>0</v>
      </c>
      <c r="M2626" s="1">
        <v>0</v>
      </c>
      <c r="N2626" s="1">
        <v>0</v>
      </c>
      <c r="O2626" s="1">
        <v>0</v>
      </c>
      <c r="P2626" s="1" t="s">
        <v>9516</v>
      </c>
      <c r="Q2626" s="1">
        <v>1</v>
      </c>
      <c r="R2626" s="1">
        <v>0</v>
      </c>
      <c r="S2626" s="1">
        <v>0</v>
      </c>
      <c r="T2626" s="1" t="s">
        <v>9516</v>
      </c>
    </row>
    <row r="2627" spans="1:20" ht="13.5" customHeight="1">
      <c r="A2627" s="1" t="s">
        <v>5043</v>
      </c>
      <c r="B2627" s="1" t="s">
        <v>3219</v>
      </c>
      <c r="C2627" s="1" t="s">
        <v>3199</v>
      </c>
      <c r="D2627" s="1" t="s">
        <v>5046</v>
      </c>
      <c r="E2627" s="1" t="s">
        <v>5047</v>
      </c>
      <c r="F2627" s="1">
        <v>196.2</v>
      </c>
      <c r="G2627" s="1">
        <v>215.8</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5048</v>
      </c>
      <c r="E2628" s="1" t="s">
        <v>5049</v>
      </c>
      <c r="F2628" s="1">
        <v>200.5</v>
      </c>
      <c r="G2628" s="1">
        <v>220.6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5050</v>
      </c>
      <c r="E2629" s="1" t="s">
        <v>5051</v>
      </c>
      <c r="F2629" s="1">
        <v>205</v>
      </c>
      <c r="G2629" s="1">
        <v>225.5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5052</v>
      </c>
      <c r="E2630" s="1" t="s">
        <v>5053</v>
      </c>
      <c r="F2630" s="1">
        <v>208.7</v>
      </c>
      <c r="G2630" s="1">
        <v>229.6</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5054</v>
      </c>
      <c r="E2631" s="1" t="s">
        <v>5055</v>
      </c>
      <c r="F2631" s="1">
        <v>213.6</v>
      </c>
      <c r="G2631" s="1">
        <v>235</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5056</v>
      </c>
      <c r="E2632" s="1" t="s">
        <v>5057</v>
      </c>
      <c r="F2632" s="1">
        <v>217.9</v>
      </c>
      <c r="G2632" s="1">
        <v>239.7</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9957</v>
      </c>
      <c r="E2633" s="1" t="s">
        <v>5058</v>
      </c>
      <c r="F2633" s="1">
        <v>219.6</v>
      </c>
      <c r="G2633" s="1">
        <v>241.6</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5043</v>
      </c>
      <c r="B2634" s="1" t="s">
        <v>3219</v>
      </c>
      <c r="C2634" s="1" t="s">
        <v>3199</v>
      </c>
      <c r="D2634" s="1" t="s">
        <v>5059</v>
      </c>
      <c r="E2634" s="1" t="s">
        <v>5060</v>
      </c>
      <c r="F2634" s="1">
        <v>222.2</v>
      </c>
      <c r="G2634" s="1">
        <v>244.4</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5043</v>
      </c>
      <c r="B2635" s="1" t="s">
        <v>3219</v>
      </c>
      <c r="C2635" s="1" t="s">
        <v>3199</v>
      </c>
      <c r="D2635" s="1" t="s">
        <v>5061</v>
      </c>
      <c r="E2635" s="1" t="s">
        <v>5062</v>
      </c>
      <c r="F2635" s="1">
        <v>225.8</v>
      </c>
      <c r="G2635" s="1">
        <v>248.4</v>
      </c>
      <c r="H2635" s="1" t="s">
        <v>10076</v>
      </c>
      <c r="J2635" s="1">
        <v>0</v>
      </c>
      <c r="K2635" s="1">
        <v>0</v>
      </c>
      <c r="L2635" s="1">
        <v>0</v>
      </c>
      <c r="M2635" s="1">
        <v>0</v>
      </c>
      <c r="N2635" s="1">
        <v>0</v>
      </c>
      <c r="O2635" s="1">
        <v>0</v>
      </c>
      <c r="P2635" s="1" t="s">
        <v>9516</v>
      </c>
      <c r="Q2635" s="1">
        <v>0</v>
      </c>
      <c r="R2635" s="1">
        <v>0</v>
      </c>
      <c r="S2635" s="1">
        <v>0</v>
      </c>
      <c r="T2635" s="1" t="s">
        <v>9516</v>
      </c>
    </row>
    <row r="2636" spans="1:20" ht="13.5" customHeight="1">
      <c r="A2636" s="1" t="s">
        <v>9502</v>
      </c>
      <c r="B2636" s="1" t="s">
        <v>9501</v>
      </c>
      <c r="C2636" s="1" t="s">
        <v>3180</v>
      </c>
      <c r="D2636" s="1" t="s">
        <v>9467</v>
      </c>
      <c r="E2636" s="1" t="s">
        <v>1178</v>
      </c>
      <c r="F2636" s="1">
        <v>-32768</v>
      </c>
      <c r="G2636" s="1" t="s">
        <v>9472</v>
      </c>
      <c r="K2636" s="1">
        <v>0</v>
      </c>
      <c r="L2636" s="1">
        <v>1</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1178</v>
      </c>
      <c r="E2637" s="1" t="s">
        <v>1179</v>
      </c>
      <c r="F2637" s="1">
        <v>0</v>
      </c>
      <c r="G2637" s="1">
        <v>0</v>
      </c>
      <c r="H2637" s="1" t="s">
        <v>5063</v>
      </c>
      <c r="J2637" s="1">
        <v>0</v>
      </c>
      <c r="K2637" s="1">
        <v>0</v>
      </c>
      <c r="L2637" s="1">
        <v>1</v>
      </c>
      <c r="M2637" s="1">
        <v>0</v>
      </c>
      <c r="N2637" s="1">
        <v>0</v>
      </c>
      <c r="O2637" s="1">
        <v>0</v>
      </c>
      <c r="P2637" s="1" t="s">
        <v>9516</v>
      </c>
      <c r="Q2637" s="1">
        <v>1</v>
      </c>
      <c r="R2637" s="1">
        <v>0</v>
      </c>
      <c r="S2637" s="1">
        <v>0</v>
      </c>
      <c r="T2637" s="1" t="s">
        <v>9516</v>
      </c>
    </row>
    <row r="2638" spans="1:20" ht="13.5" customHeight="1">
      <c r="A2638" s="1" t="s">
        <v>1158</v>
      </c>
      <c r="B2638" s="1" t="s">
        <v>3052</v>
      </c>
      <c r="C2638" s="1" t="s">
        <v>3180</v>
      </c>
      <c r="D2638" s="1" t="s">
        <v>5064</v>
      </c>
      <c r="E2638" s="1" t="s">
        <v>5065</v>
      </c>
      <c r="F2638" s="1">
        <v>4.2</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5066</v>
      </c>
      <c r="E2639" s="1" t="s">
        <v>5067</v>
      </c>
      <c r="F2639" s="1">
        <v>8.9</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5068</v>
      </c>
      <c r="E2640" s="1" t="s">
        <v>5069</v>
      </c>
      <c r="F2640" s="1">
        <v>14.1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5070</v>
      </c>
      <c r="E2641" s="1" t="s">
        <v>5071</v>
      </c>
      <c r="F2641" s="1">
        <v>19.3</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5072</v>
      </c>
      <c r="E2642" s="1" t="s">
        <v>5073</v>
      </c>
      <c r="F2642" s="1">
        <v>21.1</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10135</v>
      </c>
      <c r="E2643" s="1" t="s">
        <v>5074</v>
      </c>
      <c r="F2643" s="1">
        <v>27.7</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5075</v>
      </c>
      <c r="E2644" s="1" t="s">
        <v>5076</v>
      </c>
      <c r="F2644" s="1">
        <v>33.4</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5077</v>
      </c>
      <c r="E2645" s="1" t="s">
        <v>5078</v>
      </c>
      <c r="F2645" s="1">
        <v>36.200000000000003</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5079</v>
      </c>
      <c r="E2646" s="1" t="s">
        <v>5080</v>
      </c>
      <c r="F2646" s="1">
        <v>41.7</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5081</v>
      </c>
      <c r="E2647" s="1" t="s">
        <v>5082</v>
      </c>
      <c r="F2647" s="1">
        <v>49</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5083</v>
      </c>
      <c r="E2648" s="1" t="s">
        <v>5084</v>
      </c>
      <c r="F2648" s="1">
        <v>55.6</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5085</v>
      </c>
      <c r="E2649" s="1" t="s">
        <v>5086</v>
      </c>
      <c r="F2649" s="1">
        <v>60.4</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5087</v>
      </c>
      <c r="E2650" s="1" t="s">
        <v>5088</v>
      </c>
      <c r="F2650" s="1">
        <v>63.7</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5089</v>
      </c>
      <c r="E2651" s="1" t="s">
        <v>5090</v>
      </c>
      <c r="F2651" s="1">
        <v>66.7</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5091</v>
      </c>
      <c r="E2652" s="1" t="s">
        <v>5092</v>
      </c>
      <c r="F2652" s="1">
        <v>70.400000000000006</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1158</v>
      </c>
      <c r="B2653" s="1" t="s">
        <v>3052</v>
      </c>
      <c r="C2653" s="1" t="s">
        <v>3180</v>
      </c>
      <c r="D2653" s="1" t="s">
        <v>5093</v>
      </c>
      <c r="E2653" s="1" t="s">
        <v>5094</v>
      </c>
      <c r="F2653" s="1">
        <v>75.900000000000006</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1158</v>
      </c>
      <c r="B2654" s="1" t="s">
        <v>3052</v>
      </c>
      <c r="C2654" s="1" t="s">
        <v>3180</v>
      </c>
      <c r="D2654" s="1" t="s">
        <v>5095</v>
      </c>
      <c r="E2654" s="1" t="s">
        <v>5096</v>
      </c>
      <c r="F2654" s="1">
        <v>82.2</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5097</v>
      </c>
      <c r="E2655" s="1" t="s">
        <v>5098</v>
      </c>
      <c r="F2655" s="1">
        <v>85</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5099</v>
      </c>
      <c r="E2656" s="1" t="s">
        <v>5100</v>
      </c>
      <c r="F2656" s="1">
        <v>91.1</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5101</v>
      </c>
      <c r="E2657" s="1" t="s">
        <v>5102</v>
      </c>
      <c r="F2657" s="1">
        <v>94.9</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5103</v>
      </c>
      <c r="E2658" s="1" t="s">
        <v>5104</v>
      </c>
      <c r="F2658" s="1">
        <v>101.3</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5105</v>
      </c>
      <c r="E2659" s="1" t="s">
        <v>5106</v>
      </c>
      <c r="F2659" s="1">
        <v>106.5</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5107</v>
      </c>
      <c r="E2660" s="1" t="s">
        <v>5108</v>
      </c>
      <c r="F2660" s="1">
        <v>111.9</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5109</v>
      </c>
      <c r="E2661" s="1" t="s">
        <v>5110</v>
      </c>
      <c r="F2661" s="1">
        <v>117.3</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5111</v>
      </c>
      <c r="E2662" s="1" t="s">
        <v>5112</v>
      </c>
      <c r="F2662" s="1">
        <v>124.7</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5113</v>
      </c>
      <c r="E2663" s="1" t="s">
        <v>5114</v>
      </c>
      <c r="F2663" s="1">
        <v>131.6</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3196</v>
      </c>
      <c r="B2664" s="1" t="s">
        <v>3052</v>
      </c>
      <c r="C2664" s="1" t="s">
        <v>3180</v>
      </c>
      <c r="D2664" s="1" t="s">
        <v>5115</v>
      </c>
      <c r="E2664" s="1" t="s">
        <v>5116</v>
      </c>
      <c r="F2664" s="1">
        <v>138.6</v>
      </c>
      <c r="G2664" s="1">
        <v>0</v>
      </c>
      <c r="H2664" s="1" t="s">
        <v>4989</v>
      </c>
      <c r="J2664" s="1">
        <v>0</v>
      </c>
      <c r="K2664" s="1">
        <v>0</v>
      </c>
      <c r="L2664" s="1">
        <v>0</v>
      </c>
      <c r="M2664" s="1">
        <v>0</v>
      </c>
      <c r="N2664" s="1">
        <v>0</v>
      </c>
      <c r="O2664" s="1">
        <v>0</v>
      </c>
      <c r="P2664" s="1" t="s">
        <v>9516</v>
      </c>
      <c r="Q2664" s="1">
        <v>0</v>
      </c>
      <c r="R2664" s="1">
        <v>0</v>
      </c>
      <c r="S2664" s="1">
        <v>0</v>
      </c>
      <c r="T2664" s="1" t="s">
        <v>9516</v>
      </c>
    </row>
    <row r="2665" spans="1:20" ht="13.5" customHeight="1">
      <c r="A2665" s="1" t="s">
        <v>3196</v>
      </c>
      <c r="B2665" s="1" t="s">
        <v>3052</v>
      </c>
      <c r="C2665" s="1" t="s">
        <v>3180</v>
      </c>
      <c r="D2665" s="1" t="s">
        <v>5117</v>
      </c>
      <c r="E2665" s="1" t="s">
        <v>5118</v>
      </c>
      <c r="F2665" s="1">
        <v>143.19999999999999</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5119</v>
      </c>
      <c r="E2666" s="1" t="s">
        <v>5120</v>
      </c>
      <c r="F2666" s="1">
        <v>146.69999999999999</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5121</v>
      </c>
      <c r="E2667" s="1" t="s">
        <v>5122</v>
      </c>
      <c r="F2667" s="1">
        <v>150.80000000000001</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5123</v>
      </c>
      <c r="E2668" s="1" t="s">
        <v>5124</v>
      </c>
      <c r="F2668" s="1">
        <v>154</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5125</v>
      </c>
      <c r="E2669" s="1" t="s">
        <v>5126</v>
      </c>
      <c r="F2669" s="1">
        <v>156.69999999999999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5127</v>
      </c>
      <c r="E2670" s="1" t="s">
        <v>5128</v>
      </c>
      <c r="F2670" s="1">
        <v>159.80000000000001</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5129</v>
      </c>
      <c r="E2671" s="1" t="s">
        <v>5130</v>
      </c>
      <c r="F2671" s="1">
        <v>162.5</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5131</v>
      </c>
      <c r="E2672" s="1" t="s">
        <v>5132</v>
      </c>
      <c r="F2672" s="1">
        <v>165</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5133</v>
      </c>
      <c r="E2673" s="1" t="s">
        <v>5134</v>
      </c>
      <c r="F2673" s="1">
        <v>167.7</v>
      </c>
      <c r="G2673" s="1">
        <v>0</v>
      </c>
      <c r="H2673" s="1" t="s">
        <v>7</v>
      </c>
      <c r="J2673" s="1">
        <v>3</v>
      </c>
      <c r="K2673" s="1">
        <v>0</v>
      </c>
      <c r="L2673" s="1">
        <v>0</v>
      </c>
      <c r="M2673" s="1">
        <v>0</v>
      </c>
      <c r="N2673" s="1">
        <v>0</v>
      </c>
      <c r="O2673" s="1">
        <v>0</v>
      </c>
      <c r="P2673" s="1" t="s">
        <v>9516</v>
      </c>
      <c r="Q2673" s="1">
        <v>0</v>
      </c>
      <c r="R2673" s="1">
        <v>0</v>
      </c>
      <c r="S2673" s="1">
        <v>0</v>
      </c>
      <c r="T2673" s="1" t="s">
        <v>9516</v>
      </c>
    </row>
    <row r="2674" spans="1:20" ht="13.5" customHeight="1">
      <c r="A2674" s="1" t="s">
        <v>3131</v>
      </c>
      <c r="B2674" s="1" t="s">
        <v>3052</v>
      </c>
      <c r="C2674" s="1" t="s">
        <v>3180</v>
      </c>
      <c r="D2674" s="1" t="s">
        <v>5135</v>
      </c>
      <c r="E2674" s="1" t="s">
        <v>5136</v>
      </c>
      <c r="F2674" s="1">
        <v>169.2</v>
      </c>
      <c r="G2674" s="1">
        <v>0</v>
      </c>
      <c r="H2674" s="1" t="s">
        <v>7</v>
      </c>
      <c r="J2674" s="1">
        <v>3</v>
      </c>
      <c r="K2674" s="1">
        <v>0</v>
      </c>
      <c r="L2674" s="1">
        <v>0</v>
      </c>
      <c r="M2674" s="1">
        <v>0</v>
      </c>
      <c r="N2674" s="1">
        <v>0</v>
      </c>
      <c r="O2674" s="1">
        <v>0</v>
      </c>
      <c r="P2674" s="1" t="s">
        <v>9516</v>
      </c>
      <c r="Q2674" s="1">
        <v>0</v>
      </c>
      <c r="R2674" s="1">
        <v>0</v>
      </c>
      <c r="S2674" s="1">
        <v>0</v>
      </c>
      <c r="T2674" s="1" t="s">
        <v>9516</v>
      </c>
    </row>
    <row r="2675" spans="1:20" ht="13.5" customHeight="1">
      <c r="A2675" s="1" t="s">
        <v>3131</v>
      </c>
      <c r="B2675" s="1" t="s">
        <v>3052</v>
      </c>
      <c r="C2675" s="1" t="s">
        <v>3180</v>
      </c>
      <c r="D2675" s="1" t="s">
        <v>596</v>
      </c>
      <c r="E2675" s="1" t="s">
        <v>597</v>
      </c>
      <c r="F2675" s="1">
        <v>171.5</v>
      </c>
      <c r="G2675" s="1">
        <v>0</v>
      </c>
      <c r="H2675" s="1" t="s">
        <v>1245</v>
      </c>
      <c r="I2675" s="1" t="s">
        <v>9324</v>
      </c>
      <c r="J2675" s="1">
        <v>3</v>
      </c>
      <c r="K2675" s="1">
        <v>0</v>
      </c>
      <c r="L2675" s="1">
        <v>0</v>
      </c>
      <c r="M2675" s="1">
        <v>0</v>
      </c>
      <c r="N2675" s="1">
        <v>0</v>
      </c>
      <c r="O2675" s="1">
        <v>0</v>
      </c>
      <c r="P2675" s="1" t="s">
        <v>9516</v>
      </c>
      <c r="Q2675" s="1">
        <v>0</v>
      </c>
      <c r="R2675" s="1">
        <v>0</v>
      </c>
      <c r="S2675" s="1">
        <v>0</v>
      </c>
      <c r="T2675" s="1" t="s">
        <v>9516</v>
      </c>
    </row>
    <row r="2676" spans="1:20" ht="13.5" customHeight="1">
      <c r="A2676" s="1" t="s">
        <v>9502</v>
      </c>
      <c r="B2676" s="1" t="s">
        <v>9501</v>
      </c>
      <c r="C2676" s="1" t="s">
        <v>3180</v>
      </c>
      <c r="D2676" s="1" t="s">
        <v>3183</v>
      </c>
      <c r="E2676" s="1" t="s">
        <v>9468</v>
      </c>
      <c r="F2676" s="1">
        <v>32767</v>
      </c>
      <c r="G2676" s="1" t="s">
        <v>1245</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5115</v>
      </c>
      <c r="E2677" s="1" t="s">
        <v>5116</v>
      </c>
      <c r="F2677" s="1">
        <v>0</v>
      </c>
      <c r="G2677" s="1">
        <v>0</v>
      </c>
      <c r="H2677" s="1" t="s">
        <v>3180</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5137</v>
      </c>
      <c r="E2678" s="1" t="s">
        <v>5138</v>
      </c>
      <c r="F2678" s="1">
        <v>3.2</v>
      </c>
      <c r="G2678" s="1">
        <v>3.5</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5139</v>
      </c>
      <c r="E2679" s="1" t="s">
        <v>5140</v>
      </c>
      <c r="F2679" s="1">
        <v>4.8</v>
      </c>
      <c r="G2679" s="1">
        <v>5.3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5141</v>
      </c>
      <c r="E2680" s="1" t="s">
        <v>5142</v>
      </c>
      <c r="F2680" s="1">
        <v>7.9</v>
      </c>
      <c r="G2680" s="1">
        <v>8.6999999999999993</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5143</v>
      </c>
      <c r="E2681" s="1" t="s">
        <v>5144</v>
      </c>
      <c r="F2681" s="1">
        <v>9.4</v>
      </c>
      <c r="G2681" s="1">
        <v>10.3</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5145</v>
      </c>
      <c r="E2682" s="1" t="s">
        <v>5146</v>
      </c>
      <c r="F2682" s="1">
        <v>12.8</v>
      </c>
      <c r="G2682" s="1">
        <v>14.1</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4989</v>
      </c>
      <c r="D2683" s="1" t="s">
        <v>5147</v>
      </c>
      <c r="E2683" s="1" t="s">
        <v>5148</v>
      </c>
      <c r="F2683" s="1">
        <v>15.4</v>
      </c>
      <c r="G2683" s="1">
        <v>16.899999999999999</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4989</v>
      </c>
      <c r="D2684" s="1" t="s">
        <v>4987</v>
      </c>
      <c r="E2684" s="1" t="s">
        <v>4988</v>
      </c>
      <c r="F2684" s="1">
        <v>17.8</v>
      </c>
      <c r="G2684" s="1">
        <v>19.600000000000001</v>
      </c>
      <c r="H2684" s="1" t="s">
        <v>3199</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5151</v>
      </c>
      <c r="E2685" s="1" t="s">
        <v>5152</v>
      </c>
      <c r="F2685" s="1">
        <v>0</v>
      </c>
      <c r="G2685" s="1">
        <v>0</v>
      </c>
      <c r="H2685" s="1" t="s">
        <v>5153</v>
      </c>
      <c r="J2685" s="1">
        <v>0</v>
      </c>
      <c r="K2685" s="1">
        <v>0</v>
      </c>
      <c r="L2685" s="1">
        <v>0</v>
      </c>
      <c r="M2685" s="1">
        <v>0</v>
      </c>
      <c r="N2685" s="1">
        <v>0</v>
      </c>
      <c r="O2685" s="1">
        <v>0</v>
      </c>
      <c r="P2685" s="1" t="s">
        <v>9516</v>
      </c>
      <c r="Q2685" s="1">
        <v>1</v>
      </c>
      <c r="R2685" s="1">
        <v>0</v>
      </c>
      <c r="S2685" s="1">
        <v>0</v>
      </c>
      <c r="T2685" s="1" t="s">
        <v>9516</v>
      </c>
    </row>
    <row r="2686" spans="1:20" ht="13.5" customHeight="1">
      <c r="A2686" s="1" t="s">
        <v>5149</v>
      </c>
      <c r="B2686" s="1" t="s">
        <v>3052</v>
      </c>
      <c r="C2686" s="1" t="s">
        <v>5150</v>
      </c>
      <c r="D2686" s="1" t="s">
        <v>5154</v>
      </c>
      <c r="E2686" s="1" t="s">
        <v>5155</v>
      </c>
      <c r="F2686" s="1">
        <v>5.5</v>
      </c>
      <c r="G2686" s="1">
        <v>0</v>
      </c>
      <c r="H2686" s="1" t="s">
        <v>7</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5156</v>
      </c>
      <c r="E2687" s="1" t="s">
        <v>5157</v>
      </c>
      <c r="F2687" s="1">
        <v>12.1</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5158</v>
      </c>
      <c r="E2688" s="1" t="s">
        <v>5159</v>
      </c>
      <c r="F2688" s="1">
        <v>15.5</v>
      </c>
      <c r="G2688" s="1">
        <v>0</v>
      </c>
      <c r="H2688" s="1" t="s">
        <v>5160</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5161</v>
      </c>
      <c r="E2689" s="1" t="s">
        <v>5162</v>
      </c>
      <c r="F2689" s="1">
        <v>19.3</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5163</v>
      </c>
      <c r="E2690" s="1" t="s">
        <v>5164</v>
      </c>
      <c r="F2690" s="1">
        <v>23.4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5165</v>
      </c>
      <c r="E2691" s="1" t="s">
        <v>5166</v>
      </c>
      <c r="F2691" s="1">
        <v>29.1</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5167</v>
      </c>
      <c r="E2692" s="1" t="s">
        <v>5168</v>
      </c>
      <c r="F2692" s="1">
        <v>34.6</v>
      </c>
      <c r="G2692" s="1">
        <v>0</v>
      </c>
      <c r="H2692" s="1" t="s">
        <v>5169</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5170</v>
      </c>
      <c r="E2693" s="1" t="s">
        <v>5171</v>
      </c>
      <c r="F2693" s="1">
        <v>37.6</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5172</v>
      </c>
      <c r="E2694" s="1" t="s">
        <v>2328</v>
      </c>
      <c r="F2694" s="1">
        <v>42.5</v>
      </c>
      <c r="G2694" s="1">
        <v>0</v>
      </c>
      <c r="H2694" s="1" t="s">
        <v>5173</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5174</v>
      </c>
      <c r="E2695" s="1" t="s">
        <v>5175</v>
      </c>
      <c r="F2695" s="1">
        <v>46.4</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5176</v>
      </c>
      <c r="E2696" s="1" t="s">
        <v>5177</v>
      </c>
      <c r="F2696" s="1">
        <v>49.6</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5178</v>
      </c>
      <c r="E2697" s="1" t="s">
        <v>5179</v>
      </c>
      <c r="F2697" s="1">
        <v>55.1</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5180</v>
      </c>
      <c r="E2698" s="1" t="s">
        <v>5181</v>
      </c>
      <c r="F2698" s="1">
        <v>60.8</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5182</v>
      </c>
      <c r="E2699" s="1" t="s">
        <v>5183</v>
      </c>
      <c r="F2699" s="1">
        <v>67.900000000000006</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5184</v>
      </c>
      <c r="E2700" s="1" t="s">
        <v>5185</v>
      </c>
      <c r="F2700" s="1">
        <v>73</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5186</v>
      </c>
      <c r="E2701" s="1" t="s">
        <v>5187</v>
      </c>
      <c r="F2701" s="1">
        <v>77.099999999999994</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5188</v>
      </c>
      <c r="E2702" s="1" t="s">
        <v>5189</v>
      </c>
      <c r="F2702" s="1">
        <v>82.2</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5190</v>
      </c>
      <c r="E2703" s="1" t="s">
        <v>5191</v>
      </c>
      <c r="F2703" s="1">
        <v>86.9</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9891</v>
      </c>
      <c r="E2704" s="1" t="s">
        <v>5192</v>
      </c>
      <c r="F2704" s="1">
        <v>89.5</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5193</v>
      </c>
      <c r="E2705" s="1" t="s">
        <v>5194</v>
      </c>
      <c r="F2705" s="1">
        <v>98.4</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5195</v>
      </c>
      <c r="E2706" s="1" t="s">
        <v>5196</v>
      </c>
      <c r="F2706" s="1">
        <v>105.9</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5197</v>
      </c>
      <c r="E2707" s="1" t="s">
        <v>5198</v>
      </c>
      <c r="F2707" s="1">
        <v>112.2</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5199</v>
      </c>
      <c r="E2708" s="1" t="s">
        <v>5200</v>
      </c>
      <c r="F2708" s="1">
        <v>116.6</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5201</v>
      </c>
      <c r="E2709" s="1" t="s">
        <v>5202</v>
      </c>
      <c r="F2709" s="1">
        <v>123.3</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5203</v>
      </c>
      <c r="E2710" s="1" t="s">
        <v>5204</v>
      </c>
      <c r="F2710" s="1">
        <v>127.4</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5205</v>
      </c>
      <c r="E2711" s="1" t="s">
        <v>1856</v>
      </c>
      <c r="F2711" s="1">
        <v>134.4</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5206</v>
      </c>
      <c r="E2712" s="1" t="s">
        <v>5207</v>
      </c>
      <c r="F2712" s="1">
        <v>138.5</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5208</v>
      </c>
      <c r="E2713" s="1" t="s">
        <v>5209</v>
      </c>
      <c r="F2713" s="1">
        <v>142.6</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5210</v>
      </c>
      <c r="E2714" s="1" t="s">
        <v>5211</v>
      </c>
      <c r="F2714" s="1">
        <v>146.80000000000001</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5212</v>
      </c>
      <c r="E2715" s="1" t="s">
        <v>5213</v>
      </c>
      <c r="F2715" s="1">
        <v>150.80000000000001</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5214</v>
      </c>
      <c r="E2716" s="1" t="s">
        <v>5215</v>
      </c>
      <c r="F2716" s="1">
        <v>153.19999999999999</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5216</v>
      </c>
      <c r="E2717" s="1" t="s">
        <v>5217</v>
      </c>
      <c r="F2717" s="1">
        <v>155.19999999999999</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5218</v>
      </c>
      <c r="E2718" s="1" t="s">
        <v>5219</v>
      </c>
      <c r="F2718" s="1">
        <v>157.6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5220</v>
      </c>
      <c r="E2719" s="1" t="s">
        <v>5221</v>
      </c>
      <c r="F2719" s="1">
        <v>159.6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5222</v>
      </c>
      <c r="E2720" s="1" t="s">
        <v>5223</v>
      </c>
      <c r="F2720" s="1">
        <v>164.1</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5224</v>
      </c>
      <c r="E2721" s="1" t="s">
        <v>5225</v>
      </c>
      <c r="F2721" s="1">
        <v>165.6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5226</v>
      </c>
      <c r="E2722" s="1" t="s">
        <v>5227</v>
      </c>
      <c r="F2722" s="1">
        <v>168.4</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5228</v>
      </c>
      <c r="E2723" s="1" t="s">
        <v>5229</v>
      </c>
      <c r="F2723" s="1">
        <v>173.8</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5230</v>
      </c>
      <c r="E2724" s="1" t="s">
        <v>5231</v>
      </c>
      <c r="F2724" s="1">
        <v>176.6</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10613</v>
      </c>
      <c r="C2725" s="1" t="s">
        <v>5150</v>
      </c>
      <c r="D2725" s="1" t="s">
        <v>5233</v>
      </c>
      <c r="E2725" s="1" t="s">
        <v>5234</v>
      </c>
      <c r="F2725" s="1">
        <v>180.2</v>
      </c>
      <c r="G2725" s="1">
        <v>0</v>
      </c>
      <c r="J2725" s="1">
        <v>0</v>
      </c>
      <c r="K2725" s="1">
        <v>0</v>
      </c>
      <c r="L2725" s="1">
        <v>0</v>
      </c>
      <c r="M2725" s="1">
        <v>0</v>
      </c>
      <c r="N2725" s="1">
        <v>0</v>
      </c>
      <c r="O2725" s="1">
        <v>0</v>
      </c>
      <c r="P2725" s="1" t="s">
        <v>9516</v>
      </c>
      <c r="Q2725" s="1">
        <v>1</v>
      </c>
      <c r="R2725" s="1">
        <v>0</v>
      </c>
      <c r="S2725" s="1">
        <v>0</v>
      </c>
      <c r="T2725" s="1" t="s">
        <v>9516</v>
      </c>
    </row>
    <row r="2726" spans="1:20" ht="13.5" customHeight="1">
      <c r="A2726" s="1" t="s">
        <v>5232</v>
      </c>
      <c r="B2726" s="1" t="s">
        <v>3219</v>
      </c>
      <c r="C2726" s="1" t="s">
        <v>5150</v>
      </c>
      <c r="D2726" s="1" t="s">
        <v>5235</v>
      </c>
      <c r="E2726" s="1" t="s">
        <v>5236</v>
      </c>
      <c r="F2726" s="1">
        <v>184.9</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5237</v>
      </c>
      <c r="E2727" s="1" t="s">
        <v>5238</v>
      </c>
      <c r="F2727" s="1">
        <v>186.6</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5239</v>
      </c>
      <c r="E2728" s="1" t="s">
        <v>5240</v>
      </c>
      <c r="F2728" s="1">
        <v>188.7</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5241</v>
      </c>
      <c r="E2729" s="1" t="s">
        <v>5242</v>
      </c>
      <c r="F2729" s="1">
        <v>193</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5243</v>
      </c>
      <c r="E2730" s="1" t="s">
        <v>5244</v>
      </c>
      <c r="F2730" s="1">
        <v>193.9</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5245</v>
      </c>
      <c r="E2731" s="1" t="s">
        <v>5246</v>
      </c>
      <c r="F2731" s="1">
        <v>195.1</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5247</v>
      </c>
      <c r="E2732" s="1" t="s">
        <v>5248</v>
      </c>
      <c r="F2732" s="1">
        <v>197.8</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5249</v>
      </c>
      <c r="E2733" s="1" t="s">
        <v>5250</v>
      </c>
      <c r="F2733" s="1">
        <v>199.9</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5251</v>
      </c>
      <c r="E2734" s="1" t="s">
        <v>5252</v>
      </c>
      <c r="F2734" s="1">
        <v>201.1</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5253</v>
      </c>
      <c r="E2735" s="1" t="s">
        <v>5254</v>
      </c>
      <c r="F2735" s="1">
        <v>205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5255</v>
      </c>
      <c r="E2736" s="1" t="s">
        <v>5256</v>
      </c>
      <c r="F2736" s="1">
        <v>209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5257</v>
      </c>
      <c r="E2737" s="1" t="s">
        <v>5258</v>
      </c>
      <c r="F2737" s="1">
        <v>215</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5259</v>
      </c>
      <c r="E2738" s="1" t="s">
        <v>5260</v>
      </c>
      <c r="F2738" s="1">
        <v>218.9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5261</v>
      </c>
      <c r="E2739" s="1" t="s">
        <v>5262</v>
      </c>
      <c r="F2739" s="1">
        <v>221.8</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5263</v>
      </c>
      <c r="E2740" s="1" t="s">
        <v>5264</v>
      </c>
      <c r="F2740" s="1">
        <v>227.6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5265</v>
      </c>
      <c r="E2741" s="1" t="s">
        <v>5266</v>
      </c>
      <c r="F2741" s="1">
        <v>229.4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5267</v>
      </c>
      <c r="E2742" s="1" t="s">
        <v>5268</v>
      </c>
      <c r="F2742" s="1">
        <v>233.7</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5269</v>
      </c>
      <c r="E2743" s="1" t="s">
        <v>5270</v>
      </c>
      <c r="F2743" s="1">
        <v>236.4</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5271</v>
      </c>
      <c r="E2744" s="1" t="s">
        <v>5272</v>
      </c>
      <c r="F2744" s="1">
        <v>242</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5273</v>
      </c>
      <c r="E2745" s="1" t="s">
        <v>5274</v>
      </c>
      <c r="F2745" s="1">
        <v>245</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5275</v>
      </c>
      <c r="E2746" s="1" t="s">
        <v>5276</v>
      </c>
      <c r="F2746" s="1">
        <v>254</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5277</v>
      </c>
      <c r="E2747" s="1" t="s">
        <v>5278</v>
      </c>
      <c r="F2747" s="1">
        <v>261.2</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5279</v>
      </c>
      <c r="E2748" s="1" t="s">
        <v>5280</v>
      </c>
      <c r="F2748" s="1">
        <v>267.3</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5281</v>
      </c>
      <c r="E2749" s="1" t="s">
        <v>5282</v>
      </c>
      <c r="F2749" s="1">
        <v>272.5</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5283</v>
      </c>
      <c r="E2750" s="1" t="s">
        <v>5284</v>
      </c>
      <c r="F2750" s="1">
        <v>275.39999999999998</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5285</v>
      </c>
      <c r="E2751" s="1" t="s">
        <v>5286</v>
      </c>
      <c r="F2751" s="1">
        <v>279.7</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5287</v>
      </c>
      <c r="E2752" s="1" t="s">
        <v>5288</v>
      </c>
      <c r="F2752" s="1">
        <v>283.2</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5289</v>
      </c>
      <c r="E2753" s="1" t="s">
        <v>5290</v>
      </c>
      <c r="F2753" s="1">
        <v>285.39999999999998</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5291</v>
      </c>
      <c r="E2754" s="1" t="s">
        <v>5292</v>
      </c>
      <c r="F2754" s="1">
        <v>289.5</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5293</v>
      </c>
      <c r="E2755" s="1" t="s">
        <v>5294</v>
      </c>
      <c r="F2755" s="1">
        <v>294.5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5295</v>
      </c>
      <c r="E2756" s="1" t="s">
        <v>5296</v>
      </c>
      <c r="F2756" s="1">
        <v>299.60000000000002</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5297</v>
      </c>
      <c r="E2757" s="1" t="s">
        <v>5298</v>
      </c>
      <c r="F2757" s="1">
        <v>305.5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5299</v>
      </c>
      <c r="E2758" s="1" t="s">
        <v>5300</v>
      </c>
      <c r="F2758" s="1">
        <v>309.3</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5301</v>
      </c>
      <c r="E2759" s="1" t="s">
        <v>5302</v>
      </c>
      <c r="F2759" s="1">
        <v>313.60000000000002</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5303</v>
      </c>
      <c r="E2760" s="1" t="s">
        <v>5304</v>
      </c>
      <c r="F2760" s="1">
        <v>320.39999999999998</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5305</v>
      </c>
      <c r="E2761" s="1" t="s">
        <v>5306</v>
      </c>
      <c r="F2761" s="1">
        <v>324.7</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5307</v>
      </c>
      <c r="E2762" s="1" t="s">
        <v>5308</v>
      </c>
      <c r="F2762" s="1">
        <v>326.3</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5309</v>
      </c>
      <c r="E2763" s="1" t="s">
        <v>5310</v>
      </c>
      <c r="F2763" s="1">
        <v>329.2</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5311</v>
      </c>
      <c r="E2764" s="1" t="s">
        <v>5312</v>
      </c>
      <c r="F2764" s="1">
        <v>334.5</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5313</v>
      </c>
      <c r="E2765" s="1" t="s">
        <v>5314</v>
      </c>
      <c r="F2765" s="1">
        <v>341.9</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5315</v>
      </c>
      <c r="E2766" s="1" t="s">
        <v>5316</v>
      </c>
      <c r="F2766" s="1">
        <v>343.9</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5317</v>
      </c>
      <c r="E2767" s="1" t="s">
        <v>5318</v>
      </c>
      <c r="F2767" s="1">
        <v>347.3</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5319</v>
      </c>
      <c r="E2768" s="1" t="s">
        <v>5320</v>
      </c>
      <c r="F2768" s="1">
        <v>351.2</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5321</v>
      </c>
      <c r="E2769" s="1" t="s">
        <v>5322</v>
      </c>
      <c r="F2769" s="1">
        <v>355.6</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5323</v>
      </c>
      <c r="E2770" s="1" t="s">
        <v>5324</v>
      </c>
      <c r="F2770" s="1">
        <v>358.1</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5325</v>
      </c>
      <c r="E2771" s="1" t="s">
        <v>5326</v>
      </c>
      <c r="F2771" s="1">
        <v>361.1</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5327</v>
      </c>
      <c r="E2772" s="1" t="s">
        <v>5328</v>
      </c>
      <c r="F2772" s="1">
        <v>363.8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5329</v>
      </c>
      <c r="E2773" s="1" t="s">
        <v>5330</v>
      </c>
      <c r="F2773" s="1">
        <v>367.7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5331</v>
      </c>
      <c r="E2774" s="1" t="s">
        <v>5332</v>
      </c>
      <c r="F2774" s="1">
        <v>370.5</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5333</v>
      </c>
      <c r="E2775" s="1" t="s">
        <v>5334</v>
      </c>
      <c r="F2775" s="1">
        <v>372.3</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5335</v>
      </c>
      <c r="E2776" s="1" t="s">
        <v>5336</v>
      </c>
      <c r="F2776" s="1">
        <v>375.9</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5337</v>
      </c>
      <c r="E2777" s="1" t="s">
        <v>5338</v>
      </c>
      <c r="F2777" s="1">
        <v>378.8</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5339</v>
      </c>
      <c r="E2778" s="1" t="s">
        <v>5340</v>
      </c>
      <c r="F2778" s="1">
        <v>380.9</v>
      </c>
      <c r="G2778" s="1">
        <v>0</v>
      </c>
      <c r="H2778" s="1" t="s">
        <v>5341</v>
      </c>
      <c r="J2778" s="1">
        <v>0</v>
      </c>
      <c r="K2778" s="1">
        <v>0</v>
      </c>
      <c r="L2778" s="1">
        <v>3</v>
      </c>
      <c r="M2778" s="1">
        <v>2</v>
      </c>
      <c r="N2778" s="1">
        <v>0</v>
      </c>
      <c r="O2778" s="1">
        <v>0</v>
      </c>
      <c r="P2778" s="1" t="s">
        <v>9516</v>
      </c>
      <c r="Q2778" s="1">
        <v>0</v>
      </c>
      <c r="R2778" s="1">
        <v>0</v>
      </c>
      <c r="S2778" s="1">
        <v>0</v>
      </c>
      <c r="T2778" s="1" t="s">
        <v>9516</v>
      </c>
    </row>
    <row r="2779" spans="1:20" ht="13.5" customHeight="1">
      <c r="A2779" s="1" t="s">
        <v>5232</v>
      </c>
      <c r="B2779" s="1" t="s">
        <v>3219</v>
      </c>
      <c r="C2779" s="1" t="s">
        <v>5150</v>
      </c>
      <c r="D2779" s="1" t="s">
        <v>5342</v>
      </c>
      <c r="E2779" s="1" t="s">
        <v>5343</v>
      </c>
      <c r="F2779" s="1">
        <v>382.7</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5344</v>
      </c>
      <c r="E2780" s="1" t="s">
        <v>5345</v>
      </c>
      <c r="F2780" s="1">
        <v>384.2</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10614</v>
      </c>
      <c r="C2781" s="1" t="s">
        <v>5173</v>
      </c>
      <c r="D2781" s="1" t="s">
        <v>5172</v>
      </c>
      <c r="E2781" s="1" t="s">
        <v>2328</v>
      </c>
      <c r="F2781" s="1">
        <v>0</v>
      </c>
      <c r="G2781" s="1">
        <v>0</v>
      </c>
      <c r="H2781" s="1" t="s">
        <v>5150</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5346</v>
      </c>
      <c r="E2782" s="1" t="s">
        <v>5347</v>
      </c>
      <c r="F2782" s="1">
        <v>3.3</v>
      </c>
      <c r="G2782" s="1">
        <v>3.6</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5348</v>
      </c>
      <c r="E2783" s="1" t="s">
        <v>5349</v>
      </c>
      <c r="F2783" s="1">
        <v>7</v>
      </c>
      <c r="G2783" s="1">
        <v>7.7</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5350</v>
      </c>
      <c r="E2784" s="1" t="s">
        <v>5351</v>
      </c>
      <c r="F2784" s="1">
        <v>11</v>
      </c>
      <c r="G2784" s="1">
        <v>12.1</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5352</v>
      </c>
      <c r="E2785" s="1" t="s">
        <v>5353</v>
      </c>
      <c r="F2785" s="1">
        <v>13.2</v>
      </c>
      <c r="G2785" s="1">
        <v>14.5</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5354</v>
      </c>
      <c r="E2786" s="1" t="s">
        <v>5355</v>
      </c>
      <c r="F2786" s="1">
        <v>15</v>
      </c>
      <c r="G2786" s="1">
        <v>16.5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9892</v>
      </c>
      <c r="E2787" s="1" t="s">
        <v>5356</v>
      </c>
      <c r="F2787" s="1">
        <v>17.899999999999999</v>
      </c>
      <c r="G2787" s="1">
        <v>19.7</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5149</v>
      </c>
      <c r="B2788" s="1" t="s">
        <v>3052</v>
      </c>
      <c r="C2788" s="1" t="s">
        <v>5173</v>
      </c>
      <c r="D2788" s="1" t="s">
        <v>5357</v>
      </c>
      <c r="E2788" s="1" t="s">
        <v>5358</v>
      </c>
      <c r="F2788" s="1">
        <v>21.4</v>
      </c>
      <c r="G2788" s="1">
        <v>23.5</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5359</v>
      </c>
      <c r="E2789" s="1" t="s">
        <v>5360</v>
      </c>
      <c r="F2789" s="1">
        <v>23.7</v>
      </c>
      <c r="G2789" s="1">
        <v>26.1</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9958</v>
      </c>
      <c r="B2790" s="1" t="s">
        <v>3052</v>
      </c>
      <c r="C2790" s="1" t="s">
        <v>5173</v>
      </c>
      <c r="D2790" s="1" t="s">
        <v>5361</v>
      </c>
      <c r="E2790" s="1" t="s">
        <v>5362</v>
      </c>
      <c r="F2790" s="1">
        <v>25.4</v>
      </c>
      <c r="G2790" s="1">
        <v>27.9</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5173</v>
      </c>
      <c r="D2791" s="1" t="s">
        <v>5363</v>
      </c>
      <c r="E2791" s="1" t="s">
        <v>5364</v>
      </c>
      <c r="F2791" s="1">
        <v>29.1</v>
      </c>
      <c r="G2791" s="1">
        <v>32</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5167</v>
      </c>
      <c r="E2792" s="1" t="s">
        <v>5168</v>
      </c>
      <c r="F2792" s="1">
        <v>0</v>
      </c>
      <c r="G2792" s="1">
        <v>0</v>
      </c>
      <c r="H2792" s="1" t="s">
        <v>5150</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5365</v>
      </c>
      <c r="E2793" s="1" t="s">
        <v>5366</v>
      </c>
      <c r="F2793" s="1">
        <v>4.2</v>
      </c>
      <c r="G2793" s="1">
        <v>4.5999999999999996</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5367</v>
      </c>
      <c r="E2794" s="1" t="s">
        <v>5368</v>
      </c>
      <c r="F2794" s="1">
        <v>7</v>
      </c>
      <c r="G2794" s="1">
        <v>7.7</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5369</v>
      </c>
      <c r="E2795" s="1" t="s">
        <v>5370</v>
      </c>
      <c r="F2795" s="1">
        <v>11.7</v>
      </c>
      <c r="G2795" s="1">
        <v>12.9</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5371</v>
      </c>
      <c r="E2796" s="1" t="s">
        <v>5372</v>
      </c>
      <c r="F2796" s="1">
        <v>13</v>
      </c>
      <c r="G2796" s="1">
        <v>14.3</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5373</v>
      </c>
      <c r="E2797" s="1" t="s">
        <v>5374</v>
      </c>
      <c r="F2797" s="1">
        <v>15.6</v>
      </c>
      <c r="G2797" s="1">
        <v>17.2</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5375</v>
      </c>
      <c r="E2798" s="1" t="s">
        <v>5376</v>
      </c>
      <c r="F2798" s="1">
        <v>18.5</v>
      </c>
      <c r="G2798" s="1">
        <v>20.399999999999999</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5377</v>
      </c>
      <c r="E2799" s="1" t="s">
        <v>5378</v>
      </c>
      <c r="F2799" s="1">
        <v>21.3</v>
      </c>
      <c r="G2799" s="1">
        <v>23.4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5379</v>
      </c>
      <c r="E2800" s="1" t="s">
        <v>5380</v>
      </c>
      <c r="F2800" s="1">
        <v>23.3</v>
      </c>
      <c r="G2800" s="1">
        <v>25.6</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5381</v>
      </c>
      <c r="E2801" s="1" t="s">
        <v>5382</v>
      </c>
      <c r="F2801" s="1">
        <v>25.8</v>
      </c>
      <c r="G2801" s="1">
        <v>28.4</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5383</v>
      </c>
      <c r="E2802" s="1" t="s">
        <v>5384</v>
      </c>
      <c r="F2802" s="1">
        <v>29.5</v>
      </c>
      <c r="G2802" s="1">
        <v>32.5</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5385</v>
      </c>
      <c r="E2803" s="1" t="s">
        <v>5386</v>
      </c>
      <c r="F2803" s="1">
        <v>33.799999999999997</v>
      </c>
      <c r="G2803" s="1">
        <v>37.200000000000003</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5387</v>
      </c>
      <c r="E2804" s="1" t="s">
        <v>5388</v>
      </c>
      <c r="F2804" s="1">
        <v>36.6</v>
      </c>
      <c r="G2804" s="1">
        <v>40.299999999999997</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5169</v>
      </c>
      <c r="D2805" s="1" t="s">
        <v>5389</v>
      </c>
      <c r="E2805" s="1" t="s">
        <v>5390</v>
      </c>
      <c r="F2805" s="1">
        <v>39.700000000000003</v>
      </c>
      <c r="G2805" s="1">
        <v>43.7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5169</v>
      </c>
      <c r="D2806" s="1" t="s">
        <v>5391</v>
      </c>
      <c r="E2806" s="1" t="s">
        <v>5392</v>
      </c>
      <c r="F2806" s="1">
        <v>43.5</v>
      </c>
      <c r="G2806" s="1">
        <v>47.9</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3183</v>
      </c>
      <c r="E2807" s="1" t="s">
        <v>3184</v>
      </c>
      <c r="F2807" s="1">
        <v>0</v>
      </c>
      <c r="G2807" s="1">
        <v>0</v>
      </c>
      <c r="H2807" s="1" t="s">
        <v>5393</v>
      </c>
      <c r="J2807" s="1">
        <v>103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5394</v>
      </c>
      <c r="E2808" s="1" t="s">
        <v>5395</v>
      </c>
      <c r="F2808" s="1">
        <v>3.8</v>
      </c>
      <c r="G2808" s="1">
        <v>0</v>
      </c>
      <c r="H2808" s="1" t="s">
        <v>7</v>
      </c>
      <c r="J2808" s="1">
        <v>3</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5396</v>
      </c>
      <c r="E2809" s="1" t="s">
        <v>5397</v>
      </c>
      <c r="F2809" s="1">
        <v>7.5</v>
      </c>
      <c r="G2809" s="1">
        <v>0</v>
      </c>
      <c r="H2809" s="1" t="s">
        <v>7</v>
      </c>
      <c r="J2809" s="1">
        <v>3</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5398</v>
      </c>
      <c r="E2810" s="1" t="s">
        <v>5399</v>
      </c>
      <c r="F2810" s="1">
        <v>9.3000000000000007</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3131</v>
      </c>
      <c r="B2811" s="1" t="s">
        <v>3052</v>
      </c>
      <c r="C2811" s="1" t="s">
        <v>5153</v>
      </c>
      <c r="D2811" s="1" t="s">
        <v>5400</v>
      </c>
      <c r="E2811" s="1" t="s">
        <v>5401</v>
      </c>
      <c r="F2811" s="1">
        <v>12.2</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3131</v>
      </c>
      <c r="B2812" s="1" t="s">
        <v>3052</v>
      </c>
      <c r="C2812" s="1" t="s">
        <v>5153</v>
      </c>
      <c r="D2812" s="1" t="s">
        <v>5402</v>
      </c>
      <c r="E2812" s="1" t="s">
        <v>5403</v>
      </c>
      <c r="F2812" s="1">
        <v>16.399999999999999</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5404</v>
      </c>
      <c r="E2813" s="1" t="s">
        <v>5405</v>
      </c>
      <c r="F2813" s="1">
        <v>19.600000000000001</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5406</v>
      </c>
      <c r="E2814" s="1" t="s">
        <v>5407</v>
      </c>
      <c r="F2814" s="1">
        <v>23.8</v>
      </c>
      <c r="G2814" s="1">
        <v>0</v>
      </c>
      <c r="H2814" s="1" t="s">
        <v>7</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5408</v>
      </c>
      <c r="E2815" s="1" t="s">
        <v>1558</v>
      </c>
      <c r="F2815" s="1">
        <v>28.5</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1424</v>
      </c>
      <c r="E2816" s="1" t="s">
        <v>5409</v>
      </c>
      <c r="F2816" s="1">
        <v>31.7</v>
      </c>
      <c r="G2816" s="1">
        <v>0</v>
      </c>
      <c r="H2816" s="1" t="s">
        <v>7</v>
      </c>
      <c r="I2816" s="1" t="s">
        <v>9332</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5410</v>
      </c>
      <c r="E2817" s="1" t="s">
        <v>5411</v>
      </c>
      <c r="F2817" s="1">
        <v>33</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5412</v>
      </c>
      <c r="E2818" s="1" t="s">
        <v>5413</v>
      </c>
      <c r="F2818" s="1">
        <v>37.200000000000003</v>
      </c>
      <c r="G2818" s="1">
        <v>0</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5414</v>
      </c>
      <c r="E2819" s="1" t="s">
        <v>5415</v>
      </c>
      <c r="F2819" s="1">
        <v>40.4</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5416</v>
      </c>
      <c r="E2820" s="1" t="s">
        <v>5417</v>
      </c>
      <c r="F2820" s="1">
        <v>44.1</v>
      </c>
      <c r="G2820" s="1">
        <v>0</v>
      </c>
      <c r="H2820" s="1" t="s">
        <v>5160</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5418</v>
      </c>
      <c r="E2821" s="1" t="s">
        <v>5419</v>
      </c>
      <c r="F2821" s="1">
        <v>47.5</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5420</v>
      </c>
      <c r="E2822" s="1" t="s">
        <v>5421</v>
      </c>
      <c r="F2822" s="1">
        <v>50.9</v>
      </c>
      <c r="G2822" s="1">
        <v>0</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5153</v>
      </c>
      <c r="D2823" s="1" t="s">
        <v>5422</v>
      </c>
      <c r="E2823" s="1" t="s">
        <v>5423</v>
      </c>
      <c r="F2823" s="1">
        <v>55.3</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5153</v>
      </c>
      <c r="D2824" s="1" t="s">
        <v>5151</v>
      </c>
      <c r="E2824" s="1" t="s">
        <v>5152</v>
      </c>
      <c r="F2824" s="1">
        <v>59.9</v>
      </c>
      <c r="G2824" s="1">
        <v>0</v>
      </c>
      <c r="H2824" s="1" t="s">
        <v>5150</v>
      </c>
      <c r="J2824" s="1">
        <v>0</v>
      </c>
      <c r="K2824" s="1">
        <v>0</v>
      </c>
      <c r="L2824" s="1">
        <v>0</v>
      </c>
      <c r="M2824" s="1">
        <v>0</v>
      </c>
      <c r="N2824" s="1">
        <v>0</v>
      </c>
      <c r="O2824" s="1">
        <v>0</v>
      </c>
      <c r="P2824" s="1" t="s">
        <v>9516</v>
      </c>
      <c r="Q2824" s="1">
        <v>1</v>
      </c>
      <c r="R2824" s="1">
        <v>0</v>
      </c>
      <c r="S2824" s="1">
        <v>0</v>
      </c>
      <c r="T2824" s="1" t="s">
        <v>9516</v>
      </c>
    </row>
    <row r="2825" spans="1:20" ht="13.5" customHeight="1">
      <c r="A2825" s="1" t="s">
        <v>5149</v>
      </c>
      <c r="B2825" s="1" t="s">
        <v>3219</v>
      </c>
      <c r="C2825" s="1" t="s">
        <v>5153</v>
      </c>
      <c r="D2825" s="1" t="s">
        <v>5424</v>
      </c>
      <c r="E2825" s="1" t="s">
        <v>5425</v>
      </c>
      <c r="F2825" s="1">
        <v>65.599999999999994</v>
      </c>
      <c r="G2825" s="1">
        <v>0</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5426</v>
      </c>
      <c r="E2826" s="1" t="s">
        <v>5427</v>
      </c>
      <c r="F2826" s="1">
        <v>71</v>
      </c>
      <c r="G2826" s="1">
        <v>0</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5428</v>
      </c>
      <c r="E2827" s="1" t="s">
        <v>5429</v>
      </c>
      <c r="F2827" s="1">
        <v>79.900000000000006</v>
      </c>
      <c r="G2827" s="1">
        <v>0</v>
      </c>
      <c r="H2827" s="1" t="s">
        <v>3244</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5430</v>
      </c>
      <c r="E2828" s="1" t="s">
        <v>5431</v>
      </c>
      <c r="F2828" s="1">
        <v>86.1</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5432</v>
      </c>
      <c r="E2829" s="1" t="s">
        <v>5433</v>
      </c>
      <c r="F2829" s="1">
        <v>90.5</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5149</v>
      </c>
      <c r="B2830" s="1" t="s">
        <v>3219</v>
      </c>
      <c r="C2830" s="1" t="s">
        <v>5153</v>
      </c>
      <c r="D2830" s="1" t="s">
        <v>5434</v>
      </c>
      <c r="E2830" s="1" t="s">
        <v>5435</v>
      </c>
      <c r="F2830" s="1">
        <v>94.5</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5149</v>
      </c>
      <c r="B2831" s="1" t="s">
        <v>3219</v>
      </c>
      <c r="C2831" s="1" t="s">
        <v>5153</v>
      </c>
      <c r="D2831" s="1" t="s">
        <v>9893</v>
      </c>
      <c r="E2831" s="1" t="s">
        <v>5436</v>
      </c>
      <c r="F2831" s="1">
        <v>101.8</v>
      </c>
      <c r="G2831" s="1">
        <v>0</v>
      </c>
      <c r="H2831" s="1" t="s">
        <v>7</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9894</v>
      </c>
      <c r="E2832" s="1" t="s">
        <v>5437</v>
      </c>
      <c r="F2832" s="1">
        <v>104.8</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1965</v>
      </c>
      <c r="E2833" s="1" t="s">
        <v>5438</v>
      </c>
      <c r="F2833" s="1">
        <v>108.8</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5439</v>
      </c>
      <c r="E2834" s="1" t="s">
        <v>5440</v>
      </c>
      <c r="F2834" s="1">
        <v>114.2</v>
      </c>
      <c r="G2834" s="1">
        <v>0</v>
      </c>
      <c r="H2834" s="1" t="s">
        <v>7</v>
      </c>
      <c r="J2834" s="1">
        <v>0</v>
      </c>
      <c r="K2834" s="1">
        <v>0</v>
      </c>
      <c r="L2834" s="1">
        <v>3</v>
      </c>
      <c r="M2834" s="1">
        <v>0</v>
      </c>
      <c r="N2834" s="1">
        <v>0</v>
      </c>
      <c r="O2834" s="1">
        <v>0</v>
      </c>
      <c r="P2834" s="1" t="s">
        <v>9516</v>
      </c>
      <c r="Q2834" s="1">
        <v>0</v>
      </c>
      <c r="R2834" s="1">
        <v>0</v>
      </c>
      <c r="S2834" s="1">
        <v>0</v>
      </c>
      <c r="T2834" s="1" t="s">
        <v>9516</v>
      </c>
    </row>
    <row r="2835" spans="1:20" ht="13.5" customHeight="1">
      <c r="A2835" s="1" t="s">
        <v>3255</v>
      </c>
      <c r="B2835" s="1" t="s">
        <v>3219</v>
      </c>
      <c r="C2835" s="1" t="s">
        <v>5153</v>
      </c>
      <c r="D2835" s="1" t="s">
        <v>3829</v>
      </c>
      <c r="E2835" s="1" t="s">
        <v>3830</v>
      </c>
      <c r="F2835" s="1">
        <v>120.9</v>
      </c>
      <c r="G2835" s="1">
        <v>0</v>
      </c>
      <c r="H2835" s="1" t="s">
        <v>7</v>
      </c>
      <c r="I2835" s="1" t="s">
        <v>9332</v>
      </c>
      <c r="J2835" s="1">
        <v>0</v>
      </c>
      <c r="K2835" s="1">
        <v>0</v>
      </c>
      <c r="L2835" s="1">
        <v>3</v>
      </c>
      <c r="M2835" s="1">
        <v>0</v>
      </c>
      <c r="N2835" s="1">
        <v>0</v>
      </c>
      <c r="O2835" s="1">
        <v>0</v>
      </c>
      <c r="P2835" s="1" t="s">
        <v>9516</v>
      </c>
      <c r="Q2835" s="1">
        <v>0</v>
      </c>
      <c r="R2835" s="1">
        <v>0</v>
      </c>
      <c r="S2835" s="1">
        <v>0</v>
      </c>
      <c r="T2835" s="1" t="s">
        <v>9516</v>
      </c>
    </row>
    <row r="2836" spans="1:20" ht="13.5" customHeight="1">
      <c r="A2836" s="1" t="s">
        <v>3255</v>
      </c>
      <c r="B2836" s="1" t="s">
        <v>3219</v>
      </c>
      <c r="C2836" s="1" t="s">
        <v>5153</v>
      </c>
      <c r="D2836" s="1" t="s">
        <v>5441</v>
      </c>
      <c r="E2836" s="1" t="s">
        <v>5442</v>
      </c>
      <c r="F2836" s="1">
        <v>126.9</v>
      </c>
      <c r="G2836" s="1">
        <v>0</v>
      </c>
      <c r="H2836" s="1" t="s">
        <v>5443</v>
      </c>
      <c r="J2836" s="1">
        <v>0</v>
      </c>
      <c r="K2836" s="1">
        <v>0</v>
      </c>
      <c r="L2836" s="1">
        <v>3</v>
      </c>
      <c r="M2836" s="1">
        <v>0</v>
      </c>
      <c r="N2836" s="1">
        <v>0</v>
      </c>
      <c r="O2836" s="1">
        <v>0</v>
      </c>
      <c r="P2836" s="1" t="s">
        <v>9516</v>
      </c>
      <c r="Q2836" s="1">
        <v>0</v>
      </c>
      <c r="R2836" s="1">
        <v>0</v>
      </c>
      <c r="S2836" s="1">
        <v>0</v>
      </c>
      <c r="T2836" s="1" t="s">
        <v>9516</v>
      </c>
    </row>
    <row r="2837" spans="1:20" ht="13.5" customHeight="1">
      <c r="A2837" s="1" t="s">
        <v>5444</v>
      </c>
      <c r="B2837" s="1" t="s">
        <v>3219</v>
      </c>
      <c r="C2837" s="1" t="s">
        <v>5153</v>
      </c>
      <c r="D2837" s="1" t="s">
        <v>5445</v>
      </c>
      <c r="E2837" s="1" t="s">
        <v>5446</v>
      </c>
      <c r="F2837" s="1">
        <v>130.1</v>
      </c>
      <c r="G2837" s="1">
        <v>0</v>
      </c>
      <c r="H2837" s="1" t="s">
        <v>7</v>
      </c>
      <c r="J2837" s="1">
        <v>0</v>
      </c>
      <c r="K2837" s="1">
        <v>0</v>
      </c>
      <c r="L2837" s="1">
        <v>3</v>
      </c>
      <c r="M2837" s="1">
        <v>0</v>
      </c>
      <c r="N2837" s="1">
        <v>0</v>
      </c>
      <c r="O2837" s="1">
        <v>0</v>
      </c>
      <c r="P2837" s="1" t="s">
        <v>9516</v>
      </c>
      <c r="Q2837" s="1">
        <v>0</v>
      </c>
      <c r="R2837" s="1">
        <v>0</v>
      </c>
      <c r="S2837" s="1">
        <v>0</v>
      </c>
      <c r="T2837" s="1" t="s">
        <v>9516</v>
      </c>
    </row>
    <row r="2838" spans="1:20" ht="13.5" customHeight="1">
      <c r="A2838" s="1" t="s">
        <v>5444</v>
      </c>
      <c r="B2838" s="1" t="s">
        <v>3219</v>
      </c>
      <c r="C2838" s="1" t="s">
        <v>5153</v>
      </c>
      <c r="D2838" s="1" t="s">
        <v>5447</v>
      </c>
      <c r="E2838" s="1" t="s">
        <v>5448</v>
      </c>
      <c r="F2838" s="1">
        <v>133.9</v>
      </c>
      <c r="G2838" s="1">
        <v>0</v>
      </c>
      <c r="H2838" s="1" t="s">
        <v>5449</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1925</v>
      </c>
      <c r="E2839" s="1" t="s">
        <v>1926</v>
      </c>
      <c r="F2839" s="1">
        <v>138.69999999999999</v>
      </c>
      <c r="G2839" s="1">
        <v>0</v>
      </c>
      <c r="H2839" s="1" t="s">
        <v>7</v>
      </c>
      <c r="I2839" s="1" t="s">
        <v>9332</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5450</v>
      </c>
      <c r="E2840" s="1" t="s">
        <v>5451</v>
      </c>
      <c r="F2840" s="1">
        <v>142.5</v>
      </c>
      <c r="G2840" s="1">
        <v>0</v>
      </c>
      <c r="H2840" s="1" t="s">
        <v>7</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5452</v>
      </c>
      <c r="E2841" s="1" t="s">
        <v>5453</v>
      </c>
      <c r="F2841" s="1">
        <v>145.69999999999999</v>
      </c>
      <c r="G2841" s="1">
        <v>0</v>
      </c>
      <c r="H2841" s="1" t="s">
        <v>7</v>
      </c>
      <c r="J2841" s="1">
        <v>0</v>
      </c>
      <c r="K2841" s="1">
        <v>0</v>
      </c>
      <c r="L2841" s="1">
        <v>3</v>
      </c>
      <c r="M2841" s="1">
        <v>2</v>
      </c>
      <c r="N2841" s="1">
        <v>0</v>
      </c>
      <c r="O2841" s="1">
        <v>0</v>
      </c>
      <c r="P2841" s="1" t="s">
        <v>9516</v>
      </c>
      <c r="Q2841" s="1">
        <v>0</v>
      </c>
      <c r="R2841" s="1">
        <v>0</v>
      </c>
      <c r="S2841" s="1">
        <v>0</v>
      </c>
      <c r="T2841" s="1" t="s">
        <v>9516</v>
      </c>
    </row>
    <row r="2842" spans="1:20" ht="13.5" customHeight="1">
      <c r="A2842" s="1" t="s">
        <v>5444</v>
      </c>
      <c r="B2842" s="1" t="s">
        <v>3219</v>
      </c>
      <c r="C2842" s="1" t="s">
        <v>5153</v>
      </c>
      <c r="D2842" s="1" t="s">
        <v>5454</v>
      </c>
      <c r="E2842" s="1" t="s">
        <v>1828</v>
      </c>
      <c r="F2842" s="1">
        <v>149.30000000000001</v>
      </c>
      <c r="G2842" s="1">
        <v>0</v>
      </c>
      <c r="H2842" s="1" t="s">
        <v>5455</v>
      </c>
      <c r="J2842" s="1">
        <v>0</v>
      </c>
      <c r="K2842" s="1">
        <v>0</v>
      </c>
      <c r="L2842" s="1">
        <v>3</v>
      </c>
      <c r="M2842" s="1">
        <v>2</v>
      </c>
      <c r="N2842" s="1">
        <v>0</v>
      </c>
      <c r="O2842" s="1">
        <v>0</v>
      </c>
      <c r="P2842" s="1" t="s">
        <v>9516</v>
      </c>
      <c r="Q2842" s="1">
        <v>0</v>
      </c>
      <c r="R2842" s="1">
        <v>0</v>
      </c>
      <c r="S2842" s="1">
        <v>0</v>
      </c>
      <c r="T2842" s="1" t="s">
        <v>9516</v>
      </c>
    </row>
    <row r="2843" spans="1:20" ht="13.5" customHeight="1">
      <c r="A2843" s="1" t="s">
        <v>5444</v>
      </c>
      <c r="B2843" s="1" t="s">
        <v>3219</v>
      </c>
      <c r="C2843" s="1" t="s">
        <v>5153</v>
      </c>
      <c r="D2843" s="1" t="s">
        <v>1224</v>
      </c>
      <c r="E2843" s="1" t="s">
        <v>5456</v>
      </c>
      <c r="F2843" s="1">
        <v>151.1</v>
      </c>
      <c r="G2843" s="1">
        <v>0</v>
      </c>
      <c r="H2843" s="1" t="s">
        <v>7</v>
      </c>
      <c r="I2843" s="1" t="s">
        <v>9332</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5457</v>
      </c>
      <c r="E2844" s="1" t="s">
        <v>5458</v>
      </c>
      <c r="F2844" s="1">
        <v>154</v>
      </c>
      <c r="G2844" s="1">
        <v>0</v>
      </c>
      <c r="H2844" s="1" t="s">
        <v>7</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5459</v>
      </c>
      <c r="E2845" s="1" t="s">
        <v>5460</v>
      </c>
      <c r="F2845" s="1">
        <v>156.4</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3211</v>
      </c>
      <c r="E2846" s="1" t="s">
        <v>5461</v>
      </c>
      <c r="F2846" s="1">
        <v>158.80000000000001</v>
      </c>
      <c r="G2846" s="1">
        <v>0</v>
      </c>
      <c r="H2846" s="1" t="s">
        <v>7</v>
      </c>
      <c r="I2846" s="1" t="s">
        <v>9332</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5462</v>
      </c>
      <c r="E2847" s="1" t="s">
        <v>5463</v>
      </c>
      <c r="F2847" s="1">
        <v>160.5</v>
      </c>
      <c r="G2847" s="1">
        <v>0</v>
      </c>
      <c r="H2847" s="1" t="s">
        <v>7</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5464</v>
      </c>
      <c r="E2848" s="1" t="s">
        <v>5465</v>
      </c>
      <c r="F2848" s="1">
        <v>163.1</v>
      </c>
      <c r="G2848" s="1">
        <v>0</v>
      </c>
      <c r="H2848" s="1" t="s">
        <v>7</v>
      </c>
      <c r="J2848" s="1">
        <v>0</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5466</v>
      </c>
      <c r="E2849" s="1" t="s">
        <v>5467</v>
      </c>
      <c r="F2849" s="1">
        <v>164.3</v>
      </c>
      <c r="G2849" s="1">
        <v>0</v>
      </c>
      <c r="H2849" s="1" t="s">
        <v>5468</v>
      </c>
      <c r="J2849" s="1">
        <v>0</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5469</v>
      </c>
      <c r="E2850" s="1" t="s">
        <v>5470</v>
      </c>
      <c r="F2850" s="1">
        <v>166</v>
      </c>
      <c r="G2850" s="1">
        <v>0</v>
      </c>
      <c r="H2850" s="1" t="s">
        <v>7</v>
      </c>
      <c r="J2850" s="1">
        <v>5</v>
      </c>
      <c r="K2850" s="1">
        <v>0</v>
      </c>
      <c r="L2850" s="1">
        <v>3</v>
      </c>
      <c r="M2850" s="1">
        <v>2</v>
      </c>
      <c r="N2850" s="1">
        <v>0</v>
      </c>
      <c r="O2850" s="1">
        <v>0</v>
      </c>
      <c r="P2850" s="1" t="s">
        <v>9516</v>
      </c>
      <c r="Q2850" s="1">
        <v>0</v>
      </c>
      <c r="R2850" s="1">
        <v>0</v>
      </c>
      <c r="S2850" s="1">
        <v>0</v>
      </c>
      <c r="T2850" s="1" t="s">
        <v>9516</v>
      </c>
    </row>
    <row r="2851" spans="1:20" ht="13.5" customHeight="1">
      <c r="A2851" s="1" t="s">
        <v>3269</v>
      </c>
      <c r="B2851" s="1" t="s">
        <v>3219</v>
      </c>
      <c r="C2851" s="1" t="s">
        <v>5153</v>
      </c>
      <c r="D2851" s="1" t="s">
        <v>5471</v>
      </c>
      <c r="E2851" s="1" t="s">
        <v>5472</v>
      </c>
      <c r="F2851" s="1">
        <v>167.5</v>
      </c>
      <c r="G2851" s="1">
        <v>0</v>
      </c>
      <c r="H2851" s="1" t="s">
        <v>7</v>
      </c>
      <c r="J2851" s="1">
        <v>5</v>
      </c>
      <c r="K2851" s="1">
        <v>0</v>
      </c>
      <c r="L2851" s="1">
        <v>3</v>
      </c>
      <c r="M2851" s="1">
        <v>2</v>
      </c>
      <c r="N2851" s="1">
        <v>0</v>
      </c>
      <c r="O2851" s="1">
        <v>0</v>
      </c>
      <c r="P2851" s="1" t="s">
        <v>9516</v>
      </c>
      <c r="Q2851" s="1">
        <v>0</v>
      </c>
      <c r="R2851" s="1">
        <v>0</v>
      </c>
      <c r="S2851" s="1">
        <v>0</v>
      </c>
      <c r="T2851" s="1" t="s">
        <v>9516</v>
      </c>
    </row>
    <row r="2852" spans="1:20" ht="13.5" customHeight="1">
      <c r="A2852" s="1" t="s">
        <v>3269</v>
      </c>
      <c r="B2852" s="1" t="s">
        <v>3219</v>
      </c>
      <c r="C2852" s="1" t="s">
        <v>5153</v>
      </c>
      <c r="D2852" s="1" t="s">
        <v>5473</v>
      </c>
      <c r="E2852" s="1" t="s">
        <v>5474</v>
      </c>
      <c r="F2852" s="1">
        <v>169</v>
      </c>
      <c r="G2852" s="1">
        <v>0</v>
      </c>
      <c r="H2852" s="1" t="s">
        <v>7</v>
      </c>
      <c r="J2852" s="1">
        <v>5</v>
      </c>
      <c r="K2852" s="1">
        <v>0</v>
      </c>
      <c r="L2852" s="1">
        <v>3</v>
      </c>
      <c r="M2852" s="1">
        <v>2</v>
      </c>
      <c r="N2852" s="1">
        <v>0</v>
      </c>
      <c r="O2852" s="1">
        <v>0</v>
      </c>
      <c r="P2852" s="1" t="s">
        <v>9516</v>
      </c>
      <c r="Q2852" s="1">
        <v>0</v>
      </c>
      <c r="R2852" s="1">
        <v>0</v>
      </c>
      <c r="S2852" s="1">
        <v>0</v>
      </c>
      <c r="T2852" s="1" t="s">
        <v>9516</v>
      </c>
    </row>
    <row r="2853" spans="1:20">
      <c r="A2853" s="1" t="s">
        <v>3269</v>
      </c>
      <c r="B2853" s="1" t="s">
        <v>3219</v>
      </c>
      <c r="C2853" s="1" t="s">
        <v>5153</v>
      </c>
      <c r="D2853" s="1" t="s">
        <v>5475</v>
      </c>
      <c r="E2853" s="1" t="s">
        <v>5476</v>
      </c>
      <c r="F2853" s="1">
        <v>171.4</v>
      </c>
      <c r="G2853" s="1">
        <v>0</v>
      </c>
      <c r="H2853" s="1" t="s">
        <v>5477</v>
      </c>
      <c r="J2853" s="1">
        <v>5</v>
      </c>
      <c r="K2853" s="1">
        <v>0</v>
      </c>
      <c r="L2853" s="1">
        <v>3</v>
      </c>
      <c r="M2853" s="1">
        <v>2</v>
      </c>
      <c r="N2853" s="1">
        <v>2</v>
      </c>
      <c r="O2853" s="1">
        <v>0</v>
      </c>
      <c r="P2853" s="1" t="s">
        <v>9516</v>
      </c>
      <c r="Q2853" s="1">
        <v>0</v>
      </c>
      <c r="R2853" s="1">
        <v>9</v>
      </c>
      <c r="S2853" s="1">
        <v>0</v>
      </c>
      <c r="T2853" s="1" t="s">
        <v>9516</v>
      </c>
    </row>
    <row r="2854" spans="1:20">
      <c r="A2854" s="1" t="s">
        <v>3269</v>
      </c>
      <c r="B2854" s="1" t="s">
        <v>3219</v>
      </c>
      <c r="C2854" s="1" t="s">
        <v>5153</v>
      </c>
      <c r="D2854" s="1" t="s">
        <v>5478</v>
      </c>
      <c r="E2854" s="1" t="s">
        <v>5479</v>
      </c>
      <c r="F2854" s="1">
        <v>172.4</v>
      </c>
      <c r="G2854" s="1">
        <v>0</v>
      </c>
      <c r="H2854" s="1" t="s">
        <v>9502</v>
      </c>
      <c r="J2854" s="1">
        <v>5</v>
      </c>
      <c r="K2854" s="1">
        <v>0</v>
      </c>
      <c r="L2854" s="1">
        <v>3</v>
      </c>
      <c r="M2854" s="1">
        <v>2</v>
      </c>
      <c r="N2854" s="1">
        <v>2</v>
      </c>
      <c r="O2854" s="1">
        <v>0</v>
      </c>
      <c r="P2854" s="1" t="s">
        <v>9516</v>
      </c>
      <c r="Q2854" s="1">
        <v>0</v>
      </c>
      <c r="R2854" s="1">
        <v>0</v>
      </c>
      <c r="S2854" s="1">
        <v>0</v>
      </c>
      <c r="T2854" s="1" t="s">
        <v>9516</v>
      </c>
    </row>
    <row r="2855" spans="1:20">
      <c r="A2855" s="1" t="s">
        <v>3269</v>
      </c>
      <c r="B2855" s="1" t="s">
        <v>3219</v>
      </c>
      <c r="C2855" s="1" t="s">
        <v>5153</v>
      </c>
      <c r="D2855" s="1" t="s">
        <v>5480</v>
      </c>
      <c r="E2855" s="1" t="s">
        <v>5481</v>
      </c>
      <c r="F2855" s="1">
        <v>173.6</v>
      </c>
      <c r="G2855" s="1">
        <v>0</v>
      </c>
      <c r="H2855" s="1" t="s">
        <v>3291</v>
      </c>
      <c r="J2855" s="1">
        <v>5</v>
      </c>
      <c r="K2855" s="1">
        <v>0</v>
      </c>
      <c r="L2855" s="1">
        <v>3</v>
      </c>
      <c r="M2855" s="1">
        <v>2</v>
      </c>
      <c r="N2855" s="1">
        <v>2</v>
      </c>
      <c r="O2855" s="1">
        <v>0</v>
      </c>
      <c r="P2855" s="1" t="s">
        <v>9516</v>
      </c>
      <c r="Q2855" s="1">
        <v>0</v>
      </c>
      <c r="R2855" s="1">
        <v>109</v>
      </c>
      <c r="S2855" s="1">
        <v>0</v>
      </c>
      <c r="T2855" s="1" t="s">
        <v>9516</v>
      </c>
    </row>
    <row r="2856" spans="1:20">
      <c r="A2856" s="1" t="s">
        <v>3269</v>
      </c>
      <c r="B2856" s="1" t="s">
        <v>3219</v>
      </c>
      <c r="C2856" s="1" t="s">
        <v>5153</v>
      </c>
      <c r="D2856" s="1" t="s">
        <v>5482</v>
      </c>
      <c r="E2856" s="1" t="s">
        <v>5483</v>
      </c>
      <c r="F2856" s="1">
        <v>174.9</v>
      </c>
      <c r="G2856" s="1">
        <v>0</v>
      </c>
      <c r="J2856" s="1">
        <v>5</v>
      </c>
      <c r="K2856" s="1">
        <v>0</v>
      </c>
      <c r="L2856" s="1">
        <v>3</v>
      </c>
      <c r="M2856" s="1">
        <v>2</v>
      </c>
      <c r="N2856" s="1">
        <v>2</v>
      </c>
      <c r="O2856" s="1">
        <v>0</v>
      </c>
      <c r="P2856" s="1" t="s">
        <v>9516</v>
      </c>
      <c r="Q2856" s="1">
        <v>0</v>
      </c>
      <c r="R2856" s="1">
        <v>0</v>
      </c>
      <c r="S2856" s="1">
        <v>0</v>
      </c>
      <c r="T2856" s="1" t="s">
        <v>9516</v>
      </c>
    </row>
    <row r="2857" spans="1:20" ht="13.5" customHeight="1">
      <c r="A2857" s="1" t="s">
        <v>3210</v>
      </c>
      <c r="B2857" s="1" t="s">
        <v>3219</v>
      </c>
      <c r="C2857" s="1" t="s">
        <v>3769</v>
      </c>
      <c r="D2857" s="1" t="s">
        <v>3216</v>
      </c>
      <c r="E2857" s="1" t="s">
        <v>3217</v>
      </c>
      <c r="F2857" s="1">
        <v>0</v>
      </c>
      <c r="G2857" s="1">
        <v>0</v>
      </c>
      <c r="H2857" s="1" t="s">
        <v>3468</v>
      </c>
      <c r="J2857" s="1">
        <v>0</v>
      </c>
      <c r="K2857" s="1">
        <v>0</v>
      </c>
      <c r="L2857" s="1">
        <v>3</v>
      </c>
      <c r="M2857" s="1">
        <v>0</v>
      </c>
      <c r="N2857" s="1">
        <v>0</v>
      </c>
      <c r="O2857" s="1">
        <v>0</v>
      </c>
      <c r="P2857" s="1" t="s">
        <v>9516</v>
      </c>
      <c r="Q2857" s="1">
        <v>1</v>
      </c>
      <c r="R2857" s="1">
        <v>106</v>
      </c>
      <c r="S2857" s="1">
        <v>0</v>
      </c>
      <c r="T2857" s="1" t="s">
        <v>9516</v>
      </c>
    </row>
    <row r="2858" spans="1:20" ht="13.5" customHeight="1">
      <c r="A2858" s="1" t="s">
        <v>3210</v>
      </c>
      <c r="B2858" s="1" t="s">
        <v>3219</v>
      </c>
      <c r="C2858" s="1" t="s">
        <v>3769</v>
      </c>
      <c r="D2858" s="1" t="s">
        <v>5492</v>
      </c>
      <c r="E2858" s="1" t="s">
        <v>4416</v>
      </c>
      <c r="F2858" s="1">
        <v>2.4</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5493</v>
      </c>
      <c r="E2859" s="1" t="s">
        <v>5494</v>
      </c>
      <c r="F2859" s="1">
        <v>4.7</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5495</v>
      </c>
      <c r="E2860" s="1" t="s">
        <v>5496</v>
      </c>
      <c r="F2860" s="1">
        <v>7.7</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5497</v>
      </c>
      <c r="E2861" s="1" t="s">
        <v>5498</v>
      </c>
      <c r="F2861" s="1">
        <v>12.8</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5499</v>
      </c>
      <c r="E2862" s="1" t="s">
        <v>5500</v>
      </c>
      <c r="F2862" s="1">
        <v>15.6</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5501</v>
      </c>
      <c r="E2863" s="1" t="s">
        <v>3273</v>
      </c>
      <c r="F2863" s="1">
        <v>18.2</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5502</v>
      </c>
      <c r="E2864" s="1" t="s">
        <v>5503</v>
      </c>
      <c r="F2864" s="1">
        <v>22.4</v>
      </c>
      <c r="G2864" s="1">
        <v>0</v>
      </c>
      <c r="H2864" s="1" t="s">
        <v>7</v>
      </c>
      <c r="J2864" s="1">
        <v>0</v>
      </c>
      <c r="K2864" s="1">
        <v>0</v>
      </c>
      <c r="L2864" s="1">
        <v>3</v>
      </c>
      <c r="M2864" s="1">
        <v>0</v>
      </c>
      <c r="N2864" s="1">
        <v>0</v>
      </c>
      <c r="O2864" s="1">
        <v>0</v>
      </c>
      <c r="P2864" s="1" t="s">
        <v>9516</v>
      </c>
      <c r="Q2864" s="1">
        <v>0</v>
      </c>
      <c r="R2864" s="1">
        <v>0</v>
      </c>
      <c r="S2864" s="1">
        <v>0</v>
      </c>
      <c r="T2864" s="1" t="s">
        <v>9516</v>
      </c>
    </row>
    <row r="2865" spans="1:20" ht="13.5" customHeight="1">
      <c r="A2865" s="1" t="s">
        <v>3210</v>
      </c>
      <c r="B2865" s="1" t="s">
        <v>3219</v>
      </c>
      <c r="C2865" s="1" t="s">
        <v>3769</v>
      </c>
      <c r="D2865" s="1" t="s">
        <v>5504</v>
      </c>
      <c r="E2865" s="1" t="s">
        <v>5505</v>
      </c>
      <c r="F2865" s="1">
        <v>26.5</v>
      </c>
      <c r="G2865" s="1">
        <v>0</v>
      </c>
      <c r="H2865" s="1" t="s">
        <v>7</v>
      </c>
      <c r="J2865" s="1">
        <v>0</v>
      </c>
      <c r="K2865" s="1">
        <v>0</v>
      </c>
      <c r="L2865" s="1">
        <v>3</v>
      </c>
      <c r="M2865" s="1">
        <v>0</v>
      </c>
      <c r="N2865" s="1">
        <v>0</v>
      </c>
      <c r="O2865" s="1">
        <v>0</v>
      </c>
      <c r="P2865" s="1" t="s">
        <v>9516</v>
      </c>
      <c r="Q2865" s="1">
        <v>0</v>
      </c>
      <c r="R2865" s="1">
        <v>0</v>
      </c>
      <c r="S2865" s="1">
        <v>0</v>
      </c>
      <c r="T2865" s="1" t="s">
        <v>9516</v>
      </c>
    </row>
    <row r="2866" spans="1:20" ht="13.5" customHeight="1">
      <c r="A2866" s="1" t="s">
        <v>3210</v>
      </c>
      <c r="B2866" s="1" t="s">
        <v>3219</v>
      </c>
      <c r="C2866" s="1" t="s">
        <v>3769</v>
      </c>
      <c r="D2866" s="1" t="s">
        <v>5506</v>
      </c>
      <c r="E2866" s="1" t="s">
        <v>5507</v>
      </c>
      <c r="F2866" s="1">
        <v>31.4</v>
      </c>
      <c r="G2866" s="1">
        <v>0</v>
      </c>
      <c r="H2866" s="1" t="s">
        <v>3258</v>
      </c>
      <c r="J2866" s="1">
        <v>0</v>
      </c>
      <c r="K2866" s="1">
        <v>0</v>
      </c>
      <c r="L2866" s="1">
        <v>3</v>
      </c>
      <c r="M2866" s="1">
        <v>0</v>
      </c>
      <c r="N2866" s="1">
        <v>0</v>
      </c>
      <c r="O2866" s="1">
        <v>0</v>
      </c>
      <c r="P2866" s="1" t="s">
        <v>9516</v>
      </c>
      <c r="Q2866" s="1">
        <v>0</v>
      </c>
      <c r="R2866" s="1">
        <v>6</v>
      </c>
      <c r="S2866" s="1">
        <v>0</v>
      </c>
      <c r="T2866" s="1" t="s">
        <v>9516</v>
      </c>
    </row>
    <row r="2867" spans="1:20" ht="13.5" customHeight="1">
      <c r="A2867" s="1" t="s">
        <v>5508</v>
      </c>
      <c r="B2867" s="1" t="s">
        <v>3219</v>
      </c>
      <c r="C2867" s="1" t="s">
        <v>3769</v>
      </c>
      <c r="D2867" s="1" t="s">
        <v>5509</v>
      </c>
      <c r="E2867" s="1" t="s">
        <v>5510</v>
      </c>
      <c r="F2867" s="1">
        <v>39.200000000000003</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5511</v>
      </c>
      <c r="E2868" s="1" t="s">
        <v>5512</v>
      </c>
      <c r="F2868" s="1">
        <v>45.9</v>
      </c>
      <c r="G2868" s="1">
        <v>0</v>
      </c>
      <c r="H2868" s="1" t="s">
        <v>5513</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5514</v>
      </c>
      <c r="E2869" s="1" t="s">
        <v>5515</v>
      </c>
      <c r="F2869" s="1">
        <v>62.5</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5516</v>
      </c>
      <c r="E2870" s="1" t="s">
        <v>5517</v>
      </c>
      <c r="F2870" s="1">
        <v>65.099999999999994</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5518</v>
      </c>
      <c r="E2871" s="1" t="s">
        <v>5519</v>
      </c>
      <c r="F2871" s="1">
        <v>68.7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5520</v>
      </c>
      <c r="E2872" s="1" t="s">
        <v>5521</v>
      </c>
      <c r="F2872" s="1">
        <v>72.2</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5522</v>
      </c>
      <c r="E2873" s="1" t="s">
        <v>5523</v>
      </c>
      <c r="F2873" s="1">
        <v>76.7</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5524</v>
      </c>
      <c r="E2874" s="1" t="s">
        <v>5525</v>
      </c>
      <c r="F2874" s="1">
        <v>81</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5526</v>
      </c>
      <c r="E2875" s="1" t="s">
        <v>5527</v>
      </c>
      <c r="F2875" s="1">
        <v>86.2</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5528</v>
      </c>
      <c r="E2876" s="1" t="s">
        <v>5529</v>
      </c>
      <c r="F2876" s="1">
        <v>89.4</v>
      </c>
      <c r="G2876" s="1">
        <v>0</v>
      </c>
      <c r="H2876" s="1" t="s">
        <v>7</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5530</v>
      </c>
      <c r="E2877" s="1" t="s">
        <v>5531</v>
      </c>
      <c r="F2877" s="1">
        <v>94.1</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5532</v>
      </c>
      <c r="E2878" s="1" t="s">
        <v>5533</v>
      </c>
      <c r="F2878" s="1">
        <v>97.3</v>
      </c>
      <c r="G2878" s="1">
        <v>0</v>
      </c>
      <c r="H2878" s="1" t="s">
        <v>5534</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5535</v>
      </c>
      <c r="E2879" s="1" t="s">
        <v>5536</v>
      </c>
      <c r="F2879" s="1">
        <v>99.9</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5537</v>
      </c>
      <c r="E2880" s="1" t="s">
        <v>5538</v>
      </c>
      <c r="F2880" s="1">
        <v>105.8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5539</v>
      </c>
      <c r="E2881" s="1" t="s">
        <v>5540</v>
      </c>
      <c r="F2881" s="1">
        <v>108.1</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5541</v>
      </c>
      <c r="E2882" s="1" t="s">
        <v>5542</v>
      </c>
      <c r="F2882" s="1">
        <v>111.8</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5543</v>
      </c>
      <c r="E2883" s="1" t="s">
        <v>5544</v>
      </c>
      <c r="F2883" s="1">
        <v>117.6</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5508</v>
      </c>
      <c r="B2884" s="1" t="s">
        <v>3219</v>
      </c>
      <c r="C2884" s="1" t="s">
        <v>3769</v>
      </c>
      <c r="D2884" s="1" t="s">
        <v>5545</v>
      </c>
      <c r="E2884" s="1" t="s">
        <v>5546</v>
      </c>
      <c r="F2884" s="1">
        <v>121.4</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5508</v>
      </c>
      <c r="B2885" s="1" t="s">
        <v>3219</v>
      </c>
      <c r="C2885" s="1" t="s">
        <v>3769</v>
      </c>
      <c r="D2885" s="1" t="s">
        <v>5547</v>
      </c>
      <c r="E2885" s="1" t="s">
        <v>5548</v>
      </c>
      <c r="F2885" s="1">
        <v>124.5</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5550</v>
      </c>
      <c r="E2886" s="1" t="s">
        <v>5551</v>
      </c>
      <c r="F2886" s="1">
        <v>130.19999999999999</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5552</v>
      </c>
      <c r="E2887" s="1" t="s">
        <v>5553</v>
      </c>
      <c r="F2887" s="1">
        <v>134.30000000000001</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5554</v>
      </c>
      <c r="E2888" s="1" t="s">
        <v>5555</v>
      </c>
      <c r="F2888" s="1">
        <v>137.5</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5556</v>
      </c>
      <c r="E2889" s="1" t="s">
        <v>5557</v>
      </c>
      <c r="F2889" s="1">
        <v>142.4</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5558</v>
      </c>
      <c r="E2890" s="1" t="s">
        <v>5559</v>
      </c>
      <c r="F2890" s="1">
        <v>148.19999999999999</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5560</v>
      </c>
      <c r="E2891" s="1" t="s">
        <v>5561</v>
      </c>
      <c r="F2891" s="1">
        <v>151</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10025</v>
      </c>
      <c r="E2892" s="1" t="s">
        <v>10026</v>
      </c>
      <c r="F2892" s="1">
        <v>154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5564</v>
      </c>
      <c r="E2893" s="1" t="s">
        <v>5565</v>
      </c>
      <c r="F2893" s="1">
        <v>157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5566</v>
      </c>
      <c r="E2894" s="1" t="s">
        <v>427</v>
      </c>
      <c r="F2894" s="1">
        <v>158.80000000000001</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5567</v>
      </c>
      <c r="E2895" s="1" t="s">
        <v>5568</v>
      </c>
      <c r="F2895" s="1">
        <v>162.80000000000001</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5569</v>
      </c>
      <c r="E2896" s="1" t="s">
        <v>5570</v>
      </c>
      <c r="F2896" s="1">
        <v>167.2</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5571</v>
      </c>
      <c r="E2897" s="1" t="s">
        <v>5572</v>
      </c>
      <c r="F2897" s="1">
        <v>170.5</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5549</v>
      </c>
      <c r="B2898" s="1" t="s">
        <v>3219</v>
      </c>
      <c r="C2898" s="1" t="s">
        <v>3769</v>
      </c>
      <c r="D2898" s="1" t="s">
        <v>5573</v>
      </c>
      <c r="E2898" s="1" t="s">
        <v>5574</v>
      </c>
      <c r="F2898" s="1">
        <v>172.9</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5549</v>
      </c>
      <c r="B2899" s="1" t="s">
        <v>3219</v>
      </c>
      <c r="C2899" s="1" t="s">
        <v>3769</v>
      </c>
      <c r="D2899" s="1" t="s">
        <v>5575</v>
      </c>
      <c r="E2899" s="1" t="s">
        <v>5576</v>
      </c>
      <c r="F2899" s="1">
        <v>176.6</v>
      </c>
      <c r="G2899" s="1">
        <v>0</v>
      </c>
      <c r="H2899" s="1" t="s">
        <v>10084</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5592</v>
      </c>
      <c r="E2900" s="1" t="s">
        <v>5593</v>
      </c>
      <c r="F2900" s="1">
        <v>0</v>
      </c>
      <c r="G2900" s="1">
        <v>0</v>
      </c>
      <c r="H2900" s="1" t="s">
        <v>10079</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5644</v>
      </c>
      <c r="E2901" s="1" t="s">
        <v>5645</v>
      </c>
      <c r="F2901" s="1">
        <v>1.7</v>
      </c>
      <c r="G2901" s="1">
        <v>1.9</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5646</v>
      </c>
      <c r="E2902" s="1" t="s">
        <v>5647</v>
      </c>
      <c r="F2902" s="1">
        <v>4.0999999999999996</v>
      </c>
      <c r="G2902" s="1">
        <v>4.5</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5648</v>
      </c>
      <c r="E2903" s="1" t="s">
        <v>5649</v>
      </c>
      <c r="F2903" s="1">
        <v>7.3</v>
      </c>
      <c r="G2903" s="1">
        <v>8</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5650</v>
      </c>
      <c r="E2904" s="1" t="s">
        <v>5651</v>
      </c>
      <c r="F2904" s="1">
        <v>9</v>
      </c>
      <c r="G2904" s="1">
        <v>9.9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5652</v>
      </c>
      <c r="E2905" s="1" t="s">
        <v>5653</v>
      </c>
      <c r="F2905" s="1">
        <v>10.9</v>
      </c>
      <c r="G2905" s="1">
        <v>12</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5642</v>
      </c>
      <c r="D2906" s="1" t="s">
        <v>5654</v>
      </c>
      <c r="E2906" s="1" t="s">
        <v>5655</v>
      </c>
      <c r="F2906" s="1">
        <v>13.5</v>
      </c>
      <c r="G2906" s="1">
        <v>14.9</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5642</v>
      </c>
      <c r="D2907" s="1" t="s">
        <v>5656</v>
      </c>
      <c r="E2907" s="1" t="s">
        <v>5657</v>
      </c>
      <c r="F2907" s="1">
        <v>16.5</v>
      </c>
      <c r="G2907" s="1">
        <v>18.2</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5592</v>
      </c>
      <c r="E2908" s="1" t="s">
        <v>5593</v>
      </c>
      <c r="F2908" s="1">
        <v>0</v>
      </c>
      <c r="G2908" s="1">
        <v>0</v>
      </c>
      <c r="H2908" s="1" t="s">
        <v>10080</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9999</v>
      </c>
      <c r="E2909" s="1" t="s">
        <v>10010</v>
      </c>
      <c r="F2909" s="1">
        <v>1.8</v>
      </c>
      <c r="G2909" s="1">
        <v>2</v>
      </c>
      <c r="H2909" s="1" t="s">
        <v>10018</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5660</v>
      </c>
      <c r="E2910" s="1" t="s">
        <v>5661</v>
      </c>
      <c r="F2910" s="1">
        <v>3.3</v>
      </c>
      <c r="G2910" s="1">
        <v>3.6</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5662</v>
      </c>
      <c r="E2911" s="1" t="s">
        <v>5663</v>
      </c>
      <c r="F2911" s="1">
        <v>4.5999999999999996</v>
      </c>
      <c r="G2911" s="1">
        <v>5.0999999999999996</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5664</v>
      </c>
      <c r="E2912" s="1" t="s">
        <v>5665</v>
      </c>
      <c r="F2912" s="1">
        <v>7.3</v>
      </c>
      <c r="G2912" s="1">
        <v>8</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5666</v>
      </c>
      <c r="E2913" s="1" t="s">
        <v>5667</v>
      </c>
      <c r="F2913" s="1">
        <v>10.7</v>
      </c>
      <c r="G2913" s="1">
        <v>11.8</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5668</v>
      </c>
      <c r="E2914" s="1" t="s">
        <v>5669</v>
      </c>
      <c r="F2914" s="1">
        <v>13.3</v>
      </c>
      <c r="G2914" s="1">
        <v>14.6</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5670</v>
      </c>
      <c r="E2915" s="1" t="s">
        <v>5671</v>
      </c>
      <c r="F2915" s="1">
        <v>15.5</v>
      </c>
      <c r="G2915" s="1">
        <v>17.100000000000001</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5672</v>
      </c>
      <c r="E2916" s="1" t="s">
        <v>5673</v>
      </c>
      <c r="F2916" s="1">
        <v>17</v>
      </c>
      <c r="G2916" s="1">
        <v>18.7</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5674</v>
      </c>
      <c r="E2917" s="1" t="s">
        <v>5675</v>
      </c>
      <c r="F2917" s="1">
        <v>19.399999999999999</v>
      </c>
      <c r="G2917" s="1">
        <v>21.3</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5676</v>
      </c>
      <c r="E2918" s="1" t="s">
        <v>5677</v>
      </c>
      <c r="F2918" s="1">
        <v>22</v>
      </c>
      <c r="G2918" s="1">
        <v>24.2</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5678</v>
      </c>
      <c r="E2919" s="1" t="s">
        <v>5679</v>
      </c>
      <c r="F2919" s="1">
        <v>24.7</v>
      </c>
      <c r="G2919" s="1">
        <v>27.2</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5043</v>
      </c>
      <c r="B2920" s="1" t="s">
        <v>3219</v>
      </c>
      <c r="C2920" s="1" t="s">
        <v>5658</v>
      </c>
      <c r="D2920" s="1" t="s">
        <v>5680</v>
      </c>
      <c r="E2920" s="1" t="s">
        <v>5681</v>
      </c>
      <c r="F2920" s="1">
        <v>27.5</v>
      </c>
      <c r="G2920" s="1">
        <v>30.3</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5043</v>
      </c>
      <c r="B2921" s="1" t="s">
        <v>3219</v>
      </c>
      <c r="C2921" s="1" t="s">
        <v>5658</v>
      </c>
      <c r="D2921" s="1" t="s">
        <v>5682</v>
      </c>
      <c r="E2921" s="1" t="s">
        <v>5683</v>
      </c>
      <c r="F2921" s="1">
        <v>29.9</v>
      </c>
      <c r="G2921" s="1">
        <v>32.9</v>
      </c>
      <c r="H2921" s="1" t="s">
        <v>7</v>
      </c>
      <c r="J2921" s="1">
        <v>0</v>
      </c>
      <c r="K2921" s="1">
        <v>0</v>
      </c>
      <c r="L2921" s="1">
        <v>0</v>
      </c>
      <c r="M2921" s="1">
        <v>0</v>
      </c>
      <c r="N2921" s="1">
        <v>0</v>
      </c>
      <c r="O2921" s="1">
        <v>0</v>
      </c>
      <c r="P2921" s="1" t="s">
        <v>9516</v>
      </c>
      <c r="Q2921" s="1">
        <v>0</v>
      </c>
      <c r="R2921" s="1">
        <v>0</v>
      </c>
      <c r="S2921" s="1">
        <v>0</v>
      </c>
      <c r="T2921" s="1" t="s">
        <v>9516</v>
      </c>
    </row>
    <row r="2922" spans="1:20" ht="13.5" customHeight="1">
      <c r="A2922" s="1" t="s">
        <v>9502</v>
      </c>
      <c r="B2922" s="1" t="s">
        <v>9501</v>
      </c>
      <c r="C2922" s="1" t="s">
        <v>5583</v>
      </c>
      <c r="D2922" s="1" t="s">
        <v>9473</v>
      </c>
      <c r="E2922" s="1" t="s">
        <v>5581</v>
      </c>
      <c r="F2922" s="1">
        <v>-32768</v>
      </c>
      <c r="G2922" s="1" t="s">
        <v>10045</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5581</v>
      </c>
      <c r="E2923" s="1" t="s">
        <v>5582</v>
      </c>
      <c r="F2923" s="1">
        <v>0</v>
      </c>
      <c r="G2923" s="1">
        <v>0</v>
      </c>
      <c r="H2923" s="1" t="s">
        <v>10082</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5684</v>
      </c>
      <c r="E2924" s="1" t="s">
        <v>5685</v>
      </c>
      <c r="F2924" s="1">
        <v>1.8</v>
      </c>
      <c r="G2924" s="1">
        <v>2</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5686</v>
      </c>
      <c r="E2925" s="1" t="s">
        <v>5687</v>
      </c>
      <c r="F2925" s="1">
        <v>2.9</v>
      </c>
      <c r="G2925" s="1">
        <v>3.2</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5688</v>
      </c>
      <c r="E2926" s="1" t="s">
        <v>5689</v>
      </c>
      <c r="F2926" s="1">
        <v>5.0999999999999996</v>
      </c>
      <c r="G2926" s="1">
        <v>5.6</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5690</v>
      </c>
      <c r="E2927" s="1" t="s">
        <v>5691</v>
      </c>
      <c r="F2927" s="1">
        <v>8.8000000000000007</v>
      </c>
      <c r="G2927" s="1">
        <v>9.6999999999999993</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5692</v>
      </c>
      <c r="E2928" s="1" t="s">
        <v>5693</v>
      </c>
      <c r="F2928" s="1">
        <v>11.8</v>
      </c>
      <c r="G2928" s="1">
        <v>13</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5694</v>
      </c>
      <c r="E2929" s="1" t="s">
        <v>5695</v>
      </c>
      <c r="F2929" s="1">
        <v>14.4</v>
      </c>
      <c r="G2929" s="1">
        <v>15.8</v>
      </c>
      <c r="H2929" s="1" t="s">
        <v>7</v>
      </c>
      <c r="I2929" s="1" t="s">
        <v>9364</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5696</v>
      </c>
      <c r="E2930" s="1" t="s">
        <v>5697</v>
      </c>
      <c r="F2930" s="1">
        <v>17.8</v>
      </c>
      <c r="G2930" s="1">
        <v>19.600000000000001</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5698</v>
      </c>
      <c r="E2931" s="1" t="s">
        <v>5699</v>
      </c>
      <c r="F2931" s="1">
        <v>20.9</v>
      </c>
      <c r="G2931" s="1">
        <v>23</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5700</v>
      </c>
      <c r="E2932" s="1" t="s">
        <v>5701</v>
      </c>
      <c r="F2932" s="1">
        <v>24.2</v>
      </c>
      <c r="G2932" s="1">
        <v>26.6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5702</v>
      </c>
      <c r="E2933" s="1" t="s">
        <v>5703</v>
      </c>
      <c r="F2933" s="1">
        <v>26.7</v>
      </c>
      <c r="G2933" s="1">
        <v>29.4</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5704</v>
      </c>
      <c r="E2934" s="1" t="s">
        <v>5705</v>
      </c>
      <c r="F2934" s="1">
        <v>29.7</v>
      </c>
      <c r="G2934" s="1">
        <v>32.700000000000003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5706</v>
      </c>
      <c r="E2935" s="1" t="s">
        <v>5707</v>
      </c>
      <c r="F2935" s="1">
        <v>33.799999999999997</v>
      </c>
      <c r="G2935" s="1">
        <v>37.200000000000003</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5708</v>
      </c>
      <c r="E2936" s="1" t="s">
        <v>5709</v>
      </c>
      <c r="F2936" s="1">
        <v>37.5</v>
      </c>
      <c r="G2936" s="1">
        <v>41.3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5710</v>
      </c>
      <c r="E2937" s="1" t="s">
        <v>5711</v>
      </c>
      <c r="F2937" s="1">
        <v>41.1</v>
      </c>
      <c r="G2937" s="1">
        <v>45.2</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5712</v>
      </c>
      <c r="E2938" s="1" t="s">
        <v>1221</v>
      </c>
      <c r="F2938" s="1">
        <v>43.9</v>
      </c>
      <c r="G2938" s="1">
        <v>48.3</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5713</v>
      </c>
      <c r="E2939" s="1" t="s">
        <v>5714</v>
      </c>
      <c r="F2939" s="1">
        <v>46.1</v>
      </c>
      <c r="G2939" s="1">
        <v>50.7</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5715</v>
      </c>
      <c r="E2940" s="1" t="s">
        <v>5716</v>
      </c>
      <c r="F2940" s="1">
        <v>48.9</v>
      </c>
      <c r="G2940" s="1">
        <v>53.8</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5549</v>
      </c>
      <c r="B2941" s="1" t="s">
        <v>3219</v>
      </c>
      <c r="C2941" s="1" t="s">
        <v>5583</v>
      </c>
      <c r="D2941" s="1" t="s">
        <v>5717</v>
      </c>
      <c r="E2941" s="1" t="s">
        <v>5718</v>
      </c>
      <c r="F2941" s="1">
        <v>54.4</v>
      </c>
      <c r="G2941" s="1">
        <v>59.8</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5549</v>
      </c>
      <c r="B2942" s="1" t="s">
        <v>3219</v>
      </c>
      <c r="C2942" s="1" t="s">
        <v>5583</v>
      </c>
      <c r="D2942" s="1" t="s">
        <v>5719</v>
      </c>
      <c r="E2942" s="1" t="s">
        <v>5720</v>
      </c>
      <c r="F2942" s="1">
        <v>59.5</v>
      </c>
      <c r="G2942" s="1">
        <v>65.5</v>
      </c>
      <c r="J2942" s="1">
        <v>0</v>
      </c>
      <c r="K2942" s="1">
        <v>0</v>
      </c>
      <c r="L2942" s="1">
        <v>0</v>
      </c>
      <c r="M2942" s="1">
        <v>0</v>
      </c>
      <c r="N2942" s="1">
        <v>0</v>
      </c>
      <c r="O2942" s="1">
        <v>0</v>
      </c>
      <c r="P2942" s="1" t="s">
        <v>9516</v>
      </c>
      <c r="Q2942" s="1">
        <v>0</v>
      </c>
      <c r="R2942" s="1">
        <v>0</v>
      </c>
      <c r="S2942" s="1">
        <v>0</v>
      </c>
      <c r="T2942" s="1" t="s">
        <v>9516</v>
      </c>
    </row>
    <row r="2943" spans="1:20" ht="13.5" customHeight="1">
      <c r="A2943" s="1" t="s">
        <v>9502</v>
      </c>
      <c r="B2943" s="1" t="s">
        <v>9501</v>
      </c>
      <c r="C2943" s="1" t="s">
        <v>5534</v>
      </c>
      <c r="D2943" s="1" t="s">
        <v>9474</v>
      </c>
      <c r="E2943" s="1" t="s">
        <v>5532</v>
      </c>
      <c r="F2943" s="1">
        <v>-32768</v>
      </c>
      <c r="G2943" s="1" t="s">
        <v>3769</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5532</v>
      </c>
      <c r="E2944" s="1" t="s">
        <v>5533</v>
      </c>
      <c r="F2944" s="1">
        <v>0</v>
      </c>
      <c r="G2944" s="1">
        <v>0</v>
      </c>
      <c r="H2944" s="1" t="s">
        <v>3769</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5721</v>
      </c>
      <c r="E2945" s="1" t="s">
        <v>5722</v>
      </c>
      <c r="F2945" s="1">
        <v>2.2999999999999998</v>
      </c>
      <c r="G2945" s="1">
        <v>2.5</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5723</v>
      </c>
      <c r="E2946" s="1" t="s">
        <v>5724</v>
      </c>
      <c r="F2946" s="1">
        <v>3.7</v>
      </c>
      <c r="G2946" s="1">
        <v>4.0999999999999996</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5725</v>
      </c>
      <c r="E2947" s="1" t="s">
        <v>5726</v>
      </c>
      <c r="F2947" s="1">
        <v>5.7</v>
      </c>
      <c r="G2947" s="1">
        <v>6.3</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5727</v>
      </c>
      <c r="E2948" s="1" t="s">
        <v>5728</v>
      </c>
      <c r="F2948" s="1">
        <v>8.3000000000000007</v>
      </c>
      <c r="G2948" s="1">
        <v>9.1</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5729</v>
      </c>
      <c r="E2949" s="1" t="s">
        <v>5730</v>
      </c>
      <c r="F2949" s="1">
        <v>11.4</v>
      </c>
      <c r="G2949" s="1">
        <v>12.5</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5731</v>
      </c>
      <c r="E2950" s="1" t="s">
        <v>5732</v>
      </c>
      <c r="F2950" s="1">
        <v>12.6</v>
      </c>
      <c r="G2950" s="1">
        <v>13.9</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5733</v>
      </c>
      <c r="E2951" s="1" t="s">
        <v>5734</v>
      </c>
      <c r="F2951" s="1">
        <v>14.6</v>
      </c>
      <c r="G2951" s="1">
        <v>16.100000000000001</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5735</v>
      </c>
      <c r="E2952" s="1" t="s">
        <v>5736</v>
      </c>
      <c r="F2952" s="1">
        <v>17.5</v>
      </c>
      <c r="G2952" s="1">
        <v>19.3</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5737</v>
      </c>
      <c r="E2953" s="1" t="s">
        <v>5738</v>
      </c>
      <c r="F2953" s="1">
        <v>19.5</v>
      </c>
      <c r="G2953" s="1">
        <v>21.5</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5739</v>
      </c>
      <c r="E2954" s="1" t="s">
        <v>5740</v>
      </c>
      <c r="F2954" s="1">
        <v>22.2</v>
      </c>
      <c r="G2954" s="1">
        <v>24.4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5741</v>
      </c>
      <c r="E2955" s="1" t="s">
        <v>5742</v>
      </c>
      <c r="F2955" s="1">
        <v>24.4</v>
      </c>
      <c r="G2955" s="1">
        <v>26.8</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9895</v>
      </c>
      <c r="E2956" s="1" t="s">
        <v>5743</v>
      </c>
      <c r="F2956" s="1">
        <v>27.6</v>
      </c>
      <c r="G2956" s="1">
        <v>30.4</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5744</v>
      </c>
      <c r="E2957" s="1" t="s">
        <v>5745</v>
      </c>
      <c r="F2957" s="1">
        <v>29.4</v>
      </c>
      <c r="G2957" s="1">
        <v>32.299999999999997</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5746</v>
      </c>
      <c r="E2958" s="1" t="s">
        <v>5747</v>
      </c>
      <c r="F2958" s="1">
        <v>31.4</v>
      </c>
      <c r="G2958" s="1">
        <v>34.5</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5748</v>
      </c>
      <c r="E2959" s="1" t="s">
        <v>5749</v>
      </c>
      <c r="F2959" s="1">
        <v>34.299999999999997</v>
      </c>
      <c r="G2959" s="1">
        <v>37.700000000000003</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5750</v>
      </c>
      <c r="E2960" s="1" t="s">
        <v>5751</v>
      </c>
      <c r="F2960" s="1">
        <v>35.700000000000003</v>
      </c>
      <c r="G2960" s="1">
        <v>39.299999999999997</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5752</v>
      </c>
      <c r="E2961" s="1" t="s">
        <v>5753</v>
      </c>
      <c r="F2961" s="1">
        <v>38.799999999999997</v>
      </c>
      <c r="G2961" s="1">
        <v>42.7</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9896</v>
      </c>
      <c r="E2962" s="1" t="s">
        <v>10196</v>
      </c>
      <c r="F2962" s="1">
        <v>39.799999999999997</v>
      </c>
      <c r="G2962" s="1">
        <v>43.8</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5754</v>
      </c>
      <c r="E2963" s="1" t="s">
        <v>5755</v>
      </c>
      <c r="F2963" s="1">
        <v>42.3</v>
      </c>
      <c r="G2963" s="1">
        <v>46.5</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5534</v>
      </c>
      <c r="D2964" s="1" t="s">
        <v>5756</v>
      </c>
      <c r="E2964" s="1" t="s">
        <v>5757</v>
      </c>
      <c r="F2964" s="1">
        <v>48.8</v>
      </c>
      <c r="G2964" s="1">
        <v>53.7</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5534</v>
      </c>
      <c r="D2965" s="1" t="s">
        <v>5758</v>
      </c>
      <c r="E2965" s="1" t="s">
        <v>5759</v>
      </c>
      <c r="F2965" s="1">
        <v>52.5</v>
      </c>
      <c r="G2965" s="1">
        <v>57.8</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5511</v>
      </c>
      <c r="E2966" s="1" t="s">
        <v>5512</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5760</v>
      </c>
      <c r="E2967" s="1" t="s">
        <v>5761</v>
      </c>
      <c r="F2967" s="1">
        <v>3.3</v>
      </c>
      <c r="G2967" s="1">
        <v>3.6</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5762</v>
      </c>
      <c r="E2968" s="1" t="s">
        <v>5763</v>
      </c>
      <c r="F2968" s="1">
        <v>7.7</v>
      </c>
      <c r="G2968" s="1">
        <v>8.5</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5764</v>
      </c>
      <c r="E2969" s="1" t="s">
        <v>5765</v>
      </c>
      <c r="F2969" s="1">
        <v>12.7</v>
      </c>
      <c r="G2969" s="1">
        <v>14</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5766</v>
      </c>
      <c r="E2970" s="1" t="s">
        <v>5767</v>
      </c>
      <c r="F2970" s="1">
        <v>17.899999999999999</v>
      </c>
      <c r="G2970" s="1">
        <v>19.7</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5768</v>
      </c>
      <c r="E2971" s="1" t="s">
        <v>5769</v>
      </c>
      <c r="F2971" s="1">
        <v>21.4</v>
      </c>
      <c r="G2971" s="1">
        <v>23.5</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5770</v>
      </c>
      <c r="E2972" s="1" t="s">
        <v>5771</v>
      </c>
      <c r="F2972" s="1">
        <v>24.7</v>
      </c>
      <c r="G2972" s="1">
        <v>27.2</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5772</v>
      </c>
      <c r="E2973" s="1" t="s">
        <v>5773</v>
      </c>
      <c r="F2973" s="1">
        <v>27.3</v>
      </c>
      <c r="G2973" s="1">
        <v>30</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5774</v>
      </c>
      <c r="E2974" s="1" t="s">
        <v>5775</v>
      </c>
      <c r="F2974" s="1">
        <v>29.3</v>
      </c>
      <c r="G2974" s="1">
        <v>32.200000000000003</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5776</v>
      </c>
      <c r="E2975" s="1" t="s">
        <v>5777</v>
      </c>
      <c r="F2975" s="1">
        <v>33.299999999999997</v>
      </c>
      <c r="G2975" s="1">
        <v>36.6</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5778</v>
      </c>
      <c r="E2976" s="1" t="s">
        <v>5779</v>
      </c>
      <c r="F2976" s="1">
        <v>35.4</v>
      </c>
      <c r="G2976" s="1">
        <v>38.9</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5780</v>
      </c>
      <c r="E2977" s="1" t="s">
        <v>5781</v>
      </c>
      <c r="F2977" s="1">
        <v>38.799999999999997</v>
      </c>
      <c r="G2977" s="1">
        <v>42.7</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5782</v>
      </c>
      <c r="E2978" s="1" t="s">
        <v>5783</v>
      </c>
      <c r="F2978" s="1">
        <v>43.3</v>
      </c>
      <c r="G2978" s="1">
        <v>47.6</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5784</v>
      </c>
      <c r="E2979" s="1" t="s">
        <v>5785</v>
      </c>
      <c r="F2979" s="1">
        <v>46.2</v>
      </c>
      <c r="G2979" s="1">
        <v>50.8</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5786</v>
      </c>
      <c r="E2980" s="1" t="s">
        <v>5787</v>
      </c>
      <c r="F2980" s="1">
        <v>49.5</v>
      </c>
      <c r="G2980" s="1">
        <v>54.5</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5788</v>
      </c>
      <c r="E2981" s="1" t="s">
        <v>5789</v>
      </c>
      <c r="F2981" s="1">
        <v>53.2</v>
      </c>
      <c r="G2981" s="1">
        <v>58.5</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5790</v>
      </c>
      <c r="E2982" s="1" t="s">
        <v>5791</v>
      </c>
      <c r="F2982" s="1">
        <v>57.2</v>
      </c>
      <c r="G2982" s="1">
        <v>62.9</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5792</v>
      </c>
      <c r="E2983" s="1" t="s">
        <v>5793</v>
      </c>
      <c r="F2983" s="1">
        <v>61.8</v>
      </c>
      <c r="G2983" s="1">
        <v>68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5794</v>
      </c>
      <c r="E2984" s="1" t="s">
        <v>5795</v>
      </c>
      <c r="F2984" s="1">
        <v>65.7</v>
      </c>
      <c r="G2984" s="1">
        <v>72.3</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5796</v>
      </c>
      <c r="E2985" s="1" t="s">
        <v>5797</v>
      </c>
      <c r="F2985" s="1">
        <v>68.900000000000006</v>
      </c>
      <c r="G2985" s="1">
        <v>75.8</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5513</v>
      </c>
      <c r="D2986" s="1" t="s">
        <v>5798</v>
      </c>
      <c r="E2986" s="1" t="s">
        <v>5799</v>
      </c>
      <c r="F2986" s="1">
        <v>71.400000000000006</v>
      </c>
      <c r="G2986" s="1">
        <v>78.5</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5513</v>
      </c>
      <c r="D2987" s="1" t="s">
        <v>5800</v>
      </c>
      <c r="E2987" s="1" t="s">
        <v>5801</v>
      </c>
      <c r="F2987" s="1">
        <v>73.5</v>
      </c>
      <c r="G2987" s="1">
        <v>80.900000000000006</v>
      </c>
      <c r="H2987" s="1" t="s">
        <v>7</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5513</v>
      </c>
      <c r="D2988" s="1" t="s">
        <v>5802</v>
      </c>
      <c r="E2988" s="1" t="s">
        <v>5803</v>
      </c>
      <c r="F2988" s="1">
        <v>78.2</v>
      </c>
      <c r="G2988" s="1">
        <v>86</v>
      </c>
      <c r="H2988" s="1" t="s">
        <v>7</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5513</v>
      </c>
      <c r="D2989" s="1" t="s">
        <v>5804</v>
      </c>
      <c r="E2989" s="1" t="s">
        <v>5805</v>
      </c>
      <c r="F2989" s="1">
        <v>84.3</v>
      </c>
      <c r="G2989" s="1">
        <v>92.7</v>
      </c>
      <c r="H2989" s="1" t="s">
        <v>5806</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5807</v>
      </c>
      <c r="E2990" s="1" t="s">
        <v>5808</v>
      </c>
      <c r="F2990" s="1">
        <v>0</v>
      </c>
      <c r="G2990" s="1">
        <v>0</v>
      </c>
      <c r="H2990" s="1" t="s">
        <v>5809</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5810</v>
      </c>
      <c r="E2991" s="1" t="s">
        <v>5811</v>
      </c>
      <c r="F2991" s="1">
        <v>5.3</v>
      </c>
      <c r="G2991" s="1">
        <v>5.8</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5812</v>
      </c>
      <c r="E2992" s="1" t="s">
        <v>5813</v>
      </c>
      <c r="F2992" s="1">
        <v>8.1999999999999993</v>
      </c>
      <c r="G2992" s="1">
        <v>9</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5814</v>
      </c>
      <c r="E2993" s="1" t="s">
        <v>5815</v>
      </c>
      <c r="F2993" s="1">
        <v>15.5</v>
      </c>
      <c r="G2993" s="1">
        <v>17</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3255</v>
      </c>
      <c r="B2994" s="1" t="s">
        <v>3219</v>
      </c>
      <c r="C2994" s="1" t="s">
        <v>5806</v>
      </c>
      <c r="D2994" s="1" t="s">
        <v>5816</v>
      </c>
      <c r="E2994" s="1" t="s">
        <v>5817</v>
      </c>
      <c r="F2994" s="1">
        <v>19.5</v>
      </c>
      <c r="G2994" s="1">
        <v>21.4</v>
      </c>
      <c r="H2994" s="1" t="s">
        <v>9394</v>
      </c>
      <c r="J2994" s="1">
        <v>0</v>
      </c>
      <c r="K2994" s="1">
        <v>0</v>
      </c>
      <c r="L2994" s="1">
        <v>0</v>
      </c>
      <c r="M2994" s="1">
        <v>0</v>
      </c>
      <c r="N2994" s="1">
        <v>0</v>
      </c>
      <c r="O2994" s="1">
        <v>0</v>
      </c>
      <c r="P2994" s="1" t="s">
        <v>9516</v>
      </c>
      <c r="Q2994" s="1">
        <v>0</v>
      </c>
      <c r="R2994" s="1">
        <v>0</v>
      </c>
      <c r="S2994" s="1">
        <v>0</v>
      </c>
      <c r="T2994" s="1" t="s">
        <v>9516</v>
      </c>
    </row>
    <row r="2995" spans="1:20" ht="13.5" customHeight="1">
      <c r="A2995" s="1" t="s">
        <v>3255</v>
      </c>
      <c r="B2995" s="1" t="s">
        <v>3219</v>
      </c>
      <c r="C2995" s="1" t="s">
        <v>5806</v>
      </c>
      <c r="D2995" s="1" t="s">
        <v>5804</v>
      </c>
      <c r="E2995" s="1" t="s">
        <v>5805</v>
      </c>
      <c r="F2995" s="1">
        <v>26.4</v>
      </c>
      <c r="G2995" s="1">
        <v>29</v>
      </c>
      <c r="H2995" s="1" t="s">
        <v>5513</v>
      </c>
      <c r="J2995" s="1">
        <v>0</v>
      </c>
      <c r="K2995" s="1">
        <v>0</v>
      </c>
      <c r="L2995" s="1">
        <v>0</v>
      </c>
      <c r="M2995" s="1">
        <v>0</v>
      </c>
      <c r="N2995" s="1">
        <v>0</v>
      </c>
      <c r="O2995" s="1">
        <v>0</v>
      </c>
      <c r="P2995" s="1" t="s">
        <v>9516</v>
      </c>
      <c r="Q2995" s="1">
        <v>0</v>
      </c>
      <c r="R2995" s="1">
        <v>0</v>
      </c>
      <c r="S2995" s="1">
        <v>0</v>
      </c>
      <c r="T2995" s="1" t="s">
        <v>9516</v>
      </c>
    </row>
    <row r="2996" spans="1:20" ht="13.5" customHeight="1">
      <c r="A2996" s="1" t="s">
        <v>9502</v>
      </c>
      <c r="B2996" s="1" t="s">
        <v>9501</v>
      </c>
      <c r="C2996" s="1" t="s">
        <v>3258</v>
      </c>
      <c r="D2996" s="1" t="s">
        <v>9476</v>
      </c>
      <c r="E2996" s="1" t="s">
        <v>3256</v>
      </c>
      <c r="F2996" s="1">
        <v>-32768</v>
      </c>
      <c r="G2996" s="1" t="s">
        <v>1245</v>
      </c>
      <c r="K2996" s="1">
        <v>0</v>
      </c>
      <c r="L2996" s="1">
        <v>3</v>
      </c>
      <c r="M2996" s="1">
        <v>0</v>
      </c>
      <c r="N2996" s="1">
        <v>0</v>
      </c>
      <c r="O2996" s="1">
        <v>0</v>
      </c>
      <c r="P2996" s="1" t="s">
        <v>9516</v>
      </c>
      <c r="Q2996" s="1">
        <v>0</v>
      </c>
      <c r="R2996" s="1">
        <v>0</v>
      </c>
      <c r="S2996" s="1">
        <v>0</v>
      </c>
      <c r="T2996" s="1" t="s">
        <v>9516</v>
      </c>
    </row>
    <row r="2997" spans="1:20" ht="13.5" customHeight="1">
      <c r="A2997" s="1" t="s">
        <v>3255</v>
      </c>
      <c r="B2997" s="1" t="s">
        <v>3219</v>
      </c>
      <c r="C2997" s="1" t="s">
        <v>3258</v>
      </c>
      <c r="D2997" s="1" t="s">
        <v>3256</v>
      </c>
      <c r="E2997" s="1" t="s">
        <v>3257</v>
      </c>
      <c r="F2997" s="1">
        <v>0</v>
      </c>
      <c r="G2997" s="1">
        <v>0</v>
      </c>
      <c r="H2997" s="1" t="s">
        <v>1245</v>
      </c>
      <c r="J2997" s="1">
        <v>4</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5818</v>
      </c>
      <c r="E2998" s="1" t="s">
        <v>5819</v>
      </c>
      <c r="F2998" s="1">
        <v>5.4</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5820</v>
      </c>
      <c r="E2999" s="1" t="s">
        <v>5821</v>
      </c>
      <c r="F2999" s="1">
        <v>8.5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5822</v>
      </c>
      <c r="E3000" s="1" t="s">
        <v>5823</v>
      </c>
      <c r="F3000" s="1">
        <v>11.1</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5824</v>
      </c>
      <c r="E3001" s="1" t="s">
        <v>5825</v>
      </c>
      <c r="F3001" s="1">
        <v>14.5</v>
      </c>
      <c r="G3001" s="1">
        <v>0</v>
      </c>
      <c r="H3001" s="1" t="s">
        <v>7</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5826</v>
      </c>
      <c r="E3002" s="1" t="s">
        <v>5827</v>
      </c>
      <c r="F3002" s="1">
        <v>17.7</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1190</v>
      </c>
      <c r="E3003" s="1" t="s">
        <v>1191</v>
      </c>
      <c r="F3003" s="1">
        <v>19.8</v>
      </c>
      <c r="G3003" s="1">
        <v>0</v>
      </c>
      <c r="H3003" s="1" t="s">
        <v>7</v>
      </c>
      <c r="I3003" s="1" t="s">
        <v>9330</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5828</v>
      </c>
      <c r="E3004" s="1" t="s">
        <v>5829</v>
      </c>
      <c r="F3004" s="1">
        <v>22.5</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5830</v>
      </c>
      <c r="E3005" s="1" t="s">
        <v>5831</v>
      </c>
      <c r="F3005" s="1">
        <v>24.9</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5832</v>
      </c>
      <c r="E3006" s="1" t="s">
        <v>5833</v>
      </c>
      <c r="F3006" s="1">
        <v>27.3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5834</v>
      </c>
      <c r="E3007" s="1" t="s">
        <v>5835</v>
      </c>
      <c r="F3007" s="1">
        <v>30</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5836</v>
      </c>
      <c r="E3008" s="1" t="s">
        <v>5837</v>
      </c>
      <c r="F3008" s="1">
        <v>32.200000000000003</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5838</v>
      </c>
      <c r="E3009" s="1" t="s">
        <v>5839</v>
      </c>
      <c r="F3009" s="1">
        <v>34.5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5840</v>
      </c>
      <c r="E3010" s="1" t="s">
        <v>5841</v>
      </c>
      <c r="F3010" s="1">
        <v>40.9</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5842</v>
      </c>
      <c r="E3011" s="1" t="s">
        <v>5843</v>
      </c>
      <c r="F3011" s="1">
        <v>45</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5844</v>
      </c>
      <c r="E3012" s="1" t="s">
        <v>5845</v>
      </c>
      <c r="F3012" s="1">
        <v>48.3</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5846</v>
      </c>
      <c r="E3013" s="1" t="s">
        <v>5847</v>
      </c>
      <c r="F3013" s="1">
        <v>53.2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5848</v>
      </c>
      <c r="E3014" s="1" t="s">
        <v>5849</v>
      </c>
      <c r="F3014" s="1">
        <v>58</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5850</v>
      </c>
      <c r="E3015" s="1" t="s">
        <v>5851</v>
      </c>
      <c r="F3015" s="1">
        <v>61.2</v>
      </c>
      <c r="G3015" s="1">
        <v>0</v>
      </c>
      <c r="H3015" s="1" t="s">
        <v>7</v>
      </c>
      <c r="J3015" s="1">
        <v>0</v>
      </c>
      <c r="K3015" s="1">
        <v>0</v>
      </c>
      <c r="L3015" s="1">
        <v>3</v>
      </c>
      <c r="M3015" s="1">
        <v>0</v>
      </c>
      <c r="N3015" s="1">
        <v>0</v>
      </c>
      <c r="O3015" s="1">
        <v>0</v>
      </c>
      <c r="P3015" s="1" t="s">
        <v>9516</v>
      </c>
      <c r="Q3015" s="1">
        <v>0</v>
      </c>
      <c r="R3015" s="1">
        <v>0</v>
      </c>
      <c r="S3015" s="1">
        <v>0</v>
      </c>
      <c r="T3015" s="1" t="s">
        <v>9516</v>
      </c>
    </row>
    <row r="3016" spans="1:20" ht="13.5" customHeight="1">
      <c r="A3016" s="1" t="s">
        <v>3210</v>
      </c>
      <c r="B3016" s="1" t="s">
        <v>3219</v>
      </c>
      <c r="C3016" s="1" t="s">
        <v>3258</v>
      </c>
      <c r="D3016" s="1" t="s">
        <v>5852</v>
      </c>
      <c r="E3016" s="1" t="s">
        <v>5853</v>
      </c>
      <c r="F3016" s="1">
        <v>68.3</v>
      </c>
      <c r="G3016" s="1">
        <v>0</v>
      </c>
      <c r="H3016" s="1" t="s">
        <v>7</v>
      </c>
      <c r="J3016" s="1">
        <v>0</v>
      </c>
      <c r="K3016" s="1">
        <v>0</v>
      </c>
      <c r="L3016" s="1">
        <v>3</v>
      </c>
      <c r="M3016" s="1">
        <v>0</v>
      </c>
      <c r="N3016" s="1">
        <v>0</v>
      </c>
      <c r="O3016" s="1">
        <v>0</v>
      </c>
      <c r="P3016" s="1" t="s">
        <v>9516</v>
      </c>
      <c r="Q3016" s="1">
        <v>0</v>
      </c>
      <c r="R3016" s="1">
        <v>0</v>
      </c>
      <c r="S3016" s="1">
        <v>0</v>
      </c>
      <c r="T3016" s="1" t="s">
        <v>9516</v>
      </c>
    </row>
    <row r="3017" spans="1:20" ht="13.5" customHeight="1">
      <c r="A3017" s="1" t="s">
        <v>3210</v>
      </c>
      <c r="B3017" s="1" t="s">
        <v>3219</v>
      </c>
      <c r="C3017" s="1" t="s">
        <v>3258</v>
      </c>
      <c r="D3017" s="1" t="s">
        <v>5506</v>
      </c>
      <c r="E3017" s="1" t="s">
        <v>5507</v>
      </c>
      <c r="F3017" s="1">
        <v>74.099999999999994</v>
      </c>
      <c r="G3017" s="1">
        <v>0</v>
      </c>
      <c r="H3017" s="1" t="s">
        <v>3769</v>
      </c>
      <c r="J3017" s="1">
        <v>0</v>
      </c>
      <c r="K3017" s="1">
        <v>0</v>
      </c>
      <c r="L3017" s="1">
        <v>3</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9475</v>
      </c>
      <c r="E3018" s="1" t="s">
        <v>5506</v>
      </c>
      <c r="F3018" s="1">
        <v>32767</v>
      </c>
      <c r="G3018" s="1" t="s">
        <v>3769</v>
      </c>
      <c r="J3018" s="1">
        <v>0</v>
      </c>
      <c r="K3018" s="1">
        <v>0</v>
      </c>
      <c r="L3018" s="1">
        <v>0</v>
      </c>
      <c r="M3018" s="1">
        <v>0</v>
      </c>
      <c r="N3018" s="1">
        <v>0</v>
      </c>
      <c r="O3018" s="1">
        <v>0</v>
      </c>
      <c r="P3018" s="1" t="s">
        <v>9516</v>
      </c>
      <c r="Q3018" s="1">
        <v>0</v>
      </c>
      <c r="R3018" s="1">
        <v>0</v>
      </c>
      <c r="S3018" s="1">
        <v>0</v>
      </c>
      <c r="T3018" s="1" t="s">
        <v>9516</v>
      </c>
    </row>
    <row r="3019" spans="1:20" ht="13.5" customHeight="1">
      <c r="A3019" s="1" t="s">
        <v>5149</v>
      </c>
      <c r="B3019" s="1" t="s">
        <v>3219</v>
      </c>
      <c r="C3019" s="1" t="s">
        <v>3244</v>
      </c>
      <c r="D3019" s="1" t="s">
        <v>5428</v>
      </c>
      <c r="E3019" s="1" t="s">
        <v>5429</v>
      </c>
      <c r="F3019" s="1">
        <v>0</v>
      </c>
      <c r="G3019" s="1">
        <v>0</v>
      </c>
      <c r="H3019" s="1" t="s">
        <v>5153</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5854</v>
      </c>
      <c r="E3020" s="1" t="s">
        <v>5855</v>
      </c>
      <c r="F3020" s="1">
        <v>5.3</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5856</v>
      </c>
      <c r="E3021" s="1" t="s">
        <v>5857</v>
      </c>
      <c r="F3021" s="1">
        <v>7.4</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5858</v>
      </c>
      <c r="E3022" s="1" t="s">
        <v>5859</v>
      </c>
      <c r="F3022" s="1">
        <v>10.5</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5860</v>
      </c>
      <c r="E3023" s="1" t="s">
        <v>5861</v>
      </c>
      <c r="F3023" s="1">
        <v>12.5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5862</v>
      </c>
      <c r="E3024" s="1" t="s">
        <v>5863</v>
      </c>
      <c r="F3024" s="1">
        <v>15.3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5864</v>
      </c>
      <c r="E3025" s="1" t="s">
        <v>5865</v>
      </c>
      <c r="F3025" s="1">
        <v>20.5</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5866</v>
      </c>
      <c r="E3026" s="1" t="s">
        <v>5867</v>
      </c>
      <c r="F3026" s="1">
        <v>24.3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5868</v>
      </c>
      <c r="E3027" s="1" t="s">
        <v>5869</v>
      </c>
      <c r="F3027" s="1">
        <v>27.6</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3244</v>
      </c>
      <c r="D3028" s="1" t="s">
        <v>5870</v>
      </c>
      <c r="E3028" s="1" t="s">
        <v>5871</v>
      </c>
      <c r="F3028" s="1">
        <v>32.700000000000003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3244</v>
      </c>
      <c r="D3029" s="1" t="s">
        <v>3242</v>
      </c>
      <c r="E3029" s="1" t="s">
        <v>3243</v>
      </c>
      <c r="F3029" s="1">
        <v>36.700000000000003</v>
      </c>
      <c r="G3029" s="1">
        <v>0</v>
      </c>
      <c r="H3029" s="1" t="s">
        <v>1245</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5441</v>
      </c>
      <c r="E3030" s="1" t="s">
        <v>5442</v>
      </c>
      <c r="F3030" s="1">
        <v>0</v>
      </c>
      <c r="G3030" s="1">
        <v>0</v>
      </c>
      <c r="H3030" s="1" t="s">
        <v>5873</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5874</v>
      </c>
      <c r="E3031" s="1" t="s">
        <v>5875</v>
      </c>
      <c r="F3031" s="1">
        <v>1.6</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5876</v>
      </c>
      <c r="E3032" s="1" t="s">
        <v>5877</v>
      </c>
      <c r="F3032" s="1">
        <v>4.4000000000000004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5878</v>
      </c>
      <c r="E3033" s="1" t="s">
        <v>5879</v>
      </c>
      <c r="F3033" s="1">
        <v>7.4</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5880</v>
      </c>
      <c r="E3034" s="1" t="s">
        <v>5881</v>
      </c>
      <c r="F3034" s="1">
        <v>9.4</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5882</v>
      </c>
      <c r="E3035" s="1" t="s">
        <v>5883</v>
      </c>
      <c r="F3035" s="1">
        <v>10.7</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5884</v>
      </c>
      <c r="E3036" s="1" t="s">
        <v>5885</v>
      </c>
      <c r="F3036" s="1">
        <v>12.7</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5886</v>
      </c>
      <c r="E3037" s="1" t="s">
        <v>5887</v>
      </c>
      <c r="F3037" s="1">
        <v>14.5</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2015</v>
      </c>
      <c r="E3038" s="1" t="s">
        <v>5888</v>
      </c>
      <c r="F3038" s="1">
        <v>16.600000000000001</v>
      </c>
      <c r="G3038" s="1">
        <v>0</v>
      </c>
      <c r="H3038" s="1" t="s">
        <v>7</v>
      </c>
      <c r="I3038" s="1" t="s">
        <v>9365</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5889</v>
      </c>
      <c r="E3039" s="1" t="s">
        <v>5890</v>
      </c>
      <c r="F3039" s="1">
        <v>18.399999999999999</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5891</v>
      </c>
      <c r="E3040" s="1" t="s">
        <v>5892</v>
      </c>
      <c r="F3040" s="1">
        <v>19.8</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5893</v>
      </c>
      <c r="E3041" s="1" t="s">
        <v>5894</v>
      </c>
      <c r="F3041" s="1">
        <v>22.7</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5895</v>
      </c>
      <c r="E3042" s="1" t="s">
        <v>5896</v>
      </c>
      <c r="F3042" s="1">
        <v>24.1</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5897</v>
      </c>
      <c r="E3043" s="1" t="s">
        <v>5898</v>
      </c>
      <c r="F3043" s="1">
        <v>25.1</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5899</v>
      </c>
      <c r="E3044" s="1" t="s">
        <v>5900</v>
      </c>
      <c r="F3044" s="1">
        <v>27.5</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5901</v>
      </c>
      <c r="E3045" s="1" t="s">
        <v>10136</v>
      </c>
      <c r="F3045" s="1">
        <v>29.7</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5902</v>
      </c>
      <c r="E3046" s="1" t="s">
        <v>5903</v>
      </c>
      <c r="F3046" s="1">
        <v>32</v>
      </c>
      <c r="G3046" s="1">
        <v>0</v>
      </c>
      <c r="H3046" s="1" t="s">
        <v>7</v>
      </c>
      <c r="J3046" s="1">
        <v>4</v>
      </c>
      <c r="K3046" s="1">
        <v>0</v>
      </c>
      <c r="L3046" s="1">
        <v>3</v>
      </c>
      <c r="M3046" s="1">
        <v>0</v>
      </c>
      <c r="N3046" s="1">
        <v>0</v>
      </c>
      <c r="O3046" s="1">
        <v>0</v>
      </c>
      <c r="P3046" s="1" t="s">
        <v>9516</v>
      </c>
      <c r="Q3046" s="1">
        <v>0</v>
      </c>
      <c r="R3046" s="1">
        <v>0</v>
      </c>
      <c r="S3046" s="1">
        <v>0</v>
      </c>
      <c r="T3046" s="1" t="s">
        <v>9516</v>
      </c>
    </row>
    <row r="3047" spans="1:20" ht="13.5" customHeight="1">
      <c r="A3047" s="1" t="s">
        <v>3255</v>
      </c>
      <c r="B3047" s="1" t="s">
        <v>3219</v>
      </c>
      <c r="C3047" s="1" t="s">
        <v>5872</v>
      </c>
      <c r="D3047" s="1" t="s">
        <v>5904</v>
      </c>
      <c r="E3047" s="1" t="s">
        <v>5905</v>
      </c>
      <c r="F3047" s="1">
        <v>33.6</v>
      </c>
      <c r="G3047" s="1">
        <v>0</v>
      </c>
      <c r="H3047" s="1" t="s">
        <v>7</v>
      </c>
      <c r="J3047" s="1">
        <v>4</v>
      </c>
      <c r="K3047" s="1">
        <v>0</v>
      </c>
      <c r="L3047" s="1">
        <v>3</v>
      </c>
      <c r="M3047" s="1">
        <v>0</v>
      </c>
      <c r="N3047" s="1">
        <v>0</v>
      </c>
      <c r="O3047" s="1">
        <v>0</v>
      </c>
      <c r="P3047" s="1" t="s">
        <v>9516</v>
      </c>
      <c r="Q3047" s="1">
        <v>0</v>
      </c>
      <c r="R3047" s="1">
        <v>0</v>
      </c>
      <c r="S3047" s="1">
        <v>0</v>
      </c>
      <c r="T3047" s="1" t="s">
        <v>9516</v>
      </c>
    </row>
    <row r="3048" spans="1:20" ht="13.5" customHeight="1">
      <c r="A3048" s="1" t="s">
        <v>3255</v>
      </c>
      <c r="B3048" s="1" t="s">
        <v>3219</v>
      </c>
      <c r="C3048" s="1" t="s">
        <v>5872</v>
      </c>
      <c r="D3048" s="1" t="s">
        <v>3259</v>
      </c>
      <c r="E3048" s="1" t="s">
        <v>3260</v>
      </c>
      <c r="F3048" s="1">
        <v>34.700000000000003</v>
      </c>
      <c r="G3048" s="1">
        <v>0</v>
      </c>
      <c r="H3048" s="1" t="s">
        <v>5906</v>
      </c>
      <c r="J3048" s="1">
        <v>104</v>
      </c>
      <c r="K3048" s="1">
        <v>0</v>
      </c>
      <c r="L3048" s="1">
        <v>3</v>
      </c>
      <c r="M3048" s="1">
        <v>0</v>
      </c>
      <c r="N3048" s="1">
        <v>0</v>
      </c>
      <c r="O3048" s="1">
        <v>0</v>
      </c>
      <c r="P3048" s="1" t="s">
        <v>9516</v>
      </c>
      <c r="Q3048" s="1">
        <v>0</v>
      </c>
      <c r="R3048" s="1">
        <v>0</v>
      </c>
      <c r="S3048" s="1">
        <v>0</v>
      </c>
      <c r="T3048" s="1" t="s">
        <v>9516</v>
      </c>
    </row>
    <row r="3049" spans="1:20">
      <c r="A3049" s="1" t="s">
        <v>3269</v>
      </c>
      <c r="B3049" s="1" t="s">
        <v>3219</v>
      </c>
      <c r="C3049" s="1" t="s">
        <v>3291</v>
      </c>
      <c r="D3049" s="1" t="s">
        <v>5475</v>
      </c>
      <c r="E3049" s="1" t="s">
        <v>5476</v>
      </c>
      <c r="F3049" s="1">
        <v>0</v>
      </c>
      <c r="G3049" s="1">
        <v>0</v>
      </c>
      <c r="H3049" s="1" t="s">
        <v>5907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5908</v>
      </c>
      <c r="E3050" s="1" t="s">
        <v>5909</v>
      </c>
      <c r="F3050" s="1">
        <v>1</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5910</v>
      </c>
      <c r="E3051" s="1" t="s">
        <v>5911</v>
      </c>
      <c r="F3051" s="1">
        <v>2.1999999999999993</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5912</v>
      </c>
      <c r="E3052" s="1" t="s">
        <v>5913</v>
      </c>
      <c r="F3052" s="1">
        <v>3</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5914</v>
      </c>
      <c r="E3053" s="1" t="s">
        <v>5915</v>
      </c>
      <c r="F3053" s="1">
        <v>3.9000000000000004</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5916</v>
      </c>
      <c r="E3054" s="1" t="s">
        <v>5917</v>
      </c>
      <c r="F3054" s="1">
        <v>4.8000000000000007</v>
      </c>
      <c r="G3054" s="1">
        <v>0</v>
      </c>
      <c r="H3054" s="1" t="s">
        <v>7</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5918</v>
      </c>
      <c r="E3055" s="1" t="s">
        <v>5919</v>
      </c>
      <c r="F3055" s="1">
        <v>5.6999999999999993</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5920</v>
      </c>
      <c r="E3056" s="1" t="s">
        <v>5921</v>
      </c>
      <c r="F3056" s="1">
        <v>6.5</v>
      </c>
      <c r="G3056" s="1">
        <v>0</v>
      </c>
      <c r="H3056" s="1" t="s">
        <v>5922</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5923</v>
      </c>
      <c r="E3057" s="1" t="s">
        <v>5924</v>
      </c>
      <c r="F3057" s="1">
        <v>8.3000000000000007</v>
      </c>
      <c r="G3057" s="1">
        <v>0</v>
      </c>
      <c r="H3057" s="1" t="s">
        <v>7</v>
      </c>
      <c r="J3057" s="1">
        <v>5</v>
      </c>
      <c r="K3057" s="1">
        <v>0</v>
      </c>
      <c r="L3057" s="1">
        <v>3</v>
      </c>
      <c r="M3057" s="1">
        <v>2</v>
      </c>
      <c r="N3057" s="1">
        <v>2</v>
      </c>
      <c r="O3057" s="1">
        <v>0</v>
      </c>
      <c r="P3057" s="1" t="s">
        <v>9516</v>
      </c>
      <c r="Q3057" s="1">
        <v>0</v>
      </c>
      <c r="R3057" s="1">
        <v>0</v>
      </c>
      <c r="S3057" s="1">
        <v>0</v>
      </c>
      <c r="T3057" s="1" t="s">
        <v>9516</v>
      </c>
    </row>
    <row r="3058" spans="1:20">
      <c r="A3058" s="1" t="s">
        <v>3269</v>
      </c>
      <c r="B3058" s="1" t="s">
        <v>3219</v>
      </c>
      <c r="C3058" s="1" t="s">
        <v>3291</v>
      </c>
      <c r="D3058" s="1" t="s">
        <v>5925</v>
      </c>
      <c r="E3058" s="1" t="s">
        <v>5926</v>
      </c>
      <c r="F3058" s="1">
        <v>9.1000000000000014</v>
      </c>
      <c r="G3058" s="1">
        <v>0</v>
      </c>
      <c r="H3058" s="1" t="s">
        <v>7</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3289</v>
      </c>
      <c r="E3059" s="1" t="s">
        <v>3290</v>
      </c>
      <c r="F3059" s="1">
        <v>10.7</v>
      </c>
      <c r="G3059" s="1">
        <v>0</v>
      </c>
      <c r="H3059" s="1" t="s">
        <v>1245</v>
      </c>
      <c r="J3059" s="1">
        <v>105</v>
      </c>
      <c r="K3059" s="1">
        <v>0</v>
      </c>
      <c r="L3059" s="1">
        <v>3</v>
      </c>
      <c r="M3059" s="1">
        <v>2</v>
      </c>
      <c r="N3059" s="1">
        <v>2</v>
      </c>
      <c r="O3059" s="1">
        <v>0</v>
      </c>
      <c r="P3059" s="1" t="s">
        <v>9516</v>
      </c>
      <c r="Q3059" s="1">
        <v>0</v>
      </c>
      <c r="R3059" s="1">
        <v>9</v>
      </c>
      <c r="S3059" s="1">
        <v>0</v>
      </c>
      <c r="T3059" s="1" t="s">
        <v>9516</v>
      </c>
    </row>
    <row r="3060" spans="1:20">
      <c r="A3060" s="1" t="s">
        <v>3269</v>
      </c>
      <c r="B3060" s="1" t="s">
        <v>3219</v>
      </c>
      <c r="C3060" s="1" t="s">
        <v>3291</v>
      </c>
      <c r="D3060" s="1" t="s">
        <v>1946</v>
      </c>
      <c r="E3060" s="1" t="s">
        <v>1947</v>
      </c>
      <c r="F3060" s="1">
        <v>11.7</v>
      </c>
      <c r="G3060" s="1">
        <v>0</v>
      </c>
      <c r="H3060" s="1" t="s">
        <v>7</v>
      </c>
      <c r="I3060" s="1" t="s">
        <v>9366</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5927</v>
      </c>
      <c r="E3061" s="1" t="s">
        <v>5928</v>
      </c>
      <c r="F3061" s="1">
        <v>13.1</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5929</v>
      </c>
      <c r="E3062" s="1" t="s">
        <v>5930</v>
      </c>
      <c r="F3062" s="1">
        <v>14.299999999999999</v>
      </c>
      <c r="G3062" s="1">
        <v>0</v>
      </c>
      <c r="H3062" s="1" t="s">
        <v>5931</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5932</v>
      </c>
      <c r="E3063" s="1" t="s">
        <v>5933</v>
      </c>
      <c r="F3063" s="1">
        <v>15.899999999999999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5934</v>
      </c>
      <c r="E3064" s="1" t="s">
        <v>5935</v>
      </c>
      <c r="F3064" s="1">
        <v>17.7</v>
      </c>
      <c r="G3064" s="1">
        <v>0</v>
      </c>
      <c r="H3064" s="1" t="s">
        <v>7</v>
      </c>
      <c r="J3064" s="1">
        <v>5</v>
      </c>
      <c r="K3064" s="1">
        <v>0</v>
      </c>
      <c r="L3064" s="1">
        <v>3</v>
      </c>
      <c r="M3064" s="1">
        <v>2</v>
      </c>
      <c r="N3064" s="1">
        <v>2</v>
      </c>
      <c r="O3064" s="1">
        <v>0</v>
      </c>
      <c r="P3064" s="1" t="s">
        <v>9516</v>
      </c>
      <c r="Q3064" s="1">
        <v>0</v>
      </c>
      <c r="R3064" s="1">
        <v>0</v>
      </c>
      <c r="S3064" s="1">
        <v>0</v>
      </c>
      <c r="T3064" s="1" t="s">
        <v>9516</v>
      </c>
    </row>
    <row r="3065" spans="1:20">
      <c r="A3065" s="1" t="s">
        <v>3269</v>
      </c>
      <c r="B3065" s="1" t="s">
        <v>3219</v>
      </c>
      <c r="C3065" s="1" t="s">
        <v>3291</v>
      </c>
      <c r="D3065" s="1" t="s">
        <v>5936</v>
      </c>
      <c r="E3065" s="1" t="s">
        <v>5937</v>
      </c>
      <c r="F3065" s="1">
        <v>18.899999999999999</v>
      </c>
      <c r="G3065" s="1">
        <v>0</v>
      </c>
      <c r="H3065" s="1" t="s">
        <v>7</v>
      </c>
      <c r="J3065" s="1">
        <v>5</v>
      </c>
      <c r="K3065" s="1">
        <v>0</v>
      </c>
      <c r="L3065" s="1">
        <v>3</v>
      </c>
      <c r="M3065" s="1">
        <v>2</v>
      </c>
      <c r="N3065" s="1">
        <v>2</v>
      </c>
      <c r="O3065" s="1">
        <v>0</v>
      </c>
      <c r="P3065" s="1" t="s">
        <v>9516</v>
      </c>
      <c r="Q3065" s="1">
        <v>0</v>
      </c>
      <c r="R3065" s="1">
        <v>0</v>
      </c>
      <c r="S3065" s="1">
        <v>0</v>
      </c>
      <c r="T3065" s="1" t="s">
        <v>9516</v>
      </c>
    </row>
    <row r="3066" spans="1:20">
      <c r="A3066" s="1" t="s">
        <v>3269</v>
      </c>
      <c r="B3066" s="1" t="s">
        <v>3219</v>
      </c>
      <c r="C3066" s="1" t="s">
        <v>3291</v>
      </c>
      <c r="D3066" s="1" t="s">
        <v>5480</v>
      </c>
      <c r="E3066" s="1" t="s">
        <v>5481</v>
      </c>
      <c r="F3066" s="1">
        <v>19.5</v>
      </c>
      <c r="G3066" s="1">
        <v>0</v>
      </c>
      <c r="H3066" s="1" t="s">
        <v>5153</v>
      </c>
      <c r="J3066" s="1">
        <v>5</v>
      </c>
      <c r="K3066" s="1">
        <v>0</v>
      </c>
      <c r="L3066" s="1">
        <v>3</v>
      </c>
      <c r="M3066" s="1">
        <v>2</v>
      </c>
      <c r="N3066" s="1">
        <v>2</v>
      </c>
      <c r="O3066" s="1">
        <v>0</v>
      </c>
      <c r="P3066" s="1" t="s">
        <v>9516</v>
      </c>
      <c r="Q3066" s="1">
        <v>0</v>
      </c>
      <c r="R3066" s="1">
        <v>109</v>
      </c>
      <c r="S3066" s="1">
        <v>0</v>
      </c>
      <c r="T3066" s="1" t="s">
        <v>9516</v>
      </c>
    </row>
    <row r="3067" spans="1:20">
      <c r="A3067" s="1" t="s">
        <v>3269</v>
      </c>
      <c r="B3067" s="1" t="s">
        <v>3219</v>
      </c>
      <c r="C3067" s="1" t="s">
        <v>3291</v>
      </c>
      <c r="D3067" s="1" t="s">
        <v>5478</v>
      </c>
      <c r="E3067" s="1" t="s">
        <v>5479</v>
      </c>
      <c r="F3067" s="1">
        <v>20.7</v>
      </c>
      <c r="G3067" s="1">
        <v>0</v>
      </c>
      <c r="H3067" s="1" t="s">
        <v>9502</v>
      </c>
      <c r="J3067" s="1">
        <v>5</v>
      </c>
      <c r="K3067" s="1">
        <v>0</v>
      </c>
      <c r="L3067" s="1">
        <v>3</v>
      </c>
      <c r="M3067" s="1">
        <v>2</v>
      </c>
      <c r="N3067" s="1">
        <v>2</v>
      </c>
      <c r="O3067" s="1">
        <v>0</v>
      </c>
      <c r="P3067" s="1" t="s">
        <v>9516</v>
      </c>
      <c r="Q3067" s="1">
        <v>0</v>
      </c>
      <c r="R3067" s="1">
        <v>0</v>
      </c>
      <c r="S3067" s="1">
        <v>0</v>
      </c>
      <c r="T3067" s="1" t="s">
        <v>9516</v>
      </c>
    </row>
    <row r="3068" spans="1:20" ht="13.5" customHeight="1">
      <c r="A3068" s="1" t="s">
        <v>3269</v>
      </c>
      <c r="B3068" s="1" t="s">
        <v>3219</v>
      </c>
      <c r="C3068" s="1" t="s">
        <v>5468</v>
      </c>
      <c r="D3068" s="1" t="s">
        <v>5938</v>
      </c>
      <c r="E3068" s="1" t="s">
        <v>5939</v>
      </c>
      <c r="F3068" s="1">
        <v>0</v>
      </c>
      <c r="G3068" s="1">
        <v>0</v>
      </c>
      <c r="H3068" s="1" t="s">
        <v>5940</v>
      </c>
      <c r="J3068" s="1">
        <v>5</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5941</v>
      </c>
      <c r="E3069" s="1" t="s">
        <v>5942</v>
      </c>
      <c r="F3069" s="1">
        <v>1.7</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5943</v>
      </c>
      <c r="E3070" s="1" t="s">
        <v>5944</v>
      </c>
      <c r="F3070" s="1">
        <v>3.3</v>
      </c>
      <c r="G3070" s="1">
        <v>0</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5945</v>
      </c>
      <c r="E3071" s="1" t="s">
        <v>5946</v>
      </c>
      <c r="F3071" s="1">
        <v>3.9</v>
      </c>
      <c r="G3071" s="1">
        <v>0</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5947</v>
      </c>
      <c r="E3072" s="1" t="s">
        <v>5948</v>
      </c>
      <c r="F3072" s="1">
        <v>4.9000000000000004</v>
      </c>
      <c r="G3072" s="1">
        <v>0</v>
      </c>
      <c r="H3072" s="1" t="s">
        <v>7</v>
      </c>
      <c r="J3072" s="1">
        <v>0</v>
      </c>
      <c r="K3072" s="1">
        <v>0</v>
      </c>
      <c r="L3072" s="1">
        <v>3</v>
      </c>
      <c r="M3072" s="1">
        <v>2</v>
      </c>
      <c r="N3072" s="1">
        <v>0</v>
      </c>
      <c r="O3072" s="1">
        <v>0</v>
      </c>
      <c r="P3072" s="1" t="s">
        <v>9516</v>
      </c>
      <c r="Q3072" s="1">
        <v>0</v>
      </c>
      <c r="R3072" s="1">
        <v>0</v>
      </c>
      <c r="S3072" s="1">
        <v>0</v>
      </c>
      <c r="T3072" s="1" t="s">
        <v>9516</v>
      </c>
    </row>
    <row r="3073" spans="1:20" ht="13.5" customHeight="1">
      <c r="A3073" s="1" t="s">
        <v>3269</v>
      </c>
      <c r="B3073" s="1" t="s">
        <v>3219</v>
      </c>
      <c r="C3073" s="1" t="s">
        <v>5468</v>
      </c>
      <c r="D3073" s="1" t="s">
        <v>10657</v>
      </c>
      <c r="E3073" s="1" t="s">
        <v>10658</v>
      </c>
      <c r="F3073" s="1">
        <v>6.2</v>
      </c>
      <c r="G3073" s="1">
        <v>0</v>
      </c>
      <c r="H3073" s="1" t="s">
        <v>7</v>
      </c>
      <c r="J3073" s="1">
        <v>0</v>
      </c>
      <c r="K3073" s="1">
        <v>0</v>
      </c>
      <c r="L3073" s="1">
        <v>3</v>
      </c>
      <c r="M3073" s="1">
        <v>2</v>
      </c>
      <c r="N3073" s="1">
        <v>0</v>
      </c>
      <c r="O3073" s="1">
        <v>0</v>
      </c>
      <c r="P3073" s="1" t="s">
        <v>9516</v>
      </c>
      <c r="Q3073" s="1">
        <v>0</v>
      </c>
      <c r="R3073" s="1">
        <v>0</v>
      </c>
      <c r="S3073" s="1">
        <v>0</v>
      </c>
      <c r="T3073" s="1" t="s">
        <v>9516</v>
      </c>
    </row>
    <row r="3074" spans="1:20" ht="13.5" customHeight="1">
      <c r="A3074" s="1" t="s">
        <v>3269</v>
      </c>
      <c r="B3074" s="1" t="s">
        <v>3219</v>
      </c>
      <c r="C3074" s="1" t="s">
        <v>5468</v>
      </c>
      <c r="D3074" s="1" t="s">
        <v>5949</v>
      </c>
      <c r="E3074" s="1" t="s">
        <v>5950</v>
      </c>
      <c r="F3074" s="1">
        <v>7.6</v>
      </c>
      <c r="G3074" s="1">
        <v>0</v>
      </c>
      <c r="H3074" s="1" t="s">
        <v>7</v>
      </c>
      <c r="J3074" s="1">
        <v>0</v>
      </c>
      <c r="K3074" s="1">
        <v>0</v>
      </c>
      <c r="L3074" s="1">
        <v>3</v>
      </c>
      <c r="M3074" s="1">
        <v>2</v>
      </c>
      <c r="N3074" s="1">
        <v>0</v>
      </c>
      <c r="O3074" s="1">
        <v>0</v>
      </c>
      <c r="P3074" s="1" t="s">
        <v>9516</v>
      </c>
      <c r="Q3074" s="1">
        <v>0</v>
      </c>
      <c r="R3074" s="1">
        <v>0</v>
      </c>
      <c r="S3074" s="1">
        <v>0</v>
      </c>
      <c r="T3074" s="1" t="s">
        <v>9516</v>
      </c>
    </row>
    <row r="3075" spans="1:20" ht="13.5" customHeight="1">
      <c r="A3075" s="1" t="s">
        <v>3269</v>
      </c>
      <c r="B3075" s="1" t="s">
        <v>3219</v>
      </c>
      <c r="C3075" s="1" t="s">
        <v>5468</v>
      </c>
      <c r="D3075" s="1" t="s">
        <v>5466</v>
      </c>
      <c r="E3075" s="1" t="s">
        <v>5467</v>
      </c>
      <c r="F3075" s="1">
        <v>9.1999999999999993</v>
      </c>
      <c r="G3075" s="1">
        <v>0</v>
      </c>
      <c r="H3075" s="1" t="s">
        <v>5153</v>
      </c>
      <c r="J3075" s="1">
        <v>0</v>
      </c>
      <c r="K3075" s="1">
        <v>0</v>
      </c>
      <c r="L3075" s="1">
        <v>3</v>
      </c>
      <c r="M3075" s="1">
        <v>2</v>
      </c>
      <c r="N3075" s="1">
        <v>0</v>
      </c>
      <c r="O3075" s="1">
        <v>0</v>
      </c>
      <c r="P3075" s="1" t="s">
        <v>9516</v>
      </c>
      <c r="Q3075" s="1">
        <v>0</v>
      </c>
      <c r="R3075" s="1">
        <v>0</v>
      </c>
      <c r="S3075" s="1">
        <v>0</v>
      </c>
      <c r="T3075" s="1" t="s">
        <v>9516</v>
      </c>
    </row>
    <row r="3076" spans="1:20">
      <c r="A3076" s="1" t="s">
        <v>3269</v>
      </c>
      <c r="B3076" s="1" t="s">
        <v>3219</v>
      </c>
      <c r="C3076" s="1" t="s">
        <v>5931</v>
      </c>
      <c r="D3076" s="1" t="s">
        <v>5929</v>
      </c>
      <c r="E3076" s="1" t="s">
        <v>5930</v>
      </c>
      <c r="F3076" s="1">
        <v>0</v>
      </c>
      <c r="G3076" s="1">
        <v>0</v>
      </c>
      <c r="H3076" s="1" t="s">
        <v>3291</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5931</v>
      </c>
      <c r="D3077" s="1" t="s">
        <v>5951</v>
      </c>
      <c r="E3077" s="1" t="s">
        <v>10174</v>
      </c>
      <c r="F3077" s="1">
        <v>2.4</v>
      </c>
      <c r="G3077" s="1">
        <v>0</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5931</v>
      </c>
      <c r="D3078" s="1" t="s">
        <v>5952</v>
      </c>
      <c r="E3078" s="1" t="s">
        <v>5953</v>
      </c>
      <c r="F3078" s="1">
        <v>3.2</v>
      </c>
      <c r="G3078" s="1">
        <v>0</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5931</v>
      </c>
      <c r="D3079" s="1" t="s">
        <v>5954</v>
      </c>
      <c r="E3079" s="1" t="s">
        <v>5955</v>
      </c>
      <c r="F3079" s="1">
        <v>4.0999999999999996</v>
      </c>
      <c r="G3079" s="1">
        <v>0</v>
      </c>
      <c r="J3079" s="1">
        <v>5</v>
      </c>
      <c r="K3079" s="1">
        <v>0</v>
      </c>
      <c r="L3079" s="1">
        <v>3</v>
      </c>
      <c r="M3079" s="1">
        <v>2</v>
      </c>
      <c r="N3079" s="1">
        <v>2</v>
      </c>
      <c r="O3079" s="1">
        <v>0</v>
      </c>
      <c r="P3079" s="1" t="s">
        <v>9516</v>
      </c>
      <c r="Q3079" s="1">
        <v>0</v>
      </c>
      <c r="R3079" s="1">
        <v>0</v>
      </c>
      <c r="S3079" s="1">
        <v>0</v>
      </c>
      <c r="T3079" s="1" t="s">
        <v>9516</v>
      </c>
    </row>
    <row r="3080" spans="1:20" ht="13.5" customHeight="1">
      <c r="A3080" s="1" t="s">
        <v>9502</v>
      </c>
      <c r="B3080" s="1" t="s">
        <v>9501</v>
      </c>
      <c r="C3080" s="1" t="s">
        <v>5956</v>
      </c>
      <c r="D3080" s="1" t="s">
        <v>9478</v>
      </c>
      <c r="E3080" s="1" t="s">
        <v>3295</v>
      </c>
      <c r="F3080" s="1">
        <v>-32768</v>
      </c>
      <c r="G3080" s="1" t="s">
        <v>9477</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3295</v>
      </c>
      <c r="E3081" s="1" t="s">
        <v>3296</v>
      </c>
      <c r="F3081" s="1">
        <v>0</v>
      </c>
      <c r="G3081" s="1">
        <v>0</v>
      </c>
      <c r="H3081" s="1" t="s">
        <v>5957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5958</v>
      </c>
      <c r="E3082" s="1" t="s">
        <v>5959</v>
      </c>
      <c r="F3082" s="1">
        <v>2.5</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5960</v>
      </c>
      <c r="E3083" s="1" t="s">
        <v>5961</v>
      </c>
      <c r="F3083" s="1">
        <v>3.9</v>
      </c>
      <c r="G3083" s="1">
        <v>0</v>
      </c>
      <c r="H3083" s="1" t="s">
        <v>7</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5962</v>
      </c>
      <c r="E3084" s="1" t="s">
        <v>5963</v>
      </c>
      <c r="F3084" s="1">
        <v>5.8</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5964</v>
      </c>
      <c r="E3085" s="1" t="s">
        <v>5965</v>
      </c>
      <c r="F3085" s="1">
        <v>7.9</v>
      </c>
      <c r="G3085" s="1">
        <v>0</v>
      </c>
      <c r="H3085" s="1" t="s">
        <v>7</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5966</v>
      </c>
      <c r="E3086" s="1" t="s">
        <v>5967</v>
      </c>
      <c r="F3086" s="1">
        <v>11</v>
      </c>
      <c r="G3086" s="1">
        <v>0</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5968</v>
      </c>
      <c r="E3087" s="1" t="s">
        <v>5969</v>
      </c>
      <c r="F3087" s="1">
        <v>14.5</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5970</v>
      </c>
      <c r="E3088" s="1" t="s">
        <v>5971</v>
      </c>
      <c r="F3088" s="1">
        <v>17.8</v>
      </c>
      <c r="G3088" s="1">
        <v>0</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5972</v>
      </c>
      <c r="E3089" s="1" t="s">
        <v>5973</v>
      </c>
      <c r="F3089" s="1">
        <v>19.7</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5974</v>
      </c>
      <c r="E3090" s="1" t="s">
        <v>5975</v>
      </c>
      <c r="F3090" s="1">
        <v>21.9</v>
      </c>
      <c r="G3090" s="1">
        <v>0</v>
      </c>
      <c r="H3090" s="1" t="s">
        <v>7</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5976</v>
      </c>
      <c r="E3091" s="1" t="s">
        <v>5977</v>
      </c>
      <c r="F3091" s="1">
        <v>25.1</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5978</v>
      </c>
      <c r="E3092" s="1" t="s">
        <v>5979</v>
      </c>
      <c r="F3092" s="1">
        <v>30.1</v>
      </c>
      <c r="G3092" s="1">
        <v>0</v>
      </c>
      <c r="H3092" s="1" t="s">
        <v>7</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5980</v>
      </c>
      <c r="E3093" s="1" t="s">
        <v>5981</v>
      </c>
      <c r="F3093" s="1">
        <v>33.700000000000003</v>
      </c>
      <c r="G3093" s="1">
        <v>0</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5982</v>
      </c>
      <c r="E3094" s="1" t="s">
        <v>5983</v>
      </c>
      <c r="F3094" s="1">
        <v>36.9</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2187</v>
      </c>
      <c r="E3095" s="1" t="s">
        <v>2188</v>
      </c>
      <c r="F3095" s="1">
        <v>39.700000000000003</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5984</v>
      </c>
      <c r="E3096" s="1" t="s">
        <v>3108</v>
      </c>
      <c r="F3096" s="1">
        <v>44</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5985</v>
      </c>
      <c r="E3097" s="1" t="s">
        <v>5986</v>
      </c>
      <c r="F3097" s="1">
        <v>48.2</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2179</v>
      </c>
      <c r="E3098" s="1" t="s">
        <v>2180</v>
      </c>
      <c r="F3098" s="1">
        <v>50.2</v>
      </c>
      <c r="G3098" s="1">
        <v>0</v>
      </c>
      <c r="H3098" s="1" t="s">
        <v>7</v>
      </c>
      <c r="I3098" s="1" t="s">
        <v>9351</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5987</v>
      </c>
      <c r="E3099" s="1" t="s">
        <v>5988</v>
      </c>
      <c r="F3099" s="1">
        <v>53.5</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5989</v>
      </c>
      <c r="E3100" s="1" t="s">
        <v>5990</v>
      </c>
      <c r="F3100" s="1">
        <v>56.1</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5991</v>
      </c>
      <c r="E3101" s="1" t="s">
        <v>5992</v>
      </c>
      <c r="F3101" s="1">
        <v>58.4</v>
      </c>
      <c r="G3101" s="1">
        <v>0</v>
      </c>
      <c r="H3101" s="1" t="s">
        <v>7</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5993</v>
      </c>
      <c r="E3102" s="1" t="s">
        <v>5994</v>
      </c>
      <c r="F3102" s="1">
        <v>60.7</v>
      </c>
      <c r="G3102" s="1">
        <v>0</v>
      </c>
      <c r="H3102" s="1" t="s">
        <v>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5995</v>
      </c>
      <c r="E3103" s="1" t="s">
        <v>5996</v>
      </c>
      <c r="F3103" s="1">
        <v>68.7</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5997</v>
      </c>
      <c r="E3104" s="1" t="s">
        <v>5998</v>
      </c>
      <c r="F3104" s="1">
        <v>73</v>
      </c>
      <c r="G3104" s="1">
        <v>0</v>
      </c>
      <c r="H3104" s="1" t="s">
        <v>5999</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3211</v>
      </c>
      <c r="E3105" s="1" t="s">
        <v>6000</v>
      </c>
      <c r="F3105" s="1">
        <v>80</v>
      </c>
      <c r="G3105" s="1">
        <v>0</v>
      </c>
      <c r="H3105" s="1" t="s">
        <v>7</v>
      </c>
      <c r="I3105" s="1" t="s">
        <v>9351</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6001</v>
      </c>
      <c r="E3106" s="1" t="s">
        <v>6002</v>
      </c>
      <c r="F3106" s="1">
        <v>83.2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3770</v>
      </c>
      <c r="E3107" s="1" t="s">
        <v>3771</v>
      </c>
      <c r="F3107" s="1">
        <v>87.5</v>
      </c>
      <c r="G3107" s="1">
        <v>0</v>
      </c>
      <c r="H3107" s="1" t="s">
        <v>7</v>
      </c>
      <c r="I3107" s="1" t="s">
        <v>9351</v>
      </c>
      <c r="J3107" s="1">
        <v>0</v>
      </c>
      <c r="K3107" s="1">
        <v>0</v>
      </c>
      <c r="L3107" s="1">
        <v>0</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6003</v>
      </c>
      <c r="E3108" s="1" t="s">
        <v>6004</v>
      </c>
      <c r="F3108" s="1">
        <v>94</v>
      </c>
      <c r="G3108" s="1">
        <v>0</v>
      </c>
      <c r="H3108" s="1" t="s">
        <v>7</v>
      </c>
      <c r="J3108" s="1">
        <v>0</v>
      </c>
      <c r="K3108" s="1">
        <v>0</v>
      </c>
      <c r="L3108" s="1">
        <v>0</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6005</v>
      </c>
      <c r="E3109" s="1" t="s">
        <v>6006</v>
      </c>
      <c r="F3109" s="1">
        <v>98.2</v>
      </c>
      <c r="G3109" s="1">
        <v>0</v>
      </c>
      <c r="H3109" s="1" t="s">
        <v>7</v>
      </c>
      <c r="J3109" s="1">
        <v>0</v>
      </c>
      <c r="K3109" s="1">
        <v>0</v>
      </c>
      <c r="L3109" s="1">
        <v>0</v>
      </c>
      <c r="M3109" s="1">
        <v>0</v>
      </c>
      <c r="N3109" s="1">
        <v>0</v>
      </c>
      <c r="O3109" s="1">
        <v>0</v>
      </c>
      <c r="P3109" s="1" t="s">
        <v>9516</v>
      </c>
      <c r="Q3109" s="1">
        <v>0</v>
      </c>
      <c r="R3109" s="1">
        <v>0</v>
      </c>
      <c r="S3109" s="1">
        <v>0</v>
      </c>
      <c r="T3109" s="1" t="s">
        <v>9516</v>
      </c>
    </row>
    <row r="3110" spans="1:20" ht="13.5" customHeight="1">
      <c r="A3110" s="1" t="s">
        <v>3255</v>
      </c>
      <c r="B3110" s="1" t="s">
        <v>3219</v>
      </c>
      <c r="C3110" s="1" t="s">
        <v>5956</v>
      </c>
      <c r="D3110" s="1" t="s">
        <v>6007</v>
      </c>
      <c r="E3110" s="1" t="s">
        <v>6008</v>
      </c>
      <c r="F3110" s="1">
        <v>106.5</v>
      </c>
      <c r="G3110" s="1">
        <v>0</v>
      </c>
      <c r="H3110" s="1" t="s">
        <v>9397</v>
      </c>
      <c r="J3110" s="1">
        <v>0</v>
      </c>
      <c r="K3110" s="1">
        <v>0</v>
      </c>
      <c r="L3110" s="1">
        <v>0</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5447</v>
      </c>
      <c r="E3111" s="1" t="s">
        <v>5448</v>
      </c>
      <c r="F3111" s="1">
        <v>0</v>
      </c>
      <c r="G3111" s="1">
        <v>0</v>
      </c>
      <c r="H3111" s="1" t="s">
        <v>5153</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6009</v>
      </c>
      <c r="E3112" s="1" t="s">
        <v>6010</v>
      </c>
      <c r="F3112" s="1">
        <v>1.9</v>
      </c>
      <c r="G3112" s="1">
        <v>2.1</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6011</v>
      </c>
      <c r="E3113" s="1" t="s">
        <v>6012</v>
      </c>
      <c r="F3113" s="1">
        <v>4.8</v>
      </c>
      <c r="G3113" s="1">
        <v>5.3</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6013</v>
      </c>
      <c r="E3114" s="1" t="s">
        <v>6014</v>
      </c>
      <c r="F3114" s="1">
        <v>7.3</v>
      </c>
      <c r="G3114" s="1">
        <v>8</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6015</v>
      </c>
      <c r="E3115" s="1" t="s">
        <v>6016</v>
      </c>
      <c r="F3115" s="1">
        <v>9.6</v>
      </c>
      <c r="G3115" s="1">
        <v>10.6</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6017</v>
      </c>
      <c r="E3116" s="1" t="s">
        <v>6018</v>
      </c>
      <c r="F3116" s="1">
        <v>12.6</v>
      </c>
      <c r="G3116" s="1">
        <v>13.9</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6019</v>
      </c>
      <c r="E3117" s="1" t="s">
        <v>6020</v>
      </c>
      <c r="F3117" s="1">
        <v>14.3</v>
      </c>
      <c r="G3117" s="1">
        <v>15.7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6021</v>
      </c>
      <c r="E3118" s="1" t="s">
        <v>6022</v>
      </c>
      <c r="F3118" s="1">
        <v>15.9</v>
      </c>
      <c r="G3118" s="1">
        <v>17.5</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6023</v>
      </c>
      <c r="E3119" s="1" t="s">
        <v>6024</v>
      </c>
      <c r="F3119" s="1">
        <v>18</v>
      </c>
      <c r="G3119" s="1">
        <v>19.8</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6025</v>
      </c>
      <c r="E3120" s="1" t="s">
        <v>6026</v>
      </c>
      <c r="F3120" s="1">
        <v>19.7</v>
      </c>
      <c r="G3120" s="1">
        <v>21.7</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6027</v>
      </c>
      <c r="E3121" s="1" t="s">
        <v>6028</v>
      </c>
      <c r="F3121" s="1">
        <v>21.7</v>
      </c>
      <c r="G3121" s="1">
        <v>23.9</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5444</v>
      </c>
      <c r="B3122" s="1" t="s">
        <v>3219</v>
      </c>
      <c r="C3122" s="1" t="s">
        <v>5449</v>
      </c>
      <c r="D3122" s="1" t="s">
        <v>6029</v>
      </c>
      <c r="E3122" s="1" t="s">
        <v>6030</v>
      </c>
      <c r="F3122" s="1">
        <v>24.7</v>
      </c>
      <c r="G3122" s="1">
        <v>27.2</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5444</v>
      </c>
      <c r="B3123" s="1" t="s">
        <v>3219</v>
      </c>
      <c r="C3123" s="1" t="s">
        <v>5449</v>
      </c>
      <c r="D3123" s="1" t="s">
        <v>6031</v>
      </c>
      <c r="E3123" s="1" t="s">
        <v>6032</v>
      </c>
      <c r="F3123" s="1">
        <v>27.3</v>
      </c>
      <c r="G3123" s="1">
        <v>30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5444</v>
      </c>
      <c r="B3124" s="1" t="s">
        <v>3219</v>
      </c>
      <c r="C3124" s="1" t="s">
        <v>5449</v>
      </c>
      <c r="D3124" s="1" t="s">
        <v>3763</v>
      </c>
      <c r="E3124" s="1" t="s">
        <v>3764</v>
      </c>
      <c r="F3124" s="1">
        <v>29.4</v>
      </c>
      <c r="G3124" s="1">
        <v>32.299999999999997</v>
      </c>
      <c r="H3124" s="1" t="s">
        <v>5455</v>
      </c>
      <c r="I3124" s="1" t="s">
        <v>9355</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5441</v>
      </c>
      <c r="E3125" s="1" t="s">
        <v>5442</v>
      </c>
      <c r="F3125" s="1">
        <v>0</v>
      </c>
      <c r="G3125" s="1">
        <v>0</v>
      </c>
      <c r="H3125" s="1" t="s">
        <v>6033</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6034</v>
      </c>
      <c r="E3126" s="1" t="s">
        <v>6035</v>
      </c>
      <c r="F3126" s="1">
        <v>2.2000000000000002</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6036</v>
      </c>
      <c r="E3127" s="1" t="s">
        <v>6037</v>
      </c>
      <c r="F3127" s="1">
        <v>5.0999999999999996</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6038</v>
      </c>
      <c r="E3128" s="1" t="s">
        <v>6039</v>
      </c>
      <c r="F3128" s="1">
        <v>7.4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6040</v>
      </c>
      <c r="E3129" s="1" t="s">
        <v>6041</v>
      </c>
      <c r="F3129" s="1">
        <v>9.4</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6042</v>
      </c>
      <c r="E3130" s="1" t="s">
        <v>6043</v>
      </c>
      <c r="F3130" s="1">
        <v>10.5</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3255</v>
      </c>
      <c r="B3131" s="1" t="s">
        <v>3219</v>
      </c>
      <c r="C3131" s="1" t="s">
        <v>5940</v>
      </c>
      <c r="D3131" s="1" t="s">
        <v>6044</v>
      </c>
      <c r="E3131" s="1" t="s">
        <v>6045</v>
      </c>
      <c r="F3131" s="1">
        <v>12.4</v>
      </c>
      <c r="G3131" s="1">
        <v>0</v>
      </c>
      <c r="H3131" s="1" t="s">
        <v>7</v>
      </c>
      <c r="J3131" s="1">
        <v>0</v>
      </c>
      <c r="K3131" s="1">
        <v>0</v>
      </c>
      <c r="L3131" s="1">
        <v>3</v>
      </c>
      <c r="M3131" s="1">
        <v>0</v>
      </c>
      <c r="N3131" s="1">
        <v>0</v>
      </c>
      <c r="O3131" s="1">
        <v>0</v>
      </c>
      <c r="P3131" s="1" t="s">
        <v>9516</v>
      </c>
      <c r="Q3131" s="1">
        <v>0</v>
      </c>
      <c r="R3131" s="1">
        <v>0</v>
      </c>
      <c r="S3131" s="1">
        <v>0</v>
      </c>
      <c r="T3131" s="1" t="s">
        <v>9516</v>
      </c>
    </row>
    <row r="3132" spans="1:20" ht="13.5" customHeight="1">
      <c r="A3132" s="1" t="s">
        <v>3255</v>
      </c>
      <c r="B3132" s="1" t="s">
        <v>3219</v>
      </c>
      <c r="C3132" s="1" t="s">
        <v>5940</v>
      </c>
      <c r="D3132" s="1" t="s">
        <v>6046</v>
      </c>
      <c r="E3132" s="1" t="s">
        <v>6047</v>
      </c>
      <c r="F3132" s="1">
        <v>14.5</v>
      </c>
      <c r="G3132" s="1">
        <v>0</v>
      </c>
      <c r="H3132" s="1" t="s">
        <v>7</v>
      </c>
      <c r="J3132" s="1">
        <v>0</v>
      </c>
      <c r="K3132" s="1">
        <v>0</v>
      </c>
      <c r="L3132" s="1">
        <v>3</v>
      </c>
      <c r="M3132" s="1">
        <v>0</v>
      </c>
      <c r="N3132" s="1">
        <v>0</v>
      </c>
      <c r="O3132" s="1">
        <v>0</v>
      </c>
      <c r="P3132" s="1" t="s">
        <v>9516</v>
      </c>
      <c r="Q3132" s="1">
        <v>0</v>
      </c>
      <c r="R3132" s="1">
        <v>0</v>
      </c>
      <c r="S3132" s="1">
        <v>0</v>
      </c>
      <c r="T3132" s="1" t="s">
        <v>9516</v>
      </c>
    </row>
    <row r="3133" spans="1:20" ht="13.5" customHeight="1">
      <c r="A3133" s="1" t="s">
        <v>3255</v>
      </c>
      <c r="B3133" s="1" t="s">
        <v>3219</v>
      </c>
      <c r="C3133" s="1" t="s">
        <v>5940</v>
      </c>
      <c r="D3133" s="1" t="s">
        <v>6048</v>
      </c>
      <c r="E3133" s="1" t="s">
        <v>6049</v>
      </c>
      <c r="F3133" s="1">
        <v>17</v>
      </c>
      <c r="G3133" s="1">
        <v>0</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3269</v>
      </c>
      <c r="B3134" s="1" t="s">
        <v>3219</v>
      </c>
      <c r="C3134" s="1" t="s">
        <v>5940</v>
      </c>
      <c r="D3134" s="1" t="s">
        <v>6050</v>
      </c>
      <c r="E3134" s="1" t="s">
        <v>6051</v>
      </c>
      <c r="F3134" s="1">
        <v>18.600000000000001</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6052</v>
      </c>
      <c r="E3135" s="1" t="s">
        <v>6053</v>
      </c>
      <c r="F3135" s="1">
        <v>20.2</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6054</v>
      </c>
      <c r="E3136" s="1" t="s">
        <v>6055</v>
      </c>
      <c r="F3136" s="1">
        <v>21.8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6056</v>
      </c>
      <c r="E3137" s="1" t="s">
        <v>6057</v>
      </c>
      <c r="F3137" s="1">
        <v>25</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6058</v>
      </c>
      <c r="E3138" s="1" t="s">
        <v>6059</v>
      </c>
      <c r="F3138" s="1">
        <v>27.1</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6060</v>
      </c>
      <c r="E3139" s="1" t="s">
        <v>6061</v>
      </c>
      <c r="F3139" s="1">
        <v>28.8</v>
      </c>
      <c r="G3139" s="1">
        <v>0</v>
      </c>
      <c r="H3139" s="1" t="s">
        <v>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9897</v>
      </c>
      <c r="E3140" s="1" t="s">
        <v>6062</v>
      </c>
      <c r="F3140" s="1">
        <v>30.1</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6063</v>
      </c>
      <c r="E3141" s="1" t="s">
        <v>6064</v>
      </c>
      <c r="F3141" s="1">
        <v>32</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1891</v>
      </c>
      <c r="E3142" s="1" t="s">
        <v>1892</v>
      </c>
      <c r="F3142" s="1">
        <v>33.299999999999997</v>
      </c>
      <c r="G3142" s="1">
        <v>0</v>
      </c>
      <c r="H3142" s="1" t="s">
        <v>7</v>
      </c>
      <c r="I3142" s="1" t="s">
        <v>9367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6065</v>
      </c>
      <c r="E3143" s="1" t="s">
        <v>6066</v>
      </c>
      <c r="F3143" s="1">
        <v>35.5</v>
      </c>
      <c r="G3143" s="1">
        <v>0</v>
      </c>
      <c r="H3143" s="1" t="s">
        <v>7</v>
      </c>
      <c r="J3143" s="1">
        <v>0</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6067</v>
      </c>
      <c r="E3144" s="1" t="s">
        <v>6068</v>
      </c>
      <c r="F3144" s="1">
        <v>37.9</v>
      </c>
      <c r="G3144" s="1">
        <v>0</v>
      </c>
      <c r="H3144" s="1" t="s">
        <v>7</v>
      </c>
      <c r="J3144" s="1">
        <v>0</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6069</v>
      </c>
      <c r="E3145" s="1" t="s">
        <v>6070</v>
      </c>
      <c r="F3145" s="1">
        <v>39.799999999999997</v>
      </c>
      <c r="G3145" s="1">
        <v>0</v>
      </c>
      <c r="H3145" s="1" t="s">
        <v>7</v>
      </c>
      <c r="J3145" s="1">
        <v>0</v>
      </c>
      <c r="K3145" s="1">
        <v>0</v>
      </c>
      <c r="L3145" s="1">
        <v>3</v>
      </c>
      <c r="M3145" s="1">
        <v>2</v>
      </c>
      <c r="N3145" s="1">
        <v>0</v>
      </c>
      <c r="O3145" s="1">
        <v>0</v>
      </c>
      <c r="P3145" s="1" t="s">
        <v>9516</v>
      </c>
      <c r="Q3145" s="1">
        <v>0</v>
      </c>
      <c r="R3145" s="1">
        <v>0</v>
      </c>
      <c r="S3145" s="1">
        <v>0</v>
      </c>
      <c r="T3145" s="1" t="s">
        <v>9516</v>
      </c>
    </row>
    <row r="3146" spans="1:20" ht="13.5" customHeight="1">
      <c r="A3146" s="1" t="s">
        <v>3269</v>
      </c>
      <c r="B3146" s="1" t="s">
        <v>3219</v>
      </c>
      <c r="C3146" s="1" t="s">
        <v>5940</v>
      </c>
      <c r="D3146" s="1" t="s">
        <v>5938</v>
      </c>
      <c r="E3146" s="1" t="s">
        <v>5939</v>
      </c>
      <c r="F3146" s="1">
        <v>41.6</v>
      </c>
      <c r="G3146" s="1">
        <v>0</v>
      </c>
      <c r="H3146" s="1" t="s">
        <v>5468</v>
      </c>
      <c r="J3146" s="1">
        <v>5</v>
      </c>
      <c r="K3146" s="1">
        <v>0</v>
      </c>
      <c r="L3146" s="1">
        <v>3</v>
      </c>
      <c r="M3146" s="1">
        <v>2</v>
      </c>
      <c r="N3146" s="1">
        <v>0</v>
      </c>
      <c r="O3146" s="1">
        <v>0</v>
      </c>
      <c r="P3146" s="1" t="s">
        <v>9516</v>
      </c>
      <c r="Q3146" s="1">
        <v>0</v>
      </c>
      <c r="R3146" s="1">
        <v>0</v>
      </c>
      <c r="S3146" s="1">
        <v>0</v>
      </c>
      <c r="T3146" s="1" t="s">
        <v>9516</v>
      </c>
    </row>
    <row r="3147" spans="1:20" ht="13.5" customHeight="1">
      <c r="A3147" s="1" t="s">
        <v>3269</v>
      </c>
      <c r="B3147" s="1" t="s">
        <v>3219</v>
      </c>
      <c r="C3147" s="1" t="s">
        <v>5940</v>
      </c>
      <c r="D3147" s="1" t="s">
        <v>6071</v>
      </c>
      <c r="E3147" s="1" t="s">
        <v>6072</v>
      </c>
      <c r="F3147" s="1">
        <v>43.2</v>
      </c>
      <c r="G3147" s="1">
        <v>0</v>
      </c>
      <c r="H3147" s="1" t="s">
        <v>7</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5940</v>
      </c>
      <c r="D3148" s="1" t="s">
        <v>5920</v>
      </c>
      <c r="E3148" s="1" t="s">
        <v>5921</v>
      </c>
      <c r="F3148" s="1">
        <v>44.8</v>
      </c>
      <c r="G3148" s="1">
        <v>0</v>
      </c>
      <c r="H3148" s="1" t="s">
        <v>6073</v>
      </c>
      <c r="J3148" s="1">
        <v>5</v>
      </c>
      <c r="K3148" s="1">
        <v>0</v>
      </c>
      <c r="L3148" s="1">
        <v>3</v>
      </c>
      <c r="M3148" s="1">
        <v>2</v>
      </c>
      <c r="N3148" s="1">
        <v>2</v>
      </c>
      <c r="O3148" s="1">
        <v>0</v>
      </c>
      <c r="P3148" s="1" t="s">
        <v>9516</v>
      </c>
      <c r="Q3148" s="1">
        <v>0</v>
      </c>
      <c r="R3148" s="1">
        <v>0</v>
      </c>
      <c r="S3148" s="1">
        <v>0</v>
      </c>
      <c r="T3148" s="1" t="s">
        <v>9516</v>
      </c>
    </row>
    <row r="3149" spans="1:20" ht="13.5" customHeight="1">
      <c r="A3149" s="1" t="s">
        <v>3269</v>
      </c>
      <c r="B3149" s="1" t="s">
        <v>3219</v>
      </c>
      <c r="C3149" s="1" t="s">
        <v>6074</v>
      </c>
      <c r="D3149" s="1" t="s">
        <v>5920</v>
      </c>
      <c r="E3149" s="1" t="s">
        <v>5921</v>
      </c>
      <c r="F3149" s="1">
        <v>0</v>
      </c>
      <c r="G3149" s="1">
        <v>0</v>
      </c>
      <c r="H3149" s="1" t="s">
        <v>6075</v>
      </c>
      <c r="J3149" s="1">
        <v>5</v>
      </c>
      <c r="K3149" s="1">
        <v>0</v>
      </c>
      <c r="L3149" s="1">
        <v>3</v>
      </c>
      <c r="M3149" s="1">
        <v>2</v>
      </c>
      <c r="N3149" s="1">
        <v>2</v>
      </c>
      <c r="O3149" s="1">
        <v>0</v>
      </c>
      <c r="P3149" s="1" t="s">
        <v>9516</v>
      </c>
      <c r="Q3149" s="1">
        <v>0</v>
      </c>
      <c r="R3149" s="1">
        <v>0</v>
      </c>
      <c r="S3149" s="1">
        <v>0</v>
      </c>
      <c r="T3149" s="1" t="s">
        <v>9516</v>
      </c>
    </row>
    <row r="3150" spans="1:20" ht="13.5" customHeight="1">
      <c r="A3150" s="1" t="s">
        <v>3269</v>
      </c>
      <c r="B3150" s="1" t="s">
        <v>3219</v>
      </c>
      <c r="C3150" s="1" t="s">
        <v>6074</v>
      </c>
      <c r="D3150" s="1" t="s">
        <v>6076</v>
      </c>
      <c r="E3150" s="1" t="s">
        <v>6077</v>
      </c>
      <c r="F3150" s="1">
        <v>0.9</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6078</v>
      </c>
      <c r="E3151" s="1" t="s">
        <v>6079</v>
      </c>
      <c r="F3151" s="1">
        <v>2.2000000000000002</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6080</v>
      </c>
      <c r="E3152" s="1" t="s">
        <v>6081</v>
      </c>
      <c r="F3152" s="1">
        <v>3.6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6082</v>
      </c>
      <c r="E3153" s="1" t="s">
        <v>6083</v>
      </c>
      <c r="F3153" s="1">
        <v>4.8</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3269</v>
      </c>
      <c r="B3154" s="1" t="s">
        <v>3219</v>
      </c>
      <c r="C3154" s="1" t="s">
        <v>6074</v>
      </c>
      <c r="D3154" s="1" t="s">
        <v>6084</v>
      </c>
      <c r="E3154" s="1" t="s">
        <v>6085</v>
      </c>
      <c r="F3154" s="1">
        <v>6</v>
      </c>
      <c r="G3154" s="1">
        <v>0</v>
      </c>
      <c r="J3154" s="1">
        <v>5</v>
      </c>
      <c r="K3154" s="1">
        <v>0</v>
      </c>
      <c r="L3154" s="1">
        <v>3</v>
      </c>
      <c r="M3154" s="1">
        <v>2</v>
      </c>
      <c r="N3154" s="1">
        <v>0</v>
      </c>
      <c r="O3154" s="1">
        <v>0</v>
      </c>
      <c r="P3154" s="1" t="s">
        <v>9516</v>
      </c>
      <c r="Q3154" s="1">
        <v>0</v>
      </c>
      <c r="R3154" s="1">
        <v>0</v>
      </c>
      <c r="S3154" s="1">
        <v>0</v>
      </c>
      <c r="T3154" s="1" t="s">
        <v>9516</v>
      </c>
    </row>
    <row r="3155" spans="1:20" ht="13.5" customHeight="1">
      <c r="A3155" s="1" t="s">
        <v>3269</v>
      </c>
      <c r="B3155" s="1" t="s">
        <v>3219</v>
      </c>
      <c r="C3155" s="1" t="s">
        <v>6074</v>
      </c>
      <c r="D3155" s="1" t="s">
        <v>6086</v>
      </c>
      <c r="E3155" s="1" t="s">
        <v>6087</v>
      </c>
      <c r="F3155" s="1">
        <v>8.6</v>
      </c>
      <c r="G3155" s="1">
        <v>0</v>
      </c>
      <c r="J3155" s="1">
        <v>5</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6074</v>
      </c>
      <c r="D3156" s="1" t="s">
        <v>6088</v>
      </c>
      <c r="E3156" s="1" t="s">
        <v>2212</v>
      </c>
      <c r="F3156" s="1">
        <v>10.3</v>
      </c>
      <c r="G3156" s="1">
        <v>0</v>
      </c>
      <c r="J3156" s="1">
        <v>5</v>
      </c>
      <c r="K3156" s="1">
        <v>0</v>
      </c>
      <c r="L3156" s="1">
        <v>3</v>
      </c>
      <c r="M3156" s="1">
        <v>2</v>
      </c>
      <c r="N3156" s="1">
        <v>0</v>
      </c>
      <c r="O3156" s="1">
        <v>0</v>
      </c>
      <c r="P3156" s="1" t="s">
        <v>9516</v>
      </c>
      <c r="Q3156" s="1">
        <v>0</v>
      </c>
      <c r="R3156" s="1">
        <v>0</v>
      </c>
      <c r="S3156" s="1">
        <v>0</v>
      </c>
      <c r="T3156" s="1" t="s">
        <v>9516</v>
      </c>
    </row>
    <row r="3157" spans="1:20" ht="13.5" customHeight="1">
      <c r="A3157" s="1" t="s">
        <v>3294</v>
      </c>
      <c r="B3157" s="1" t="s">
        <v>3219</v>
      </c>
      <c r="C3157" s="1" t="s">
        <v>6074</v>
      </c>
      <c r="D3157" s="1" t="s">
        <v>3295</v>
      </c>
      <c r="E3157" s="1" t="s">
        <v>3296</v>
      </c>
      <c r="F3157" s="1">
        <v>12.5</v>
      </c>
      <c r="G3157" s="1">
        <v>0</v>
      </c>
      <c r="H3157" s="1" t="s">
        <v>6089</v>
      </c>
      <c r="J3157" s="1">
        <v>0</v>
      </c>
      <c r="K3157" s="1">
        <v>0</v>
      </c>
      <c r="L3157" s="1">
        <v>3</v>
      </c>
      <c r="M3157" s="1">
        <v>2</v>
      </c>
      <c r="N3157" s="1">
        <v>0</v>
      </c>
      <c r="O3157" s="1">
        <v>0</v>
      </c>
      <c r="P3157" s="1" t="s">
        <v>9516</v>
      </c>
      <c r="Q3157" s="1">
        <v>0</v>
      </c>
      <c r="R3157" s="1">
        <v>0</v>
      </c>
      <c r="S3157" s="1">
        <v>0</v>
      </c>
      <c r="T3157" s="1" t="s">
        <v>9516</v>
      </c>
    </row>
    <row r="3158" spans="1:20" ht="13.5" customHeight="1">
      <c r="A3158" s="1" t="s">
        <v>5444</v>
      </c>
      <c r="B3158" s="1" t="s">
        <v>3219</v>
      </c>
      <c r="C3158" s="1" t="s">
        <v>5455</v>
      </c>
      <c r="D3158" s="1" t="s">
        <v>5454</v>
      </c>
      <c r="E3158" s="1" t="s">
        <v>1828</v>
      </c>
      <c r="F3158" s="1">
        <v>0</v>
      </c>
      <c r="G3158" s="1">
        <v>0</v>
      </c>
      <c r="H3158" s="1" t="s">
        <v>5153</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6090</v>
      </c>
      <c r="E3159" s="1" t="s">
        <v>6091</v>
      </c>
      <c r="F3159" s="1">
        <v>2.6</v>
      </c>
      <c r="G3159" s="1">
        <v>2.9</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6092</v>
      </c>
      <c r="E3160" s="1" t="s">
        <v>6093</v>
      </c>
      <c r="F3160" s="1">
        <v>4.5</v>
      </c>
      <c r="G3160" s="1">
        <v>5</v>
      </c>
      <c r="H3160" s="1" t="s">
        <v>7</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6094</v>
      </c>
      <c r="E3161" s="1" t="s">
        <v>6095</v>
      </c>
      <c r="F3161" s="1">
        <v>6.6</v>
      </c>
      <c r="G3161" s="1">
        <v>7.3</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6096</v>
      </c>
      <c r="E3162" s="1" t="s">
        <v>6097</v>
      </c>
      <c r="F3162" s="1">
        <v>8.6999999999999993</v>
      </c>
      <c r="G3162" s="1">
        <v>9.6</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3763</v>
      </c>
      <c r="E3163" s="1" t="s">
        <v>3764</v>
      </c>
      <c r="F3163" s="1">
        <v>11.5</v>
      </c>
      <c r="G3163" s="1">
        <v>12.7</v>
      </c>
      <c r="H3163" s="1" t="s">
        <v>5449</v>
      </c>
      <c r="I3163" s="1" t="s">
        <v>9355</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6098</v>
      </c>
      <c r="E3164" s="1" t="s">
        <v>6099</v>
      </c>
      <c r="F3164" s="1">
        <v>14.9</v>
      </c>
      <c r="G3164" s="1">
        <v>16.399999999999999</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6100</v>
      </c>
      <c r="E3165" s="1" t="s">
        <v>6101</v>
      </c>
      <c r="F3165" s="1">
        <v>17.600000000000001</v>
      </c>
      <c r="G3165" s="1">
        <v>19.399999999999999</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6102</v>
      </c>
      <c r="E3166" s="1" t="s">
        <v>6103</v>
      </c>
      <c r="F3166" s="1">
        <v>19.399999999999999</v>
      </c>
      <c r="G3166" s="1">
        <v>21.3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6104</v>
      </c>
      <c r="E3167" s="1" t="s">
        <v>6105</v>
      </c>
      <c r="F3167" s="1">
        <v>20.9</v>
      </c>
      <c r="G3167" s="1">
        <v>23</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6106</v>
      </c>
      <c r="E3168" s="1" t="s">
        <v>6107</v>
      </c>
      <c r="F3168" s="1">
        <v>24.9</v>
      </c>
      <c r="G3168" s="1">
        <v>27.4</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5444</v>
      </c>
      <c r="B3169" s="1" t="s">
        <v>3219</v>
      </c>
      <c r="C3169" s="1" t="s">
        <v>5455</v>
      </c>
      <c r="D3169" s="1" t="s">
        <v>6108</v>
      </c>
      <c r="E3169" s="1" t="s">
        <v>6109</v>
      </c>
      <c r="F3169" s="1">
        <v>31.5</v>
      </c>
      <c r="G3169" s="1">
        <v>34.700000000000003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5444</v>
      </c>
      <c r="B3170" s="1" t="s">
        <v>3219</v>
      </c>
      <c r="C3170" s="1" t="s">
        <v>5455</v>
      </c>
      <c r="D3170" s="1" t="s">
        <v>6110</v>
      </c>
      <c r="E3170" s="1" t="s">
        <v>6111</v>
      </c>
      <c r="F3170" s="1">
        <v>35.4</v>
      </c>
      <c r="G3170" s="1">
        <v>39</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5444</v>
      </c>
      <c r="B3171" s="1" t="s">
        <v>3219</v>
      </c>
      <c r="C3171" s="1" t="s">
        <v>5455</v>
      </c>
      <c r="D3171" s="1" t="s">
        <v>6112</v>
      </c>
      <c r="E3171" s="1" t="s">
        <v>6113</v>
      </c>
      <c r="F3171" s="1">
        <v>37.1</v>
      </c>
      <c r="G3171" s="1">
        <v>40.9</v>
      </c>
      <c r="H3171" s="1" t="s">
        <v>7</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6114</v>
      </c>
      <c r="E3172" s="1" t="s">
        <v>10235</v>
      </c>
      <c r="F3172" s="1">
        <v>41.1</v>
      </c>
      <c r="G3172" s="1">
        <v>45.3</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6115</v>
      </c>
      <c r="E3173" s="1" t="s">
        <v>6116</v>
      </c>
      <c r="F3173" s="1">
        <v>43.2</v>
      </c>
      <c r="G3173" s="1">
        <v>47.6</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3362</v>
      </c>
      <c r="E3174" s="1" t="s">
        <v>3363</v>
      </c>
      <c r="F3174" s="1">
        <v>45.1</v>
      </c>
      <c r="G3174" s="1">
        <v>49.7</v>
      </c>
      <c r="H3174" s="1" t="s">
        <v>7</v>
      </c>
      <c r="I3174" s="1" t="s">
        <v>9355</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6117</v>
      </c>
      <c r="E3175" s="1" t="s">
        <v>6118</v>
      </c>
      <c r="F3175" s="1">
        <v>48</v>
      </c>
      <c r="G3175" s="1">
        <v>52.8</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6119</v>
      </c>
      <c r="E3176" s="1" t="s">
        <v>6120</v>
      </c>
      <c r="F3176" s="1">
        <v>50.6</v>
      </c>
      <c r="G3176" s="1">
        <v>55.7</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6121</v>
      </c>
      <c r="E3177" s="1" t="s">
        <v>6122</v>
      </c>
      <c r="F3177" s="1">
        <v>53</v>
      </c>
      <c r="G3177" s="1">
        <v>58.3</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6123</v>
      </c>
      <c r="E3178" s="1" t="s">
        <v>6124</v>
      </c>
      <c r="F3178" s="1">
        <v>54.6</v>
      </c>
      <c r="G3178" s="1">
        <v>60.1</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6125</v>
      </c>
      <c r="E3179" s="1" t="s">
        <v>6126</v>
      </c>
      <c r="F3179" s="1">
        <v>56.7</v>
      </c>
      <c r="G3179" s="1">
        <v>62.4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6127</v>
      </c>
      <c r="E3180" s="1" t="s">
        <v>6128</v>
      </c>
      <c r="F3180" s="1">
        <v>58.2</v>
      </c>
      <c r="G3180" s="1">
        <v>64.099999999999994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6129</v>
      </c>
      <c r="E3181" s="1" t="s">
        <v>6130</v>
      </c>
      <c r="F3181" s="1">
        <v>61.3</v>
      </c>
      <c r="G3181" s="1">
        <v>67.5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6131</v>
      </c>
      <c r="E3182" s="1" t="s">
        <v>6132</v>
      </c>
      <c r="F3182" s="1">
        <v>63.2</v>
      </c>
      <c r="G3182" s="1">
        <v>69.599999999999994</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6133</v>
      </c>
      <c r="E3183" s="1" t="s">
        <v>6134</v>
      </c>
      <c r="F3183" s="1">
        <v>66</v>
      </c>
      <c r="G3183" s="1">
        <v>72.599999999999994</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6135</v>
      </c>
      <c r="E3184" s="1" t="s">
        <v>6136</v>
      </c>
      <c r="F3184" s="1">
        <v>67.2</v>
      </c>
      <c r="G3184" s="1">
        <v>74</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6137</v>
      </c>
      <c r="E3185" s="1" t="s">
        <v>6138</v>
      </c>
      <c r="F3185" s="1">
        <v>69.8</v>
      </c>
      <c r="G3185" s="1">
        <v>76.8</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6139</v>
      </c>
      <c r="E3186" s="1" t="s">
        <v>6140</v>
      </c>
      <c r="F3186" s="1">
        <v>72</v>
      </c>
      <c r="G3186" s="1">
        <v>79.2</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6141</v>
      </c>
      <c r="E3187" s="1" t="s">
        <v>6142</v>
      </c>
      <c r="F3187" s="1">
        <v>74.2</v>
      </c>
      <c r="G3187" s="1">
        <v>81.7</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6143</v>
      </c>
      <c r="E3188" s="1" t="s">
        <v>6144</v>
      </c>
      <c r="F3188" s="1">
        <v>75.3</v>
      </c>
      <c r="G3188" s="1">
        <v>82.9</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6145</v>
      </c>
      <c r="E3189" s="1" t="s">
        <v>6146</v>
      </c>
      <c r="F3189" s="1">
        <v>77.599999999999994</v>
      </c>
      <c r="G3189" s="1">
        <v>85.4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6147</v>
      </c>
      <c r="E3190" s="1" t="s">
        <v>6148</v>
      </c>
      <c r="F3190" s="1">
        <v>79.900000000000006</v>
      </c>
      <c r="G3190" s="1">
        <v>87.9</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5232</v>
      </c>
      <c r="B3191" s="1" t="s">
        <v>3219</v>
      </c>
      <c r="C3191" s="1" t="s">
        <v>5455</v>
      </c>
      <c r="D3191" s="1" t="s">
        <v>6149</v>
      </c>
      <c r="E3191" s="1" t="s">
        <v>6150</v>
      </c>
      <c r="F3191" s="1">
        <v>81.400000000000006</v>
      </c>
      <c r="G3191" s="1">
        <v>89.6</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5232</v>
      </c>
      <c r="B3192" s="1" t="s">
        <v>3219</v>
      </c>
      <c r="C3192" s="1" t="s">
        <v>5455</v>
      </c>
      <c r="D3192" s="1" t="s">
        <v>6151</v>
      </c>
      <c r="E3192" s="1" t="s">
        <v>6152</v>
      </c>
      <c r="F3192" s="1">
        <v>82.9</v>
      </c>
      <c r="G3192" s="1">
        <v>91.2</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5339</v>
      </c>
      <c r="E3193" s="1" t="s">
        <v>5340</v>
      </c>
      <c r="F3193" s="1">
        <v>87.5</v>
      </c>
      <c r="G3193" s="1">
        <v>96.3</v>
      </c>
      <c r="H3193" s="1" t="s">
        <v>6153</v>
      </c>
      <c r="J3193" s="1">
        <v>0</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5475</v>
      </c>
      <c r="E3194" s="1" t="s">
        <v>5476</v>
      </c>
      <c r="F3194" s="1">
        <v>0</v>
      </c>
      <c r="G3194" s="1">
        <v>0</v>
      </c>
      <c r="H3194" s="1" t="s">
        <v>6155</v>
      </c>
      <c r="J3194" s="1">
        <v>5</v>
      </c>
      <c r="K3194" s="1">
        <v>0</v>
      </c>
      <c r="L3194" s="1">
        <v>3</v>
      </c>
      <c r="M3194" s="1">
        <v>2</v>
      </c>
      <c r="N3194" s="1">
        <v>2</v>
      </c>
      <c r="O3194" s="1">
        <v>0</v>
      </c>
      <c r="P3194" s="1" t="s">
        <v>9516</v>
      </c>
      <c r="Q3194" s="1">
        <v>0</v>
      </c>
      <c r="R3194" s="1">
        <v>0</v>
      </c>
      <c r="S3194" s="1">
        <v>0</v>
      </c>
      <c r="T3194" s="1" t="s">
        <v>9516</v>
      </c>
    </row>
    <row r="3195" spans="1:20" ht="13.5" customHeight="1">
      <c r="A3195" s="1" t="s">
        <v>3269</v>
      </c>
      <c r="B3195" s="1" t="s">
        <v>3219</v>
      </c>
      <c r="C3195" s="1" t="s">
        <v>6154</v>
      </c>
      <c r="D3195" s="1" t="s">
        <v>6156</v>
      </c>
      <c r="E3195" s="1" t="s">
        <v>6157</v>
      </c>
      <c r="F3195" s="1">
        <v>1.5</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6158</v>
      </c>
      <c r="E3196" s="1" t="s">
        <v>6159</v>
      </c>
      <c r="F3196" s="1">
        <v>3</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9654</v>
      </c>
      <c r="E3197" s="1" t="s">
        <v>6160</v>
      </c>
      <c r="F3197" s="1">
        <v>3.9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6161</v>
      </c>
      <c r="E3198" s="1" t="s">
        <v>6162</v>
      </c>
      <c r="F3198" s="1">
        <v>4.7</v>
      </c>
      <c r="G3198" s="1">
        <v>0</v>
      </c>
      <c r="H3198" s="1" t="s">
        <v>7</v>
      </c>
      <c r="J3198" s="1">
        <v>5</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6163</v>
      </c>
      <c r="E3199" s="1" t="s">
        <v>6164</v>
      </c>
      <c r="F3199" s="1">
        <v>5.9</v>
      </c>
      <c r="G3199" s="1">
        <v>0</v>
      </c>
      <c r="H3199" s="1" t="s">
        <v>7</v>
      </c>
      <c r="J3199" s="1">
        <v>5</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6165</v>
      </c>
      <c r="E3200" s="1" t="s">
        <v>6166</v>
      </c>
      <c r="F3200" s="1">
        <v>6.9</v>
      </c>
      <c r="G3200" s="1">
        <v>0</v>
      </c>
      <c r="H3200" s="1" t="s">
        <v>7</v>
      </c>
      <c r="J3200" s="1">
        <v>5</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6167</v>
      </c>
      <c r="E3201" s="1" t="s">
        <v>6168</v>
      </c>
      <c r="F3201" s="1">
        <v>7.9</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6169</v>
      </c>
      <c r="E3202" s="1" t="s">
        <v>10166</v>
      </c>
      <c r="F3202" s="1">
        <v>8.8000000000000007</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9720</v>
      </c>
      <c r="E3203" s="1" t="s">
        <v>6170</v>
      </c>
      <c r="F3203" s="1">
        <v>10.199999999999999</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6171</v>
      </c>
      <c r="E3204" s="1" t="s">
        <v>6172</v>
      </c>
      <c r="F3204" s="1">
        <v>11.1</v>
      </c>
      <c r="G3204" s="1">
        <v>0</v>
      </c>
      <c r="H3204" s="1" t="s">
        <v>7</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6173</v>
      </c>
      <c r="E3205" s="1" t="s">
        <v>6174</v>
      </c>
      <c r="F3205" s="1">
        <v>12.4</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6175</v>
      </c>
      <c r="E3206" s="1" t="s">
        <v>6176</v>
      </c>
      <c r="F3206" s="1">
        <v>13.7</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6177</v>
      </c>
      <c r="E3207" s="1" t="s">
        <v>6178</v>
      </c>
      <c r="F3207" s="1">
        <v>15.1</v>
      </c>
      <c r="G3207" s="1">
        <v>0</v>
      </c>
      <c r="H3207" s="1" t="s">
        <v>6179</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6180</v>
      </c>
      <c r="E3208" s="1" t="s">
        <v>6181</v>
      </c>
      <c r="F3208" s="1">
        <v>16.3</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6182</v>
      </c>
      <c r="E3209" s="1" t="s">
        <v>6183</v>
      </c>
      <c r="F3209" s="1">
        <v>18</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6184</v>
      </c>
      <c r="E3210" s="1" t="s">
        <v>6185</v>
      </c>
      <c r="F3210" s="1">
        <v>19.399999999999999</v>
      </c>
      <c r="G3210" s="1">
        <v>0</v>
      </c>
      <c r="H3210" s="1" t="s">
        <v>7</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6186</v>
      </c>
      <c r="E3211" s="1" t="s">
        <v>6187</v>
      </c>
      <c r="F3211" s="1">
        <v>20.9</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6188</v>
      </c>
      <c r="E3212" s="1" t="s">
        <v>6189</v>
      </c>
      <c r="F3212" s="1">
        <v>23.9</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6190</v>
      </c>
      <c r="E3213" s="1" t="s">
        <v>6191</v>
      </c>
      <c r="F3213" s="1">
        <v>25.1</v>
      </c>
      <c r="G3213" s="1">
        <v>0</v>
      </c>
      <c r="H3213" s="1" t="s">
        <v>7</v>
      </c>
      <c r="I3213" s="1" t="s">
        <v>9368</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6192</v>
      </c>
      <c r="E3214" s="1" t="s">
        <v>6193</v>
      </c>
      <c r="F3214" s="1">
        <v>26.6</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6194</v>
      </c>
      <c r="E3215" s="1" t="s">
        <v>6195</v>
      </c>
      <c r="F3215" s="1">
        <v>28.1</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6196</v>
      </c>
      <c r="E3216" s="1" t="s">
        <v>6197</v>
      </c>
      <c r="F3216" s="1">
        <v>30</v>
      </c>
      <c r="G3216" s="1">
        <v>0</v>
      </c>
      <c r="H3216" s="1" t="s">
        <v>7</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6198</v>
      </c>
      <c r="E3217" s="1" t="s">
        <v>6199</v>
      </c>
      <c r="F3217" s="1">
        <v>31.5</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6200</v>
      </c>
      <c r="E3218" s="1" t="s">
        <v>6201</v>
      </c>
      <c r="F3218" s="1">
        <v>33</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6202</v>
      </c>
      <c r="E3219" s="1" t="s">
        <v>6203</v>
      </c>
      <c r="F3219" s="1">
        <v>34.9</v>
      </c>
      <c r="G3219" s="1">
        <v>0</v>
      </c>
      <c r="H3219" s="1" t="s">
        <v>6204</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6205</v>
      </c>
      <c r="E3220" s="1" t="s">
        <v>6206</v>
      </c>
      <c r="F3220" s="1">
        <v>36.299999999999997</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6207</v>
      </c>
      <c r="E3221" s="1" t="s">
        <v>6208</v>
      </c>
      <c r="F3221" s="1">
        <v>38.6</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6209</v>
      </c>
      <c r="E3222" s="1" t="s">
        <v>6210</v>
      </c>
      <c r="F3222" s="1">
        <v>40.5</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6211</v>
      </c>
      <c r="E3223" s="1" t="s">
        <v>6212</v>
      </c>
      <c r="F3223" s="1">
        <v>43.3</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6213</v>
      </c>
      <c r="E3224" s="1" t="s">
        <v>6214</v>
      </c>
      <c r="F3224" s="1">
        <v>45.2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6215</v>
      </c>
      <c r="E3225" s="1" t="s">
        <v>6216</v>
      </c>
      <c r="F3225" s="1">
        <v>53.3</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5232</v>
      </c>
      <c r="B3226" s="1" t="s">
        <v>3219</v>
      </c>
      <c r="C3226" s="1" t="s">
        <v>6154</v>
      </c>
      <c r="D3226" s="1" t="s">
        <v>6217</v>
      </c>
      <c r="E3226" s="1" t="s">
        <v>6218</v>
      </c>
      <c r="F3226" s="1">
        <v>57.2</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5232</v>
      </c>
      <c r="B3227" s="1" t="s">
        <v>3219</v>
      </c>
      <c r="C3227" s="1" t="s">
        <v>6154</v>
      </c>
      <c r="D3227" s="1" t="s">
        <v>6219</v>
      </c>
      <c r="E3227" s="1" t="s">
        <v>6220</v>
      </c>
      <c r="F3227" s="1">
        <v>60.2</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5232</v>
      </c>
      <c r="B3228" s="1" t="s">
        <v>3219</v>
      </c>
      <c r="C3228" s="1" t="s">
        <v>6154</v>
      </c>
      <c r="D3228" s="1" t="s">
        <v>5339</v>
      </c>
      <c r="E3228" s="1" t="s">
        <v>5340</v>
      </c>
      <c r="F3228" s="1">
        <v>61.3</v>
      </c>
      <c r="G3228" s="1">
        <v>0</v>
      </c>
      <c r="H3228" s="1" t="s">
        <v>6221</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6179</v>
      </c>
      <c r="D3229" s="1" t="s">
        <v>6177</v>
      </c>
      <c r="E3229" s="1" t="s">
        <v>6178</v>
      </c>
      <c r="F3229" s="1">
        <v>0</v>
      </c>
      <c r="G3229" s="1">
        <v>0</v>
      </c>
      <c r="H3229" s="1" t="s">
        <v>6222</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6179</v>
      </c>
      <c r="D3230" s="1" t="s">
        <v>6223</v>
      </c>
      <c r="E3230" s="1" t="s">
        <v>6224</v>
      </c>
      <c r="F3230" s="1">
        <v>1.7</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6225</v>
      </c>
      <c r="D3231" s="1" t="s">
        <v>6202</v>
      </c>
      <c r="E3231" s="1" t="s">
        <v>6203</v>
      </c>
      <c r="F3231" s="1">
        <v>0</v>
      </c>
      <c r="G3231" s="1">
        <v>0</v>
      </c>
      <c r="H3231" s="1" t="s">
        <v>6222</v>
      </c>
      <c r="J3231" s="1">
        <v>0</v>
      </c>
      <c r="K3231" s="1">
        <v>0</v>
      </c>
      <c r="L3231" s="1">
        <v>3</v>
      </c>
      <c r="M3231" s="1">
        <v>0</v>
      </c>
      <c r="N3231" s="1">
        <v>0</v>
      </c>
      <c r="O3231" s="1">
        <v>0</v>
      </c>
      <c r="P3231" s="1" t="s">
        <v>9516</v>
      </c>
      <c r="Q3231" s="1">
        <v>0</v>
      </c>
      <c r="R3231" s="1">
        <v>0</v>
      </c>
      <c r="S3231" s="1">
        <v>0</v>
      </c>
      <c r="T3231" s="1" t="s">
        <v>9516</v>
      </c>
    </row>
    <row r="3232" spans="1:20" ht="13.5" customHeight="1">
      <c r="A3232" s="1" t="s">
        <v>3269</v>
      </c>
      <c r="B3232" s="1" t="s">
        <v>3219</v>
      </c>
      <c r="C3232" s="1" t="s">
        <v>6225</v>
      </c>
      <c r="D3232" s="1" t="s">
        <v>6226</v>
      </c>
      <c r="E3232" s="1" t="s">
        <v>6227</v>
      </c>
      <c r="F3232" s="1">
        <v>4.2</v>
      </c>
      <c r="G3232" s="1">
        <v>0</v>
      </c>
      <c r="H3232" s="1" t="s">
        <v>7</v>
      </c>
      <c r="J3232" s="1">
        <v>0</v>
      </c>
      <c r="K3232" s="1">
        <v>0</v>
      </c>
      <c r="L3232" s="1">
        <v>3</v>
      </c>
      <c r="M3232" s="1">
        <v>0</v>
      </c>
      <c r="N3232" s="1">
        <v>0</v>
      </c>
      <c r="O3232" s="1">
        <v>0</v>
      </c>
      <c r="P3232" s="1" t="s">
        <v>9516</v>
      </c>
      <c r="Q3232" s="1">
        <v>0</v>
      </c>
      <c r="R3232" s="1">
        <v>0</v>
      </c>
      <c r="S3232" s="1">
        <v>0</v>
      </c>
      <c r="T3232" s="1" t="s">
        <v>9516</v>
      </c>
    </row>
    <row r="3233" spans="1:20" ht="13.5" customHeight="1">
      <c r="A3233" s="1" t="s">
        <v>3269</v>
      </c>
      <c r="B3233" s="1" t="s">
        <v>3219</v>
      </c>
      <c r="C3233" s="1" t="s">
        <v>6225</v>
      </c>
      <c r="D3233" s="1" t="s">
        <v>6228</v>
      </c>
      <c r="E3233" s="1" t="s">
        <v>6229</v>
      </c>
      <c r="F3233" s="1">
        <v>11.1</v>
      </c>
      <c r="G3233" s="1">
        <v>0</v>
      </c>
      <c r="J3233" s="1">
        <v>0</v>
      </c>
      <c r="K3233" s="1">
        <v>0</v>
      </c>
      <c r="L3233" s="1">
        <v>3</v>
      </c>
      <c r="M3233" s="1">
        <v>0</v>
      </c>
      <c r="N3233" s="1">
        <v>0</v>
      </c>
      <c r="O3233" s="1">
        <v>0</v>
      </c>
      <c r="P3233" s="1" t="s">
        <v>9516</v>
      </c>
      <c r="Q3233" s="1">
        <v>0</v>
      </c>
      <c r="R3233" s="1">
        <v>0</v>
      </c>
      <c r="S3233" s="1">
        <v>0</v>
      </c>
      <c r="T3233" s="1" t="s">
        <v>9516</v>
      </c>
    </row>
    <row r="3234" spans="1:20" ht="13.5" customHeight="1">
      <c r="A3234" s="1" t="s">
        <v>3294</v>
      </c>
      <c r="B3234" s="1" t="s">
        <v>3219</v>
      </c>
      <c r="C3234" s="1" t="s">
        <v>3324</v>
      </c>
      <c r="D3234" s="1" t="s">
        <v>3322</v>
      </c>
      <c r="E3234" s="1" t="s">
        <v>3323</v>
      </c>
      <c r="F3234" s="1">
        <v>0</v>
      </c>
      <c r="G3234" s="1">
        <v>0</v>
      </c>
      <c r="H3234" s="1" t="s">
        <v>1245</v>
      </c>
      <c r="J3234" s="1">
        <v>106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6230</v>
      </c>
      <c r="E3235" s="1" t="s">
        <v>6231</v>
      </c>
      <c r="F3235" s="1">
        <v>1.8</v>
      </c>
      <c r="G3235" s="1">
        <v>0</v>
      </c>
      <c r="H3235" s="1" t="s">
        <v>6232</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6233</v>
      </c>
      <c r="E3236" s="1" t="s">
        <v>6234</v>
      </c>
      <c r="F3236" s="1">
        <v>4.0999999999999996</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6235</v>
      </c>
      <c r="E3237" s="1" t="s">
        <v>6236</v>
      </c>
      <c r="F3237" s="1">
        <v>5.0999999999999996</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6237</v>
      </c>
      <c r="E3238" s="1" t="s">
        <v>6238</v>
      </c>
      <c r="F3238" s="1">
        <v>6</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6239</v>
      </c>
      <c r="E3239" s="1" t="s">
        <v>6240</v>
      </c>
      <c r="F3239" s="1">
        <v>7.3</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6241</v>
      </c>
      <c r="E3240" s="1" t="s">
        <v>99</v>
      </c>
      <c r="F3240" s="1">
        <v>10.199999999999999</v>
      </c>
      <c r="G3240" s="1">
        <v>0</v>
      </c>
      <c r="H3240" s="1" t="s">
        <v>7</v>
      </c>
      <c r="J3240" s="1">
        <v>6</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6242</v>
      </c>
      <c r="E3241" s="1" t="s">
        <v>6243</v>
      </c>
      <c r="F3241" s="1">
        <v>13.1</v>
      </c>
      <c r="G3241" s="1">
        <v>0</v>
      </c>
      <c r="H3241" s="1" t="s">
        <v>7</v>
      </c>
      <c r="J3241" s="1">
        <v>6</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6244</v>
      </c>
      <c r="E3242" s="1" t="s">
        <v>6245</v>
      </c>
      <c r="F3242" s="1">
        <v>15.1</v>
      </c>
      <c r="G3242" s="1">
        <v>0</v>
      </c>
      <c r="H3242" s="1" t="s">
        <v>7</v>
      </c>
      <c r="J3242" s="1">
        <v>6</v>
      </c>
      <c r="K3242" s="1">
        <v>0</v>
      </c>
      <c r="L3242" s="1">
        <v>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6246</v>
      </c>
      <c r="E3243" s="1" t="s">
        <v>6247</v>
      </c>
      <c r="F3243" s="1">
        <v>17</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3294</v>
      </c>
      <c r="B3244" s="1" t="s">
        <v>3219</v>
      </c>
      <c r="C3244" s="1" t="s">
        <v>3324</v>
      </c>
      <c r="D3244" s="1" t="s">
        <v>6248</v>
      </c>
      <c r="E3244" s="1" t="s">
        <v>6249</v>
      </c>
      <c r="F3244" s="1">
        <v>19.399999999999999</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3294</v>
      </c>
      <c r="B3245" s="1" t="s">
        <v>3219</v>
      </c>
      <c r="C3245" s="1" t="s">
        <v>3324</v>
      </c>
      <c r="D3245" s="1" t="s">
        <v>6250</v>
      </c>
      <c r="E3245" s="1" t="s">
        <v>6251</v>
      </c>
      <c r="F3245" s="1">
        <v>22.8</v>
      </c>
      <c r="G3245" s="1">
        <v>0</v>
      </c>
      <c r="H3245" s="1" t="s">
        <v>6252</v>
      </c>
      <c r="J3245" s="1">
        <v>0</v>
      </c>
      <c r="K3245" s="1">
        <v>11</v>
      </c>
      <c r="L3245" s="1">
        <v>13</v>
      </c>
      <c r="M3245" s="1">
        <v>2</v>
      </c>
      <c r="N3245" s="1">
        <v>0</v>
      </c>
      <c r="O3245" s="1">
        <v>0</v>
      </c>
      <c r="P3245" s="1" t="s">
        <v>9516</v>
      </c>
      <c r="Q3245" s="1">
        <v>0</v>
      </c>
      <c r="R3245" s="1">
        <v>0</v>
      </c>
      <c r="S3245" s="1">
        <v>0</v>
      </c>
      <c r="T3245" s="1" t="s">
        <v>9516</v>
      </c>
    </row>
    <row r="3246" spans="1:20" ht="13.5" customHeight="1">
      <c r="A3246" s="1" t="s">
        <v>3294</v>
      </c>
      <c r="B3246" s="1" t="s">
        <v>3219</v>
      </c>
      <c r="C3246" s="1" t="s">
        <v>3324</v>
      </c>
      <c r="D3246" s="1" t="s">
        <v>1057</v>
      </c>
      <c r="E3246" s="1" t="s">
        <v>1058</v>
      </c>
      <c r="F3246" s="1">
        <v>25.6</v>
      </c>
      <c r="G3246" s="1">
        <v>0</v>
      </c>
      <c r="H3246" s="1" t="s">
        <v>7</v>
      </c>
      <c r="I3246" s="1" t="s">
        <v>9329</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6253</v>
      </c>
      <c r="E3247" s="1" t="s">
        <v>6254</v>
      </c>
      <c r="F3247" s="1">
        <v>29.1</v>
      </c>
      <c r="G3247" s="1">
        <v>0</v>
      </c>
      <c r="H3247" s="1" t="s">
        <v>7</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6255</v>
      </c>
      <c r="E3248" s="1" t="s">
        <v>6256</v>
      </c>
      <c r="F3248" s="1">
        <v>32.200000000000003</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6257</v>
      </c>
      <c r="E3249" s="1" t="s">
        <v>6258</v>
      </c>
      <c r="F3249" s="1">
        <v>35.5</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6259</v>
      </c>
      <c r="E3250" s="1" t="s">
        <v>6260</v>
      </c>
      <c r="F3250" s="1">
        <v>39.1</v>
      </c>
      <c r="G3250" s="1">
        <v>0</v>
      </c>
      <c r="H3250" s="1" t="s">
        <v>5999</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6261</v>
      </c>
      <c r="E3251" s="1" t="s">
        <v>6262</v>
      </c>
      <c r="F3251" s="1">
        <v>42.4</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6263</v>
      </c>
      <c r="E3252" s="1" t="s">
        <v>6264</v>
      </c>
      <c r="F3252" s="1">
        <v>46.4</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6265</v>
      </c>
      <c r="E3253" s="1" t="s">
        <v>6266</v>
      </c>
      <c r="F3253" s="1">
        <v>48.4</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6267</v>
      </c>
      <c r="E3254" s="1" t="s">
        <v>6268</v>
      </c>
      <c r="F3254" s="1">
        <v>50.5</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10295</v>
      </c>
      <c r="E3255" s="1" t="s">
        <v>10296</v>
      </c>
      <c r="F3255" s="1">
        <v>52.9</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6269</v>
      </c>
      <c r="E3256" s="1" t="s">
        <v>6270</v>
      </c>
      <c r="F3256" s="1">
        <v>54.8</v>
      </c>
      <c r="G3256" s="1">
        <v>0</v>
      </c>
      <c r="H3256" s="1" t="s">
        <v>6271</v>
      </c>
      <c r="J3256" s="1">
        <v>0</v>
      </c>
      <c r="K3256" s="1">
        <v>10</v>
      </c>
      <c r="L3256" s="1">
        <v>13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6272</v>
      </c>
      <c r="E3257" s="1" t="s">
        <v>6273</v>
      </c>
      <c r="F3257" s="1">
        <v>59.4</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6274</v>
      </c>
      <c r="E3258" s="1" t="s">
        <v>6275</v>
      </c>
      <c r="F3258" s="1">
        <v>62.2</v>
      </c>
      <c r="G3258" s="1">
        <v>0</v>
      </c>
      <c r="H3258" s="1" t="s">
        <v>7</v>
      </c>
      <c r="J3258" s="1">
        <v>0</v>
      </c>
      <c r="K3258" s="1">
        <v>0</v>
      </c>
      <c r="L3258" s="1">
        <v>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6276</v>
      </c>
      <c r="E3259" s="1" t="s">
        <v>6277</v>
      </c>
      <c r="F3259" s="1">
        <v>65.099999999999994</v>
      </c>
      <c r="G3259" s="1">
        <v>0</v>
      </c>
      <c r="H3259" s="1" t="s">
        <v>7</v>
      </c>
      <c r="J3259" s="1">
        <v>0</v>
      </c>
      <c r="K3259" s="1">
        <v>0</v>
      </c>
      <c r="L3259" s="1">
        <v>3</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6278</v>
      </c>
      <c r="E3260" s="1" t="s">
        <v>1186</v>
      </c>
      <c r="F3260" s="1">
        <v>71</v>
      </c>
      <c r="G3260" s="1">
        <v>0</v>
      </c>
      <c r="H3260" s="1" t="s">
        <v>7</v>
      </c>
      <c r="J3260" s="1">
        <v>0</v>
      </c>
      <c r="K3260" s="1">
        <v>0</v>
      </c>
      <c r="L3260" s="1">
        <v>3</v>
      </c>
      <c r="M3260" s="1">
        <v>0</v>
      </c>
      <c r="N3260" s="1">
        <v>0</v>
      </c>
      <c r="O3260" s="1">
        <v>0</v>
      </c>
      <c r="P3260" s="1" t="s">
        <v>9516</v>
      </c>
      <c r="Q3260" s="1">
        <v>0</v>
      </c>
      <c r="R3260" s="1">
        <v>0</v>
      </c>
      <c r="S3260" s="1">
        <v>0</v>
      </c>
      <c r="T3260" s="1" t="s">
        <v>9516</v>
      </c>
    </row>
    <row r="3261" spans="1:20" ht="13.5" customHeight="1">
      <c r="A3261" s="1" t="s">
        <v>3294</v>
      </c>
      <c r="B3261" s="1" t="s">
        <v>3219</v>
      </c>
      <c r="C3261" s="1" t="s">
        <v>3324</v>
      </c>
      <c r="D3261" s="1" t="s">
        <v>6279</v>
      </c>
      <c r="E3261" s="1" t="s">
        <v>6280</v>
      </c>
      <c r="F3261" s="1">
        <v>75.5</v>
      </c>
      <c r="G3261" s="1">
        <v>0</v>
      </c>
      <c r="H3261" s="1" t="s">
        <v>6281</v>
      </c>
      <c r="J3261" s="1">
        <v>0</v>
      </c>
      <c r="K3261" s="1">
        <v>10</v>
      </c>
      <c r="L3261" s="1">
        <v>13</v>
      </c>
      <c r="M3261" s="1">
        <v>0</v>
      </c>
      <c r="N3261" s="1">
        <v>0</v>
      </c>
      <c r="O3261" s="1">
        <v>0</v>
      </c>
      <c r="P3261" s="1" t="s">
        <v>9516</v>
      </c>
      <c r="Q3261" s="1">
        <v>0</v>
      </c>
      <c r="R3261" s="1">
        <v>0</v>
      </c>
      <c r="S3261" s="1">
        <v>0</v>
      </c>
      <c r="T3261" s="1" t="s">
        <v>9516</v>
      </c>
    </row>
    <row r="3262" spans="1:20" ht="13.5" customHeight="1">
      <c r="A3262" s="1" t="s">
        <v>3294</v>
      </c>
      <c r="B3262" s="1" t="s">
        <v>3219</v>
      </c>
      <c r="C3262" s="1" t="s">
        <v>3324</v>
      </c>
      <c r="D3262" s="1" t="s">
        <v>6282</v>
      </c>
      <c r="E3262" s="1" t="s">
        <v>6283</v>
      </c>
      <c r="F3262" s="1">
        <v>83.1</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3294</v>
      </c>
      <c r="B3263" s="1" t="s">
        <v>3219</v>
      </c>
      <c r="C3263" s="1" t="s">
        <v>3324</v>
      </c>
      <c r="D3263" s="1" t="s">
        <v>6284</v>
      </c>
      <c r="E3263" s="1" t="s">
        <v>6285</v>
      </c>
      <c r="F3263" s="1">
        <v>89.6</v>
      </c>
      <c r="G3263" s="1">
        <v>0</v>
      </c>
      <c r="H3263" s="1" t="s">
        <v>9402</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6287</v>
      </c>
      <c r="E3264" s="1" t="s">
        <v>6288</v>
      </c>
      <c r="F3264" s="1">
        <v>102.4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6289</v>
      </c>
      <c r="E3265" s="1" t="s">
        <v>6290</v>
      </c>
      <c r="F3265" s="1">
        <v>109.5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6291</v>
      </c>
      <c r="E3266" s="1" t="s">
        <v>6292</v>
      </c>
      <c r="F3266" s="1">
        <v>114.8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6293</v>
      </c>
      <c r="E3267" s="1" t="s">
        <v>6294</v>
      </c>
      <c r="F3267" s="1">
        <v>119.4</v>
      </c>
      <c r="G3267" s="1">
        <v>0</v>
      </c>
      <c r="H3267" s="1" t="s">
        <v>7</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6295</v>
      </c>
      <c r="E3268" s="1" t="s">
        <v>6296</v>
      </c>
      <c r="F3268" s="1">
        <v>123.5</v>
      </c>
      <c r="G3268" s="1">
        <v>0</v>
      </c>
      <c r="H3268" s="1" t="s">
        <v>7</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6297</v>
      </c>
      <c r="E3269" s="1" t="s">
        <v>6298</v>
      </c>
      <c r="F3269" s="1">
        <v>128</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6299</v>
      </c>
      <c r="E3270" s="1" t="s">
        <v>6300</v>
      </c>
      <c r="F3270" s="1">
        <v>132.69999999999999</v>
      </c>
      <c r="G3270" s="1">
        <v>0</v>
      </c>
      <c r="H3270" s="1" t="s">
        <v>7</v>
      </c>
      <c r="I3270" s="1" t="s">
        <v>9329</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6301</v>
      </c>
      <c r="E3271" s="1" t="s">
        <v>6302</v>
      </c>
      <c r="F3271" s="1">
        <v>136.1</v>
      </c>
      <c r="G3271" s="1">
        <v>0</v>
      </c>
      <c r="H3271" s="1" t="s">
        <v>6303</v>
      </c>
      <c r="J3271" s="1">
        <v>0</v>
      </c>
      <c r="K3271" s="1">
        <v>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6304</v>
      </c>
      <c r="E3272" s="1" t="s">
        <v>6305</v>
      </c>
      <c r="F3272" s="1">
        <v>138.9</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6306</v>
      </c>
      <c r="E3273" s="1" t="s">
        <v>6307</v>
      </c>
      <c r="F3273" s="1">
        <v>140.80000000000001</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6308</v>
      </c>
      <c r="E3274" s="1" t="s">
        <v>6309</v>
      </c>
      <c r="F3274" s="1">
        <v>143.4</v>
      </c>
      <c r="G3274" s="1">
        <v>0</v>
      </c>
      <c r="H3274" s="1" t="s">
        <v>6310</v>
      </c>
      <c r="J3274" s="1">
        <v>0</v>
      </c>
      <c r="K3274" s="1">
        <v>10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6311</v>
      </c>
      <c r="E3275" s="1" t="s">
        <v>6312</v>
      </c>
      <c r="F3275" s="1">
        <v>146.80000000000001</v>
      </c>
      <c r="G3275" s="1">
        <v>0</v>
      </c>
      <c r="H3275" s="1" t="s">
        <v>7</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6313</v>
      </c>
      <c r="E3276" s="1" t="s">
        <v>6314</v>
      </c>
      <c r="F3276" s="1">
        <v>149.9</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6315</v>
      </c>
      <c r="E3277" s="1" t="s">
        <v>6316</v>
      </c>
      <c r="F3277" s="1">
        <v>154.6</v>
      </c>
      <c r="G3277" s="1">
        <v>0</v>
      </c>
      <c r="H3277" s="1" t="s">
        <v>7</v>
      </c>
      <c r="J3277" s="1">
        <v>0</v>
      </c>
      <c r="K3277" s="1">
        <v>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6317</v>
      </c>
      <c r="E3278" s="1" t="s">
        <v>6318</v>
      </c>
      <c r="F3278" s="1">
        <v>159.30000000000001</v>
      </c>
      <c r="G3278" s="1">
        <v>0</v>
      </c>
      <c r="H3278" s="1" t="s">
        <v>6319</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6320</v>
      </c>
      <c r="E3279" s="1" t="s">
        <v>6321</v>
      </c>
      <c r="F3279" s="1">
        <v>163.30000000000001</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6322</v>
      </c>
      <c r="E3280" s="1" t="s">
        <v>6323</v>
      </c>
      <c r="F3280" s="1">
        <v>168.6</v>
      </c>
      <c r="G3280" s="1">
        <v>0</v>
      </c>
      <c r="H3280" s="1" t="s">
        <v>6252</v>
      </c>
      <c r="J3280" s="1">
        <v>0</v>
      </c>
      <c r="K3280" s="1">
        <v>10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6324</v>
      </c>
      <c r="E3281" s="1" t="s">
        <v>6325</v>
      </c>
      <c r="F3281" s="1">
        <v>174.9</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6286</v>
      </c>
      <c r="B3282" s="1" t="s">
        <v>3219</v>
      </c>
      <c r="C3282" s="1" t="s">
        <v>3324</v>
      </c>
      <c r="D3282" s="1" t="s">
        <v>6326</v>
      </c>
      <c r="E3282" s="1" t="s">
        <v>6327</v>
      </c>
      <c r="F3282" s="1">
        <v>178.4</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6286</v>
      </c>
      <c r="B3283" s="1" t="s">
        <v>3219</v>
      </c>
      <c r="C3283" s="1" t="s">
        <v>3324</v>
      </c>
      <c r="D3283" s="1" t="s">
        <v>6328</v>
      </c>
      <c r="E3283" s="1" t="s">
        <v>6329</v>
      </c>
      <c r="F3283" s="1">
        <v>182.4</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6330</v>
      </c>
      <c r="E3284" s="1" t="s">
        <v>6331</v>
      </c>
      <c r="F3284" s="1">
        <v>187.1</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6333</v>
      </c>
      <c r="E3285" s="1" t="s">
        <v>6334</v>
      </c>
      <c r="F3285" s="1">
        <v>194.2</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6335</v>
      </c>
      <c r="E3286" s="1" t="s">
        <v>6336</v>
      </c>
      <c r="F3286" s="1">
        <v>197.5</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6337</v>
      </c>
      <c r="E3287" s="1" t="s">
        <v>6338</v>
      </c>
      <c r="F3287" s="1">
        <v>201.7</v>
      </c>
      <c r="G3287" s="1">
        <v>0</v>
      </c>
      <c r="H3287" s="1" t="s">
        <v>6339</v>
      </c>
      <c r="J3287" s="1">
        <v>0</v>
      </c>
      <c r="K3287" s="1">
        <v>12</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6340</v>
      </c>
      <c r="E3288" s="1" t="s">
        <v>6341</v>
      </c>
      <c r="F3288" s="1">
        <v>207.5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6342</v>
      </c>
      <c r="E3289" s="1" t="s">
        <v>6343</v>
      </c>
      <c r="F3289" s="1">
        <v>212.4</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6344</v>
      </c>
      <c r="E3290" s="1" t="s">
        <v>6345</v>
      </c>
      <c r="F3290" s="1">
        <v>215.3</v>
      </c>
      <c r="G3290" s="1">
        <v>0</v>
      </c>
      <c r="H3290" s="1" t="s">
        <v>7</v>
      </c>
      <c r="J3290" s="1">
        <v>0</v>
      </c>
      <c r="K3290" s="1">
        <v>0</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6346</v>
      </c>
      <c r="E3291" s="1" t="s">
        <v>6347</v>
      </c>
      <c r="F3291" s="1">
        <v>221.8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6348</v>
      </c>
      <c r="E3292" s="1" t="s">
        <v>6349</v>
      </c>
      <c r="F3292" s="1">
        <v>230.9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6350</v>
      </c>
      <c r="E3293" s="1" t="s">
        <v>6351</v>
      </c>
      <c r="F3293" s="1">
        <v>233.3</v>
      </c>
      <c r="G3293" s="1">
        <v>0</v>
      </c>
      <c r="H3293" s="1" t="s">
        <v>6352</v>
      </c>
      <c r="J3293" s="1">
        <v>0</v>
      </c>
      <c r="K3293" s="1">
        <v>13</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6353</v>
      </c>
      <c r="E3294" s="1" t="s">
        <v>6354</v>
      </c>
      <c r="F3294" s="1">
        <v>242.8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6355</v>
      </c>
      <c r="E3295" s="1" t="s">
        <v>6356</v>
      </c>
      <c r="F3295" s="1">
        <v>255.1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6357</v>
      </c>
      <c r="E3296" s="1" t="s">
        <v>6358</v>
      </c>
      <c r="F3296" s="1">
        <v>259.5</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6359</v>
      </c>
      <c r="E3297" s="1" t="s">
        <v>6360</v>
      </c>
      <c r="F3297" s="1">
        <v>263.89999999999998</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6361</v>
      </c>
      <c r="E3298" s="1" t="s">
        <v>6362</v>
      </c>
      <c r="F3298" s="1">
        <v>268.3</v>
      </c>
      <c r="G3298" s="1">
        <v>0</v>
      </c>
      <c r="H3298" s="1" t="s">
        <v>7</v>
      </c>
      <c r="J3298" s="1">
        <v>0</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4077</v>
      </c>
      <c r="E3299" s="1" t="s">
        <v>6363</v>
      </c>
      <c r="F3299" s="1">
        <v>272.89999999999998</v>
      </c>
      <c r="G3299" s="1">
        <v>0</v>
      </c>
      <c r="H3299" s="1" t="s">
        <v>7</v>
      </c>
      <c r="I3299" s="1" t="s">
        <v>9329</v>
      </c>
      <c r="J3299" s="1">
        <v>0</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10633</v>
      </c>
      <c r="E3300" s="1" t="s">
        <v>10634</v>
      </c>
      <c r="F3300" s="1">
        <f>864.7-589.5</f>
        <v>275.20000000000005</v>
      </c>
      <c r="G3300" s="1">
        <v>0</v>
      </c>
      <c r="H3300" s="1" t="s">
        <v>7</v>
      </c>
      <c r="J3300" s="1">
        <v>0</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6364</v>
      </c>
      <c r="E3301" s="1" t="s">
        <v>6365</v>
      </c>
      <c r="F3301" s="1">
        <v>278.89999999999998</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6366</v>
      </c>
      <c r="E3302" s="1" t="s">
        <v>6367</v>
      </c>
      <c r="F3302" s="1">
        <v>289.5</v>
      </c>
      <c r="G3302" s="1">
        <v>0</v>
      </c>
      <c r="H3302" s="1" t="s">
        <v>7</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6368</v>
      </c>
      <c r="E3303" s="1" t="s">
        <v>6369</v>
      </c>
      <c r="F3303" s="1">
        <v>292.39999999999998</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6370</v>
      </c>
      <c r="E3304" s="1" t="s">
        <v>6371</v>
      </c>
      <c r="F3304" s="1">
        <v>294.39999999999998</v>
      </c>
      <c r="G3304" s="1">
        <v>0</v>
      </c>
      <c r="H3304" s="1" t="s">
        <v>7</v>
      </c>
      <c r="J3304" s="1">
        <v>7</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6372</v>
      </c>
      <c r="E3305" s="1" t="s">
        <v>6373</v>
      </c>
      <c r="F3305" s="1">
        <v>298.3</v>
      </c>
      <c r="G3305" s="1">
        <v>0</v>
      </c>
      <c r="H3305" s="1" t="s">
        <v>6374</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6375</v>
      </c>
      <c r="E3306" s="1" t="s">
        <v>6376</v>
      </c>
      <c r="F3306" s="1">
        <v>300.60000000000002</v>
      </c>
      <c r="G3306" s="1">
        <v>0</v>
      </c>
      <c r="H3306" s="1" t="s">
        <v>7</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6377</v>
      </c>
      <c r="E3307" s="1" t="s">
        <v>6378</v>
      </c>
      <c r="F3307" s="1">
        <v>302.39999999999998</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6379</v>
      </c>
      <c r="E3308" s="1" t="s">
        <v>6380</v>
      </c>
      <c r="F3308" s="1">
        <v>304.7</v>
      </c>
      <c r="G3308" s="1">
        <v>0</v>
      </c>
      <c r="H3308" s="1" t="s">
        <v>6381</v>
      </c>
      <c r="J3308" s="1">
        <v>107</v>
      </c>
      <c r="K3308" s="1">
        <v>13</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10043</v>
      </c>
      <c r="E3309" s="1" t="s">
        <v>10044</v>
      </c>
      <c r="F3309" s="1">
        <v>306.5</v>
      </c>
      <c r="G3309" s="1">
        <v>0</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3725</v>
      </c>
      <c r="E3310" s="1" t="s">
        <v>6382</v>
      </c>
      <c r="F3310" s="1">
        <v>307.7</v>
      </c>
      <c r="G3310" s="1">
        <v>0</v>
      </c>
      <c r="H3310" s="1" t="s">
        <v>6383</v>
      </c>
      <c r="I3310" s="1" t="s">
        <v>9329</v>
      </c>
      <c r="J3310" s="1">
        <v>7</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6384</v>
      </c>
      <c r="E3311" s="1" t="s">
        <v>6385</v>
      </c>
      <c r="F3311" s="1">
        <v>310.2</v>
      </c>
      <c r="G3311" s="1">
        <v>0</v>
      </c>
      <c r="H3311" s="1" t="s">
        <v>7</v>
      </c>
      <c r="J3311" s="1">
        <v>7</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6386</v>
      </c>
      <c r="E3312" s="1" t="s">
        <v>6387</v>
      </c>
      <c r="F3312" s="1">
        <v>314.39999999999998</v>
      </c>
      <c r="G3312" s="1">
        <v>0</v>
      </c>
      <c r="H3312" s="1" t="s">
        <v>7</v>
      </c>
      <c r="J3312" s="1">
        <v>7</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6388</v>
      </c>
      <c r="E3313" s="1" t="s">
        <v>6389</v>
      </c>
      <c r="F3313" s="1">
        <v>316.8</v>
      </c>
      <c r="G3313" s="1">
        <v>0</v>
      </c>
      <c r="H3313" s="1" t="s">
        <v>7</v>
      </c>
      <c r="J3313" s="1">
        <v>7</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6390</v>
      </c>
      <c r="E3314" s="1" t="s">
        <v>6391</v>
      </c>
      <c r="F3314" s="1">
        <v>320.2</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6392</v>
      </c>
      <c r="E3315" s="1" t="s">
        <v>6393</v>
      </c>
      <c r="F3315" s="1">
        <v>321.8</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6394</v>
      </c>
      <c r="E3316" s="1" t="s">
        <v>6395</v>
      </c>
      <c r="F3316" s="1">
        <v>324.8</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6396</v>
      </c>
      <c r="E3317" s="1" t="s">
        <v>6397</v>
      </c>
      <c r="F3317" s="1">
        <v>326.5</v>
      </c>
      <c r="G3317" s="1">
        <v>0</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6398</v>
      </c>
      <c r="E3318" s="1" t="s">
        <v>6399</v>
      </c>
      <c r="F3318" s="1">
        <v>328.3</v>
      </c>
      <c r="G3318" s="1">
        <v>0</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6400</v>
      </c>
      <c r="E3319" s="1" t="s">
        <v>6401</v>
      </c>
      <c r="F3319" s="1">
        <v>331.4</v>
      </c>
      <c r="G3319" s="1">
        <v>0</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6402</v>
      </c>
      <c r="E3320" s="1" t="s">
        <v>6403</v>
      </c>
      <c r="F3320" s="1">
        <v>336.4</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6404</v>
      </c>
      <c r="E3321" s="1" t="s">
        <v>6405</v>
      </c>
      <c r="F3321" s="1">
        <v>340.8</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6407</v>
      </c>
      <c r="E3322" s="1" t="s">
        <v>6408</v>
      </c>
      <c r="F3322" s="1">
        <v>342.3</v>
      </c>
      <c r="G3322" s="1">
        <v>0</v>
      </c>
      <c r="H3322" s="1" t="s">
        <v>7</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6409</v>
      </c>
      <c r="E3323" s="1" t="s">
        <v>6410</v>
      </c>
      <c r="F3323" s="1">
        <v>346.1</v>
      </c>
      <c r="G3323" s="1">
        <v>0</v>
      </c>
      <c r="H3323" s="1" t="s">
        <v>6411</v>
      </c>
      <c r="J3323" s="1">
        <v>0</v>
      </c>
      <c r="K3323" s="1">
        <v>0</v>
      </c>
      <c r="L3323" s="1">
        <v>0</v>
      </c>
      <c r="M3323" s="1">
        <v>0</v>
      </c>
      <c r="N3323" s="1">
        <v>0</v>
      </c>
      <c r="O3323" s="1">
        <v>0</v>
      </c>
      <c r="P3323" s="1" t="s">
        <v>9516</v>
      </c>
      <c r="Q3323" s="1">
        <v>0</v>
      </c>
      <c r="R3323" s="1">
        <v>8</v>
      </c>
      <c r="S3323" s="1">
        <v>0</v>
      </c>
      <c r="T3323" s="1" t="s">
        <v>9516</v>
      </c>
    </row>
    <row r="3324" spans="1:20" ht="13.5" customHeight="1">
      <c r="A3324" s="1" t="s">
        <v>6406</v>
      </c>
      <c r="B3324" s="1" t="s">
        <v>3219</v>
      </c>
      <c r="C3324" s="1" t="s">
        <v>3324</v>
      </c>
      <c r="D3324" s="1" t="s">
        <v>6412</v>
      </c>
      <c r="E3324" s="1" t="s">
        <v>6413</v>
      </c>
      <c r="F3324" s="1">
        <v>350.7</v>
      </c>
      <c r="G3324" s="1">
        <v>0</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6414</v>
      </c>
      <c r="E3325" s="1" t="s">
        <v>6415</v>
      </c>
      <c r="F3325" s="1">
        <v>353.4</v>
      </c>
      <c r="G3325" s="1">
        <v>0</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6416</v>
      </c>
      <c r="E3326" s="1" t="s">
        <v>6417</v>
      </c>
      <c r="F3326" s="1">
        <v>358.6</v>
      </c>
      <c r="G3326" s="1">
        <v>0</v>
      </c>
      <c r="H3326" s="1" t="s">
        <v>7</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6418</v>
      </c>
      <c r="E3327" s="1" t="s">
        <v>6419</v>
      </c>
      <c r="F3327" s="1">
        <v>361.6</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2615</v>
      </c>
      <c r="E3328" s="1" t="s">
        <v>6420</v>
      </c>
      <c r="F3328" s="1">
        <v>366.8</v>
      </c>
      <c r="G3328" s="1">
        <v>0</v>
      </c>
      <c r="I3328" s="1" t="s">
        <v>9329</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6421</v>
      </c>
      <c r="E3329" s="1" t="s">
        <v>6422</v>
      </c>
      <c r="F3329" s="1">
        <v>371.9</v>
      </c>
      <c r="G3329" s="1">
        <v>0</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6423</v>
      </c>
      <c r="E3330" s="1" t="s">
        <v>6424</v>
      </c>
      <c r="F3330" s="1">
        <v>376.4</v>
      </c>
      <c r="G3330" s="1">
        <v>0</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6425</v>
      </c>
      <c r="E3331" s="1" t="s">
        <v>6426</v>
      </c>
      <c r="F3331" s="1">
        <v>379.2</v>
      </c>
      <c r="G3331" s="1">
        <v>0</v>
      </c>
      <c r="H3331" s="1" t="s">
        <v>7</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6427</v>
      </c>
      <c r="E3332" s="1" t="s">
        <v>6428</v>
      </c>
      <c r="F3332" s="1">
        <v>385.4</v>
      </c>
      <c r="G3332" s="1">
        <v>0</v>
      </c>
      <c r="H3332" s="1" t="s">
        <v>7</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6429</v>
      </c>
      <c r="E3333" s="1" t="s">
        <v>3112</v>
      </c>
      <c r="F3333" s="1">
        <v>390.9</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6406</v>
      </c>
      <c r="B3334" s="1" t="s">
        <v>3219</v>
      </c>
      <c r="C3334" s="1" t="s">
        <v>3324</v>
      </c>
      <c r="D3334" s="1" t="s">
        <v>3099</v>
      </c>
      <c r="E3334" s="1" t="s">
        <v>6430</v>
      </c>
      <c r="F3334" s="1">
        <v>395.9</v>
      </c>
      <c r="G3334" s="1">
        <v>0</v>
      </c>
      <c r="H3334" s="1" t="s">
        <v>7</v>
      </c>
      <c r="I3334" s="1" t="s">
        <v>9329</v>
      </c>
      <c r="J3334" s="1">
        <v>0</v>
      </c>
      <c r="K3334" s="1">
        <v>0</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6431</v>
      </c>
      <c r="E3335" s="1" t="s">
        <v>6432</v>
      </c>
      <c r="F3335" s="1">
        <v>400.7</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6190</v>
      </c>
      <c r="E3336" s="1" t="s">
        <v>6433</v>
      </c>
      <c r="F3336" s="1">
        <v>406.9</v>
      </c>
      <c r="G3336" s="1">
        <v>0</v>
      </c>
      <c r="H3336" s="1" t="s">
        <v>7</v>
      </c>
      <c r="I3336" s="1" t="s">
        <v>9329</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9898</v>
      </c>
      <c r="E3337" s="1" t="s">
        <v>6434</v>
      </c>
      <c r="F3337" s="1">
        <v>411.5</v>
      </c>
      <c r="G3337" s="1">
        <v>0</v>
      </c>
      <c r="H3337" s="1" t="s">
        <v>6411</v>
      </c>
      <c r="J3337" s="1">
        <v>0</v>
      </c>
      <c r="K3337" s="1">
        <v>0</v>
      </c>
      <c r="L3337" s="1">
        <v>0</v>
      </c>
      <c r="M3337" s="1">
        <v>0</v>
      </c>
      <c r="N3337" s="1">
        <v>0</v>
      </c>
      <c r="O3337" s="1">
        <v>0</v>
      </c>
      <c r="P3337" s="1" t="s">
        <v>9516</v>
      </c>
      <c r="Q3337" s="1">
        <v>0</v>
      </c>
      <c r="R3337" s="1">
        <v>8</v>
      </c>
      <c r="S3337" s="1">
        <v>0</v>
      </c>
      <c r="T3337" s="1" t="s">
        <v>9516</v>
      </c>
    </row>
    <row r="3338" spans="1:20" ht="13.5" customHeight="1">
      <c r="A3338" s="1" t="s">
        <v>6406</v>
      </c>
      <c r="B3338" s="1" t="s">
        <v>3219</v>
      </c>
      <c r="C3338" s="1" t="s">
        <v>3324</v>
      </c>
      <c r="D3338" s="1" t="s">
        <v>6435</v>
      </c>
      <c r="E3338" s="1" t="s">
        <v>6436</v>
      </c>
      <c r="F3338" s="1">
        <v>414.9</v>
      </c>
      <c r="G3338" s="1">
        <v>0</v>
      </c>
      <c r="H3338" s="1" t="s">
        <v>6252</v>
      </c>
      <c r="J3338" s="1">
        <v>0</v>
      </c>
      <c r="K3338" s="1">
        <v>11</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6437</v>
      </c>
      <c r="E3339" s="1" t="s">
        <v>6438</v>
      </c>
      <c r="F3339" s="1">
        <v>419</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6439</v>
      </c>
      <c r="E3340" s="1" t="s">
        <v>6440</v>
      </c>
      <c r="F3340" s="1">
        <v>421.9</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1004</v>
      </c>
      <c r="E3341" s="1" t="s">
        <v>6441</v>
      </c>
      <c r="F3341" s="1">
        <v>425.7</v>
      </c>
      <c r="G3341" s="1">
        <v>0</v>
      </c>
      <c r="H3341" s="1" t="s">
        <v>7</v>
      </c>
      <c r="I3341" s="1" t="s">
        <v>9329</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6442</v>
      </c>
      <c r="E3342" s="1" t="s">
        <v>6443</v>
      </c>
      <c r="F3342" s="1">
        <v>434.2</v>
      </c>
      <c r="G3342" s="1">
        <v>0</v>
      </c>
      <c r="H3342" s="1" t="s">
        <v>7</v>
      </c>
      <c r="J3342" s="1">
        <v>0</v>
      </c>
      <c r="K3342" s="1">
        <v>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6444</v>
      </c>
      <c r="E3343" s="1" t="s">
        <v>6445</v>
      </c>
      <c r="F3343" s="1">
        <v>441.4</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6446</v>
      </c>
      <c r="E3344" s="1" t="s">
        <v>6447</v>
      </c>
      <c r="F3344" s="1">
        <v>449.2</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6448</v>
      </c>
      <c r="E3345" s="1" t="s">
        <v>6449</v>
      </c>
      <c r="F3345" s="1">
        <v>454</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6450</v>
      </c>
      <c r="E3346" s="1" t="s">
        <v>6451</v>
      </c>
      <c r="F3346" s="1">
        <v>459.2</v>
      </c>
      <c r="G3346" s="1">
        <v>0</v>
      </c>
      <c r="H3346" s="1" t="s">
        <v>6452</v>
      </c>
      <c r="J3346" s="1">
        <v>0</v>
      </c>
      <c r="K3346" s="1">
        <v>10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6453</v>
      </c>
      <c r="E3347" s="1" t="s">
        <v>3438</v>
      </c>
      <c r="F3347" s="1">
        <v>463.2</v>
      </c>
      <c r="G3347" s="1">
        <v>0</v>
      </c>
      <c r="H3347" s="1" t="s">
        <v>7</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6454</v>
      </c>
      <c r="E3348" s="1" t="s">
        <v>6455</v>
      </c>
      <c r="F3348" s="1">
        <v>467.7</v>
      </c>
      <c r="G3348" s="1">
        <v>0</v>
      </c>
      <c r="H3348" s="1" t="s">
        <v>7</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6456</v>
      </c>
      <c r="E3349" s="1" t="s">
        <v>6457</v>
      </c>
      <c r="F3349" s="1">
        <v>478</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6458</v>
      </c>
      <c r="E3350" s="1" t="s">
        <v>6459</v>
      </c>
      <c r="F3350" s="1">
        <v>484.5</v>
      </c>
      <c r="G3350" s="1">
        <v>0</v>
      </c>
      <c r="H3350" s="1" t="s">
        <v>6460</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6461</v>
      </c>
      <c r="E3351" s="1" t="s">
        <v>6462</v>
      </c>
      <c r="F3351" s="1">
        <v>488</v>
      </c>
      <c r="G3351" s="1">
        <v>0</v>
      </c>
      <c r="H3351" s="1" t="s">
        <v>6463</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6464</v>
      </c>
      <c r="E3352" s="1" t="s">
        <v>6465</v>
      </c>
      <c r="F3352" s="1">
        <v>494.3</v>
      </c>
      <c r="G3352" s="1">
        <v>0</v>
      </c>
      <c r="H3352" s="1" t="s">
        <v>6466</v>
      </c>
      <c r="J3352" s="1">
        <v>0</v>
      </c>
      <c r="K3352" s="1">
        <v>10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6467</v>
      </c>
      <c r="E3353" s="1" t="s">
        <v>6468</v>
      </c>
      <c r="F3353" s="1">
        <v>502.6</v>
      </c>
      <c r="G3353" s="1">
        <v>0</v>
      </c>
      <c r="H3353" s="1" t="s">
        <v>7</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6469</v>
      </c>
      <c r="E3354" s="1" t="s">
        <v>6470</v>
      </c>
      <c r="F3354" s="1">
        <v>508.8</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6471</v>
      </c>
      <c r="E3355" s="1" t="s">
        <v>6472</v>
      </c>
      <c r="F3355" s="1">
        <v>515</v>
      </c>
      <c r="G3355" s="1">
        <v>0</v>
      </c>
      <c r="H3355" s="1" t="s">
        <v>7</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6473</v>
      </c>
      <c r="E3356" s="1" t="s">
        <v>6474</v>
      </c>
      <c r="F3356" s="1">
        <v>520.9</v>
      </c>
      <c r="G3356" s="1">
        <v>0</v>
      </c>
      <c r="H3356" s="1" t="s">
        <v>6252</v>
      </c>
      <c r="J3356" s="1">
        <v>0</v>
      </c>
      <c r="K3356" s="1">
        <v>10</v>
      </c>
      <c r="L3356" s="1">
        <v>0</v>
      </c>
      <c r="M3356" s="1">
        <v>0</v>
      </c>
      <c r="N3356" s="1">
        <v>0</v>
      </c>
      <c r="O3356" s="1">
        <v>0</v>
      </c>
      <c r="P3356" s="1" t="s">
        <v>9516</v>
      </c>
      <c r="Q3356" s="1">
        <v>0</v>
      </c>
      <c r="R3356" s="1">
        <v>0</v>
      </c>
      <c r="S3356" s="1">
        <v>0</v>
      </c>
      <c r="T3356" s="1" t="s">
        <v>9516</v>
      </c>
    </row>
    <row r="3357" spans="1:20" ht="13.5" customHeight="1">
      <c r="A3357" s="1" t="s">
        <v>6406</v>
      </c>
      <c r="B3357" s="1" t="s">
        <v>3219</v>
      </c>
      <c r="C3357" s="1" t="s">
        <v>3324</v>
      </c>
      <c r="D3357" s="1" t="s">
        <v>6475</v>
      </c>
      <c r="E3357" s="1" t="s">
        <v>6476</v>
      </c>
      <c r="F3357" s="1">
        <v>524.6</v>
      </c>
      <c r="G3357" s="1">
        <v>0</v>
      </c>
      <c r="H3357" s="1" t="s">
        <v>5809</v>
      </c>
      <c r="J3357" s="1">
        <v>0</v>
      </c>
      <c r="K3357" s="1">
        <v>0</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6477</v>
      </c>
      <c r="E3358" s="1" t="s">
        <v>6478</v>
      </c>
      <c r="F3358" s="1">
        <v>528.1</v>
      </c>
      <c r="G3358" s="1">
        <v>0</v>
      </c>
      <c r="H3358" s="1" t="s">
        <v>7</v>
      </c>
      <c r="J3358" s="1">
        <v>0</v>
      </c>
      <c r="K3358" s="1">
        <v>0</v>
      </c>
      <c r="L3358" s="1">
        <v>0</v>
      </c>
      <c r="M3358" s="1">
        <v>0</v>
      </c>
      <c r="N3358" s="1">
        <v>0</v>
      </c>
      <c r="O3358" s="1">
        <v>0</v>
      </c>
      <c r="P3358" s="1" t="s">
        <v>9516</v>
      </c>
      <c r="Q3358" s="1">
        <v>1</v>
      </c>
      <c r="R3358" s="1">
        <v>0</v>
      </c>
      <c r="S3358" s="1">
        <v>0</v>
      </c>
      <c r="T3358" s="1" t="s">
        <v>9516</v>
      </c>
    </row>
    <row r="3359" spans="1:20" ht="13.5" customHeight="1">
      <c r="A3359" s="1" t="s">
        <v>6479</v>
      </c>
      <c r="B3359" s="1" t="s">
        <v>6480</v>
      </c>
      <c r="C3359" s="1" t="s">
        <v>3324</v>
      </c>
      <c r="D3359" s="1" t="s">
        <v>6481</v>
      </c>
      <c r="E3359" s="1" t="s">
        <v>6482</v>
      </c>
      <c r="F3359" s="1">
        <v>534.4</v>
      </c>
      <c r="G3359" s="1">
        <v>0</v>
      </c>
      <c r="H3359" s="1" t="s">
        <v>6483</v>
      </c>
      <c r="J3359" s="1">
        <v>8</v>
      </c>
      <c r="K3359" s="1">
        <v>0</v>
      </c>
      <c r="L3359" s="1">
        <v>0</v>
      </c>
      <c r="M3359" s="1">
        <v>0</v>
      </c>
      <c r="N3359" s="1">
        <v>0</v>
      </c>
      <c r="O3359" s="1">
        <v>0</v>
      </c>
      <c r="P3359" s="1" t="s">
        <v>9516</v>
      </c>
      <c r="Q3359" s="1">
        <v>0</v>
      </c>
      <c r="R3359" s="1">
        <v>0</v>
      </c>
      <c r="S3359" s="1">
        <v>0</v>
      </c>
      <c r="T3359" s="1" t="s">
        <v>9516</v>
      </c>
    </row>
    <row r="3360" spans="1:20" ht="13.5" customHeight="1">
      <c r="A3360" s="1" t="s">
        <v>3294</v>
      </c>
      <c r="B3360" s="1" t="s">
        <v>3219</v>
      </c>
      <c r="C3360" s="1" t="s">
        <v>6484</v>
      </c>
      <c r="D3360" s="1" t="s">
        <v>6230</v>
      </c>
      <c r="E3360" s="1" t="s">
        <v>6231</v>
      </c>
      <c r="F3360" s="1">
        <v>0</v>
      </c>
      <c r="G3360" s="1">
        <v>0</v>
      </c>
      <c r="H3360" s="1" t="s">
        <v>6485</v>
      </c>
      <c r="J3360" s="1">
        <v>6</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6484</v>
      </c>
      <c r="D3361" s="1" t="s">
        <v>6486</v>
      </c>
      <c r="E3361" s="1" t="s">
        <v>6487</v>
      </c>
      <c r="F3361" s="1">
        <v>2.7</v>
      </c>
      <c r="G3361" s="1">
        <v>0</v>
      </c>
      <c r="H3361" s="1" t="s">
        <v>7</v>
      </c>
      <c r="J3361" s="1">
        <v>6</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6259</v>
      </c>
      <c r="E3362" s="1" t="s">
        <v>6260</v>
      </c>
      <c r="F3362" s="1">
        <v>0</v>
      </c>
      <c r="G3362" s="1">
        <v>0</v>
      </c>
      <c r="H3362" s="1" t="s">
        <v>3324</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6488</v>
      </c>
      <c r="E3363" s="1" t="s">
        <v>6489</v>
      </c>
      <c r="F3363" s="1">
        <v>2.2999999999999998</v>
      </c>
      <c r="G3363" s="1">
        <v>2.5</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6490</v>
      </c>
      <c r="E3364" s="1" t="s">
        <v>10211</v>
      </c>
      <c r="F3364" s="1">
        <v>4.8</v>
      </c>
      <c r="G3364" s="1">
        <v>5.3</v>
      </c>
      <c r="H3364" s="1" t="s">
        <v>7</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6491</v>
      </c>
      <c r="E3365" s="1" t="s">
        <v>6492</v>
      </c>
      <c r="F3365" s="1">
        <v>7.4</v>
      </c>
      <c r="G3365" s="1">
        <v>8.1</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6493</v>
      </c>
      <c r="E3366" s="1" t="s">
        <v>6494</v>
      </c>
      <c r="F3366" s="1">
        <v>11.5</v>
      </c>
      <c r="G3366" s="1">
        <v>12.7</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6495</v>
      </c>
      <c r="E3367" s="1" t="s">
        <v>6496</v>
      </c>
      <c r="F3367" s="1">
        <v>13.7</v>
      </c>
      <c r="G3367" s="1">
        <v>15.1</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6497</v>
      </c>
      <c r="E3368" s="1" t="s">
        <v>6498</v>
      </c>
      <c r="F3368" s="1">
        <v>16.600000000000001</v>
      </c>
      <c r="G3368" s="1">
        <v>18.3</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6499</v>
      </c>
      <c r="E3369" s="1" t="s">
        <v>6500</v>
      </c>
      <c r="F3369" s="1">
        <v>19.2</v>
      </c>
      <c r="G3369" s="1">
        <v>21.1</v>
      </c>
      <c r="H3369" s="1" t="s">
        <v>7</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9899</v>
      </c>
      <c r="E3370" s="1" t="s">
        <v>6501</v>
      </c>
      <c r="F3370" s="1">
        <v>21.3</v>
      </c>
      <c r="G3370" s="1">
        <v>23.4</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6502</v>
      </c>
      <c r="E3371" s="1" t="s">
        <v>10210</v>
      </c>
      <c r="F3371" s="1">
        <v>24.2</v>
      </c>
      <c r="G3371" s="1">
        <v>26.6</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6503</v>
      </c>
      <c r="E3372" s="1" t="s">
        <v>6504</v>
      </c>
      <c r="F3372" s="1">
        <v>27.3</v>
      </c>
      <c r="G3372" s="1">
        <v>30</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2327</v>
      </c>
      <c r="E3373" s="1" t="s">
        <v>2328</v>
      </c>
      <c r="F3373" s="1">
        <v>28.4</v>
      </c>
      <c r="G3373" s="1">
        <v>31.2</v>
      </c>
      <c r="H3373" s="1" t="s">
        <v>7</v>
      </c>
      <c r="I3373" s="1" t="s">
        <v>9344</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6505</v>
      </c>
      <c r="E3374" s="1" t="s">
        <v>6506</v>
      </c>
      <c r="F3374" s="1">
        <v>31.2</v>
      </c>
      <c r="G3374" s="1">
        <v>34.299999999999997</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6507</v>
      </c>
      <c r="E3375" s="1" t="s">
        <v>6508</v>
      </c>
      <c r="F3375" s="1">
        <v>32.299999999999997</v>
      </c>
      <c r="G3375" s="1">
        <v>35.5</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6509</v>
      </c>
      <c r="E3376" s="1" t="s">
        <v>6510</v>
      </c>
      <c r="F3376" s="1">
        <v>34.6</v>
      </c>
      <c r="G3376" s="1">
        <v>38.1</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6511</v>
      </c>
      <c r="E3377" s="1" t="s">
        <v>6512</v>
      </c>
      <c r="F3377" s="1">
        <v>36.1</v>
      </c>
      <c r="G3377" s="1">
        <v>39.700000000000003</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6513</v>
      </c>
      <c r="E3378" s="1" t="s">
        <v>6514</v>
      </c>
      <c r="F3378" s="1">
        <v>38.5</v>
      </c>
      <c r="G3378" s="1">
        <v>42.4</v>
      </c>
      <c r="H3378" s="1" t="s">
        <v>7</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5999</v>
      </c>
      <c r="D3379" s="1" t="s">
        <v>6515</v>
      </c>
      <c r="E3379" s="1" t="s">
        <v>6516</v>
      </c>
      <c r="F3379" s="1">
        <v>42</v>
      </c>
      <c r="G3379" s="1">
        <v>46.2</v>
      </c>
      <c r="H3379" s="1" t="s">
        <v>7</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5999</v>
      </c>
      <c r="D3380" s="1" t="s">
        <v>6517</v>
      </c>
      <c r="E3380" s="1" t="s">
        <v>6518</v>
      </c>
      <c r="F3380" s="1">
        <v>43.8</v>
      </c>
      <c r="G3380" s="1">
        <v>48.2</v>
      </c>
      <c r="H3380" s="1" t="s">
        <v>7</v>
      </c>
      <c r="J3380" s="1">
        <v>0</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6519</v>
      </c>
      <c r="E3381" s="1" t="s">
        <v>6520</v>
      </c>
      <c r="F3381" s="1">
        <v>46.3</v>
      </c>
      <c r="G3381" s="1">
        <v>50.9</v>
      </c>
      <c r="H3381" s="1" t="s">
        <v>7</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5997</v>
      </c>
      <c r="E3382" s="1" t="s">
        <v>5998</v>
      </c>
      <c r="F3382" s="1">
        <v>48.5</v>
      </c>
      <c r="G3382" s="1">
        <v>53.4</v>
      </c>
      <c r="H3382" s="1" t="s">
        <v>5956</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6269</v>
      </c>
      <c r="E3383" s="1" t="s">
        <v>6270</v>
      </c>
      <c r="F3383" s="1">
        <v>0</v>
      </c>
      <c r="G3383" s="1">
        <v>0</v>
      </c>
      <c r="H3383" s="1" t="s">
        <v>6522</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6523</v>
      </c>
      <c r="E3384" s="1" t="s">
        <v>6524</v>
      </c>
      <c r="F3384" s="1">
        <v>1.7</v>
      </c>
      <c r="G3384" s="1">
        <v>1.9</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6525</v>
      </c>
      <c r="E3385" s="1" t="s">
        <v>6526</v>
      </c>
      <c r="F3385" s="1">
        <v>4.3</v>
      </c>
      <c r="G3385" s="1">
        <v>4.8</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6527</v>
      </c>
      <c r="E3386" s="1" t="s">
        <v>6528</v>
      </c>
      <c r="F3386" s="1">
        <v>6</v>
      </c>
      <c r="G3386" s="1">
        <v>6.6</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6529</v>
      </c>
      <c r="E3387" s="1" t="s">
        <v>6530</v>
      </c>
      <c r="F3387" s="1">
        <v>8.1999999999999993</v>
      </c>
      <c r="G3387" s="1">
        <v>9</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6531</v>
      </c>
      <c r="E3388" s="1" t="s">
        <v>6532</v>
      </c>
      <c r="F3388" s="1">
        <v>11.2</v>
      </c>
      <c r="G3388" s="1">
        <v>12.3</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6533</v>
      </c>
      <c r="E3389" s="1" t="s">
        <v>6534</v>
      </c>
      <c r="F3389" s="1">
        <v>13.2</v>
      </c>
      <c r="G3389" s="1">
        <v>14.5</v>
      </c>
      <c r="H3389" s="1" t="s">
        <v>7</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6535</v>
      </c>
      <c r="E3390" s="1" t="s">
        <v>10212</v>
      </c>
      <c r="F3390" s="1">
        <v>17.100000000000001</v>
      </c>
      <c r="G3390" s="1">
        <v>18.8</v>
      </c>
      <c r="H3390" s="1" t="s">
        <v>7</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6536</v>
      </c>
      <c r="E3391" s="1" t="s">
        <v>6537</v>
      </c>
      <c r="F3391" s="1">
        <v>20.6</v>
      </c>
      <c r="G3391" s="1">
        <v>22.7</v>
      </c>
      <c r="H3391" s="1" t="s">
        <v>7</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6538</v>
      </c>
      <c r="E3392" s="1" t="s">
        <v>6539</v>
      </c>
      <c r="F3392" s="1">
        <v>24.5</v>
      </c>
      <c r="G3392" s="1">
        <v>27</v>
      </c>
      <c r="H3392" s="1" t="s">
        <v>7</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6540</v>
      </c>
      <c r="E3393" s="1" t="s">
        <v>6541</v>
      </c>
      <c r="F3393" s="1">
        <v>27.7</v>
      </c>
      <c r="G3393" s="1">
        <v>30.5</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6542</v>
      </c>
      <c r="E3394" s="1" t="s">
        <v>6543</v>
      </c>
      <c r="F3394" s="1">
        <v>29.6</v>
      </c>
      <c r="G3394" s="1">
        <v>32.6</v>
      </c>
      <c r="H3394" s="1" t="s">
        <v>7</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6544</v>
      </c>
      <c r="E3395" s="1" t="s">
        <v>6545</v>
      </c>
      <c r="F3395" s="1">
        <v>35.9</v>
      </c>
      <c r="G3395" s="1">
        <v>39.5</v>
      </c>
      <c r="H3395" s="1" t="s">
        <v>7</v>
      </c>
      <c r="I3395" s="1" t="s">
        <v>9328</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853</v>
      </c>
      <c r="E3396" s="1" t="s">
        <v>854</v>
      </c>
      <c r="F3396" s="1">
        <v>43.6</v>
      </c>
      <c r="G3396" s="1">
        <v>48</v>
      </c>
      <c r="H3396" s="1" t="s">
        <v>7</v>
      </c>
      <c r="I3396" s="1" t="s">
        <v>9328</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6521</v>
      </c>
      <c r="D3397" s="1" t="s">
        <v>3755</v>
      </c>
      <c r="E3397" s="1" t="s">
        <v>6546</v>
      </c>
      <c r="F3397" s="1">
        <v>51.9</v>
      </c>
      <c r="G3397" s="1">
        <v>57.1</v>
      </c>
      <c r="H3397" s="1" t="s">
        <v>7</v>
      </c>
      <c r="I3397" s="1" t="s">
        <v>9328</v>
      </c>
      <c r="J3397" s="1">
        <v>0</v>
      </c>
      <c r="K3397" s="1">
        <v>0</v>
      </c>
      <c r="L3397" s="1">
        <v>0</v>
      </c>
      <c r="M3397" s="1">
        <v>0</v>
      </c>
      <c r="N3397" s="1">
        <v>0</v>
      </c>
      <c r="O3397" s="1">
        <v>0</v>
      </c>
      <c r="P3397" s="1" t="s">
        <v>9516</v>
      </c>
      <c r="Q3397" s="1">
        <v>0</v>
      </c>
      <c r="R3397" s="1">
        <v>0</v>
      </c>
      <c r="S3397" s="1">
        <v>0</v>
      </c>
      <c r="T3397" s="1" t="s">
        <v>9516</v>
      </c>
    </row>
    <row r="3398" spans="1:20" ht="13.5" customHeight="1">
      <c r="A3398" s="1" t="s">
        <v>3294</v>
      </c>
      <c r="B3398" s="1" t="s">
        <v>3219</v>
      </c>
      <c r="C3398" s="1" t="s">
        <v>6521</v>
      </c>
      <c r="D3398" s="1" t="s">
        <v>6547</v>
      </c>
      <c r="E3398" s="1" t="s">
        <v>6548</v>
      </c>
      <c r="F3398" s="1">
        <v>55.6</v>
      </c>
      <c r="G3398" s="1">
        <v>61.2</v>
      </c>
      <c r="H3398" s="1" t="s">
        <v>7</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6521</v>
      </c>
      <c r="D3399" s="1" t="s">
        <v>6549</v>
      </c>
      <c r="E3399" s="1" t="s">
        <v>6550</v>
      </c>
      <c r="F3399" s="1">
        <v>59.9</v>
      </c>
      <c r="G3399" s="1">
        <v>65.900000000000006</v>
      </c>
      <c r="H3399" s="1" t="s">
        <v>7</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6521</v>
      </c>
      <c r="D3400" s="1" t="s">
        <v>6551</v>
      </c>
      <c r="E3400" s="1" t="s">
        <v>6552</v>
      </c>
      <c r="F3400" s="1">
        <v>65.7</v>
      </c>
      <c r="G3400" s="1">
        <v>72.3</v>
      </c>
      <c r="H3400" s="1" t="s">
        <v>5809</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6269</v>
      </c>
      <c r="E3401" s="1" t="s">
        <v>6270</v>
      </c>
      <c r="F3401" s="1">
        <v>0</v>
      </c>
      <c r="G3401" s="1">
        <v>0</v>
      </c>
      <c r="H3401" s="1" t="s">
        <v>6554</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6555</v>
      </c>
      <c r="E3402" s="1" t="s">
        <v>6556</v>
      </c>
      <c r="F3402" s="1">
        <v>3.8</v>
      </c>
      <c r="G3402" s="1">
        <v>4.2</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6557</v>
      </c>
      <c r="E3403" s="1" t="s">
        <v>6558</v>
      </c>
      <c r="F3403" s="1">
        <v>6.1</v>
      </c>
      <c r="G3403" s="1">
        <v>6.7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6559</v>
      </c>
      <c r="E3404" s="1" t="s">
        <v>6560</v>
      </c>
      <c r="F3404" s="1">
        <v>9.9</v>
      </c>
      <c r="G3404" s="1">
        <v>10.9</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6561</v>
      </c>
      <c r="E3405" s="1" t="s">
        <v>6562</v>
      </c>
      <c r="F3405" s="1">
        <v>14.9</v>
      </c>
      <c r="G3405" s="1">
        <v>16.399999999999999</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6563</v>
      </c>
      <c r="E3406" s="1" t="s">
        <v>10191</v>
      </c>
      <c r="F3406" s="1">
        <v>17.8</v>
      </c>
      <c r="G3406" s="1">
        <v>19.600000000000001</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6564</v>
      </c>
      <c r="E3407" s="1" t="s">
        <v>6565</v>
      </c>
      <c r="F3407" s="1">
        <v>22.1</v>
      </c>
      <c r="G3407" s="1">
        <v>24.3</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6566</v>
      </c>
      <c r="E3408" s="1" t="s">
        <v>6567</v>
      </c>
      <c r="F3408" s="1">
        <v>27.6</v>
      </c>
      <c r="G3408" s="1">
        <v>30.4</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6568</v>
      </c>
      <c r="E3409" s="1" t="s">
        <v>6569</v>
      </c>
      <c r="F3409" s="1">
        <v>31.2</v>
      </c>
      <c r="G3409" s="1">
        <v>34.299999999999997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6553</v>
      </c>
      <c r="D3410" s="1" t="s">
        <v>6570</v>
      </c>
      <c r="E3410" s="1" t="s">
        <v>6571</v>
      </c>
      <c r="F3410" s="1">
        <v>36.6</v>
      </c>
      <c r="G3410" s="1">
        <v>40.299999999999997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6553</v>
      </c>
      <c r="D3411" s="1" t="s">
        <v>6572</v>
      </c>
      <c r="E3411" s="1" t="s">
        <v>6573</v>
      </c>
      <c r="F3411" s="1">
        <v>42.5</v>
      </c>
      <c r="G3411" s="1">
        <v>46.8</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6553</v>
      </c>
      <c r="D3412" s="1" t="s">
        <v>6574</v>
      </c>
      <c r="E3412" s="1" t="s">
        <v>6575</v>
      </c>
      <c r="F3412" s="1">
        <v>45.9</v>
      </c>
      <c r="G3412" s="1">
        <v>50.5</v>
      </c>
      <c r="H3412" s="1" t="s">
        <v>9402</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6553</v>
      </c>
      <c r="D3413" s="1" t="s">
        <v>6576</v>
      </c>
      <c r="E3413" s="1" t="s">
        <v>6577</v>
      </c>
      <c r="F3413" s="1">
        <v>50.9</v>
      </c>
      <c r="G3413" s="1">
        <v>56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6578</v>
      </c>
      <c r="E3414" s="1" t="s">
        <v>6579</v>
      </c>
      <c r="F3414" s="1">
        <v>57.6</v>
      </c>
      <c r="G3414" s="1">
        <v>63.4</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6580</v>
      </c>
      <c r="E3415" s="1" t="s">
        <v>6581</v>
      </c>
      <c r="F3415" s="1">
        <v>63</v>
      </c>
      <c r="G3415" s="1">
        <v>69.3</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6582</v>
      </c>
      <c r="E3416" s="1" t="s">
        <v>6583</v>
      </c>
      <c r="F3416" s="1">
        <v>66.400000000000006</v>
      </c>
      <c r="G3416" s="1">
        <v>73</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6584</v>
      </c>
      <c r="E3417" s="1" t="s">
        <v>6585</v>
      </c>
      <c r="F3417" s="1">
        <v>70.400000000000006</v>
      </c>
      <c r="G3417" s="1">
        <v>77.400000000000006</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6586</v>
      </c>
      <c r="E3418" s="1" t="s">
        <v>6587</v>
      </c>
      <c r="F3418" s="1">
        <v>74.3</v>
      </c>
      <c r="G3418" s="1">
        <v>81.7</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6588</v>
      </c>
      <c r="E3419" s="1" t="s">
        <v>6589</v>
      </c>
      <c r="F3419" s="1">
        <v>77.3</v>
      </c>
      <c r="G3419" s="1">
        <v>85</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6590</v>
      </c>
      <c r="E3420" s="1" t="s">
        <v>6591</v>
      </c>
      <c r="F3420" s="1">
        <v>79.3</v>
      </c>
      <c r="G3420" s="1">
        <v>87.2</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6592</v>
      </c>
      <c r="E3421" s="1" t="s">
        <v>6593</v>
      </c>
      <c r="F3421" s="1">
        <v>83.7</v>
      </c>
      <c r="G3421" s="1">
        <v>92.1</v>
      </c>
      <c r="H3421" s="1" t="s">
        <v>6594</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6595</v>
      </c>
      <c r="E3422" s="1" t="s">
        <v>6596</v>
      </c>
      <c r="F3422" s="1">
        <v>86.3</v>
      </c>
      <c r="G3422" s="1">
        <v>94.9</v>
      </c>
      <c r="H3422" s="1" t="s">
        <v>6597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6598</v>
      </c>
      <c r="E3423" s="1" t="s">
        <v>6599</v>
      </c>
      <c r="F3423" s="1">
        <v>90.8</v>
      </c>
      <c r="G3423" s="1">
        <v>99.9</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6600</v>
      </c>
      <c r="E3424" s="1" t="s">
        <v>6601</v>
      </c>
      <c r="F3424" s="1">
        <v>95.6</v>
      </c>
      <c r="G3424" s="1">
        <v>105.2</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6602</v>
      </c>
      <c r="E3425" s="1" t="s">
        <v>6603</v>
      </c>
      <c r="F3425" s="1">
        <v>98.3</v>
      </c>
      <c r="G3425" s="1">
        <v>108.1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6604</v>
      </c>
      <c r="E3426" s="1" t="s">
        <v>6605</v>
      </c>
      <c r="F3426" s="1">
        <v>103.9</v>
      </c>
      <c r="G3426" s="1">
        <v>114.3</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6606</v>
      </c>
      <c r="E3427" s="1" t="s">
        <v>6607</v>
      </c>
      <c r="F3427" s="1">
        <v>110.9</v>
      </c>
      <c r="G3427" s="1">
        <v>122</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6608</v>
      </c>
      <c r="E3428" s="1" t="s">
        <v>6609</v>
      </c>
      <c r="F3428" s="1">
        <v>114.6</v>
      </c>
      <c r="G3428" s="1">
        <v>126.1</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6610</v>
      </c>
      <c r="E3429" s="1" t="s">
        <v>6611</v>
      </c>
      <c r="F3429" s="1">
        <v>118.9</v>
      </c>
      <c r="G3429" s="1">
        <v>130.80000000000001</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6612</v>
      </c>
      <c r="E3430" s="1" t="s">
        <v>6613</v>
      </c>
      <c r="F3430" s="1">
        <v>123.8</v>
      </c>
      <c r="G3430" s="1">
        <v>136.19999999999999</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6614</v>
      </c>
      <c r="E3431" s="1" t="s">
        <v>6615</v>
      </c>
      <c r="F3431" s="1">
        <v>128.6</v>
      </c>
      <c r="G3431" s="1">
        <v>141.5</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6616</v>
      </c>
      <c r="E3432" s="1" t="s">
        <v>6617</v>
      </c>
      <c r="F3432" s="1">
        <v>134.69999999999999</v>
      </c>
      <c r="G3432" s="1">
        <v>148.19999999999999</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6618</v>
      </c>
      <c r="E3433" s="1" t="s">
        <v>6619</v>
      </c>
      <c r="F3433" s="1">
        <v>141.19999999999999</v>
      </c>
      <c r="G3433" s="1">
        <v>155.30000000000001</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6620</v>
      </c>
      <c r="E3434" s="1" t="s">
        <v>6621</v>
      </c>
      <c r="F3434" s="1">
        <v>145</v>
      </c>
      <c r="G3434" s="1">
        <v>159.5</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6622</v>
      </c>
      <c r="E3435" s="1" t="s">
        <v>6623</v>
      </c>
      <c r="F3435" s="1">
        <v>149.80000000000001</v>
      </c>
      <c r="G3435" s="1">
        <v>164.8</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6624</v>
      </c>
      <c r="E3436" s="1" t="s">
        <v>6625</v>
      </c>
      <c r="F3436" s="1">
        <v>158.1</v>
      </c>
      <c r="G3436" s="1">
        <v>173.9</v>
      </c>
      <c r="H3436" s="1" t="s">
        <v>6626</v>
      </c>
      <c r="J3436" s="1">
        <v>0</v>
      </c>
      <c r="K3436" s="1">
        <v>0</v>
      </c>
      <c r="L3436" s="1">
        <v>0</v>
      </c>
      <c r="M3436" s="1">
        <v>0</v>
      </c>
      <c r="N3436" s="1">
        <v>0</v>
      </c>
      <c r="O3436" s="1">
        <v>0</v>
      </c>
      <c r="P3436" s="1" t="s">
        <v>9516</v>
      </c>
      <c r="Q3436" s="1">
        <v>0</v>
      </c>
      <c r="R3436" s="1">
        <v>0</v>
      </c>
      <c r="S3436" s="1">
        <v>0</v>
      </c>
      <c r="T3436" s="1" t="s">
        <v>9516</v>
      </c>
    </row>
    <row r="3437" spans="1:20" ht="13.5" customHeight="1">
      <c r="A3437" s="1" t="s">
        <v>9502</v>
      </c>
      <c r="B3437" s="1" t="s">
        <v>9501</v>
      </c>
      <c r="C3437" s="1" t="s">
        <v>6553</v>
      </c>
      <c r="D3437" s="1" t="s">
        <v>9778</v>
      </c>
      <c r="E3437" s="1" t="s">
        <v>9779</v>
      </c>
      <c r="F3437" s="1">
        <v>32767</v>
      </c>
      <c r="G3437" s="1" t="s">
        <v>9782</v>
      </c>
      <c r="J3437" s="1">
        <v>0</v>
      </c>
      <c r="K3437" s="1">
        <v>0</v>
      </c>
      <c r="L3437" s="1">
        <v>0</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6279</v>
      </c>
      <c r="E3438" s="1" t="s">
        <v>6280</v>
      </c>
      <c r="F3438" s="1">
        <v>0</v>
      </c>
      <c r="G3438" s="1">
        <v>0</v>
      </c>
      <c r="H3438" s="1" t="s">
        <v>6627</v>
      </c>
      <c r="J3438" s="1">
        <v>0</v>
      </c>
      <c r="K3438" s="1">
        <v>0</v>
      </c>
      <c r="L3438" s="1">
        <v>3</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6628</v>
      </c>
      <c r="E3439" s="1" t="s">
        <v>6629</v>
      </c>
      <c r="F3439" s="1">
        <v>3</v>
      </c>
      <c r="G3439" s="1">
        <v>3.3</v>
      </c>
      <c r="J3439" s="1">
        <v>0</v>
      </c>
      <c r="K3439" s="1">
        <v>0</v>
      </c>
      <c r="L3439" s="1">
        <v>3</v>
      </c>
      <c r="M3439" s="1">
        <v>0</v>
      </c>
      <c r="N3439" s="1">
        <v>0</v>
      </c>
      <c r="O3439" s="1">
        <v>0</v>
      </c>
      <c r="P3439" s="1" t="s">
        <v>9516</v>
      </c>
      <c r="Q3439" s="1">
        <v>0</v>
      </c>
      <c r="R3439" s="1">
        <v>0</v>
      </c>
      <c r="S3439" s="1">
        <v>0</v>
      </c>
      <c r="T3439" s="1" t="s">
        <v>9516</v>
      </c>
    </row>
    <row r="3440" spans="1:20" ht="13.5" customHeight="1">
      <c r="A3440" s="1" t="s">
        <v>3294</v>
      </c>
      <c r="B3440" s="1" t="s">
        <v>3219</v>
      </c>
      <c r="C3440" s="1" t="s">
        <v>6303</v>
      </c>
      <c r="D3440" s="1" t="s">
        <v>6630</v>
      </c>
      <c r="E3440" s="1" t="s">
        <v>6631</v>
      </c>
      <c r="F3440" s="1">
        <v>7.8</v>
      </c>
      <c r="G3440" s="1">
        <v>8.6</v>
      </c>
      <c r="J3440" s="1">
        <v>0</v>
      </c>
      <c r="K3440" s="1">
        <v>0</v>
      </c>
      <c r="L3440" s="1">
        <v>3</v>
      </c>
      <c r="M3440" s="1">
        <v>0</v>
      </c>
      <c r="N3440" s="1">
        <v>0</v>
      </c>
      <c r="O3440" s="1">
        <v>0</v>
      </c>
      <c r="P3440" s="1" t="s">
        <v>9516</v>
      </c>
      <c r="Q3440" s="1">
        <v>0</v>
      </c>
      <c r="R3440" s="1">
        <v>0</v>
      </c>
      <c r="S3440" s="1">
        <v>0</v>
      </c>
      <c r="T3440" s="1" t="s">
        <v>9516</v>
      </c>
    </row>
    <row r="3441" spans="1:20" ht="13.5" customHeight="1">
      <c r="A3441" s="1" t="s">
        <v>3294</v>
      </c>
      <c r="B3441" s="1" t="s">
        <v>3219</v>
      </c>
      <c r="C3441" s="1" t="s">
        <v>6303</v>
      </c>
      <c r="D3441" s="1" t="s">
        <v>6632</v>
      </c>
      <c r="E3441" s="1" t="s">
        <v>6633</v>
      </c>
      <c r="F3441" s="1">
        <v>10.5</v>
      </c>
      <c r="G3441" s="1">
        <v>11.6</v>
      </c>
      <c r="J3441" s="1">
        <v>0</v>
      </c>
      <c r="K3441" s="1">
        <v>0</v>
      </c>
      <c r="L3441" s="1">
        <v>3</v>
      </c>
      <c r="M3441" s="1">
        <v>0</v>
      </c>
      <c r="N3441" s="1">
        <v>0</v>
      </c>
      <c r="O3441" s="1">
        <v>0</v>
      </c>
      <c r="P3441" s="1" t="s">
        <v>9516</v>
      </c>
      <c r="Q3441" s="1">
        <v>0</v>
      </c>
      <c r="R3441" s="1">
        <v>0</v>
      </c>
      <c r="S3441" s="1">
        <v>0</v>
      </c>
      <c r="T3441" s="1" t="s">
        <v>9516</v>
      </c>
    </row>
    <row r="3442" spans="1:20" ht="13.5" customHeight="1">
      <c r="A3442" s="1" t="s">
        <v>3294</v>
      </c>
      <c r="B3442" s="1" t="s">
        <v>3219</v>
      </c>
      <c r="C3442" s="1" t="s">
        <v>6303</v>
      </c>
      <c r="D3442" s="1" t="s">
        <v>6634</v>
      </c>
      <c r="E3442" s="1" t="s">
        <v>6635</v>
      </c>
      <c r="F3442" s="1">
        <v>14.5</v>
      </c>
      <c r="G3442" s="1">
        <v>16</v>
      </c>
      <c r="J3442" s="1">
        <v>0</v>
      </c>
      <c r="K3442" s="1">
        <v>0</v>
      </c>
      <c r="L3442" s="1">
        <v>0</v>
      </c>
      <c r="M3442" s="1">
        <v>0</v>
      </c>
      <c r="N3442" s="1">
        <v>0</v>
      </c>
      <c r="O3442" s="1">
        <v>0</v>
      </c>
      <c r="P3442" s="1" t="s">
        <v>9516</v>
      </c>
      <c r="Q3442" s="1">
        <v>0</v>
      </c>
      <c r="R3442" s="1">
        <v>0</v>
      </c>
      <c r="S3442" s="1">
        <v>0</v>
      </c>
      <c r="T3442" s="1" t="s">
        <v>9516</v>
      </c>
    </row>
    <row r="3443" spans="1:20" ht="13.5" customHeight="1">
      <c r="A3443" s="1" t="s">
        <v>3294</v>
      </c>
      <c r="B3443" s="1" t="s">
        <v>3219</v>
      </c>
      <c r="C3443" s="1" t="s">
        <v>6303</v>
      </c>
      <c r="D3443" s="1" t="s">
        <v>6636</v>
      </c>
      <c r="E3443" s="1" t="s">
        <v>6637</v>
      </c>
      <c r="F3443" s="1">
        <v>16.399999999999999</v>
      </c>
      <c r="G3443" s="1">
        <v>18</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6638</v>
      </c>
      <c r="E3444" s="1" t="s">
        <v>6639</v>
      </c>
      <c r="F3444" s="1">
        <v>19.600000000000001</v>
      </c>
      <c r="G3444" s="1">
        <v>21.6</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6640</v>
      </c>
      <c r="E3445" s="1" t="s">
        <v>6641</v>
      </c>
      <c r="F3445" s="1">
        <v>22.1</v>
      </c>
      <c r="G3445" s="1">
        <v>24.3</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6642</v>
      </c>
      <c r="E3446" s="1" t="s">
        <v>6643</v>
      </c>
      <c r="F3446" s="1">
        <v>27.7</v>
      </c>
      <c r="G3446" s="1">
        <v>30.5</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6644</v>
      </c>
      <c r="E3447" s="1" t="s">
        <v>6645</v>
      </c>
      <c r="F3447" s="1">
        <v>31</v>
      </c>
      <c r="G3447" s="1">
        <v>34.1</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6646</v>
      </c>
      <c r="E3448" s="1" t="s">
        <v>6647</v>
      </c>
      <c r="F3448" s="1">
        <v>32.299999999999997</v>
      </c>
      <c r="G3448" s="1">
        <v>35.5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6648</v>
      </c>
      <c r="E3449" s="1" t="s">
        <v>6649</v>
      </c>
      <c r="F3449" s="1">
        <v>34.5</v>
      </c>
      <c r="G3449" s="1">
        <v>38</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6650</v>
      </c>
      <c r="E3450" s="1" t="s">
        <v>6651</v>
      </c>
      <c r="F3450" s="1">
        <v>38.5</v>
      </c>
      <c r="G3450" s="1">
        <v>42.4</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6652</v>
      </c>
      <c r="E3451" s="1" t="s">
        <v>6653</v>
      </c>
      <c r="F3451" s="1">
        <v>42.3</v>
      </c>
      <c r="G3451" s="1">
        <v>46.5</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6654</v>
      </c>
      <c r="E3452" s="1" t="s">
        <v>2079</v>
      </c>
      <c r="F3452" s="1">
        <v>45.9</v>
      </c>
      <c r="G3452" s="1">
        <v>50.5</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6303</v>
      </c>
      <c r="D3453" s="1" t="s">
        <v>6655</v>
      </c>
      <c r="E3453" s="1" t="s">
        <v>6656</v>
      </c>
      <c r="F3453" s="1">
        <v>48</v>
      </c>
      <c r="G3453" s="1">
        <v>52.8</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6303</v>
      </c>
      <c r="D3454" s="1" t="s">
        <v>6657</v>
      </c>
      <c r="E3454" s="1" t="s">
        <v>6658</v>
      </c>
      <c r="F3454" s="1">
        <v>51.2</v>
      </c>
      <c r="G3454" s="1">
        <v>56.3</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6303</v>
      </c>
      <c r="D3455" s="1" t="s">
        <v>6659</v>
      </c>
      <c r="E3455" s="1" t="s">
        <v>6660</v>
      </c>
      <c r="F3455" s="1">
        <v>54.1</v>
      </c>
      <c r="G3455" s="1">
        <v>59.5</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6303</v>
      </c>
      <c r="D3456" s="1" t="s">
        <v>6301</v>
      </c>
      <c r="E3456" s="1" t="s">
        <v>6302</v>
      </c>
      <c r="F3456" s="1">
        <v>57.4</v>
      </c>
      <c r="G3456" s="1">
        <v>63.1</v>
      </c>
      <c r="H3456" s="1" t="s">
        <v>3324</v>
      </c>
      <c r="J3456" s="1">
        <v>0</v>
      </c>
      <c r="K3456" s="1">
        <v>0</v>
      </c>
      <c r="L3456" s="1">
        <v>0</v>
      </c>
      <c r="M3456" s="1">
        <v>0</v>
      </c>
      <c r="N3456" s="1">
        <v>0</v>
      </c>
      <c r="O3456" s="1">
        <v>0</v>
      </c>
      <c r="P3456" s="1" t="s">
        <v>9516</v>
      </c>
      <c r="Q3456" s="1">
        <v>0</v>
      </c>
      <c r="R3456" s="1">
        <v>0</v>
      </c>
      <c r="S3456" s="1">
        <v>0</v>
      </c>
      <c r="T3456" s="1" t="s">
        <v>9516</v>
      </c>
    </row>
    <row r="3457" spans="1:20" ht="13.5" customHeight="1">
      <c r="A3457" s="1" t="s">
        <v>9502</v>
      </c>
      <c r="B3457" s="1" t="s">
        <v>9501</v>
      </c>
      <c r="C3457" s="1" t="s">
        <v>6303</v>
      </c>
      <c r="D3457" s="1" t="s">
        <v>6308</v>
      </c>
      <c r="E3457" s="1" t="s">
        <v>6301</v>
      </c>
      <c r="F3457" s="1">
        <v>32767</v>
      </c>
      <c r="G3457" s="1" t="s">
        <v>9404</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6308</v>
      </c>
      <c r="E3458" s="1" t="s">
        <v>6309</v>
      </c>
      <c r="F3458" s="1">
        <v>0</v>
      </c>
      <c r="G3458" s="1">
        <v>0</v>
      </c>
      <c r="H3458" s="1" t="s">
        <v>6661</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6662</v>
      </c>
      <c r="E3459" s="1" t="s">
        <v>6663</v>
      </c>
      <c r="F3459" s="1">
        <v>2.2999999999999998</v>
      </c>
      <c r="G3459" s="1">
        <v>2.6</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6664</v>
      </c>
      <c r="E3460" s="1" t="s">
        <v>6665</v>
      </c>
      <c r="F3460" s="1">
        <v>5.0999999999999996</v>
      </c>
      <c r="G3460" s="1">
        <v>5.6</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6666</v>
      </c>
      <c r="E3461" s="1" t="s">
        <v>6667</v>
      </c>
      <c r="F3461" s="1">
        <v>7.5</v>
      </c>
      <c r="G3461" s="1">
        <v>8.3000000000000007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6668</v>
      </c>
      <c r="E3462" s="1" t="s">
        <v>6669</v>
      </c>
      <c r="F3462" s="1">
        <v>11.4</v>
      </c>
      <c r="G3462" s="1">
        <v>12.6</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6670</v>
      </c>
      <c r="E3463" s="1" t="s">
        <v>6671</v>
      </c>
      <c r="F3463" s="1">
        <v>16.7</v>
      </c>
      <c r="G3463" s="1">
        <v>18.399999999999999</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6672</v>
      </c>
      <c r="E3464" s="1" t="s">
        <v>6673</v>
      </c>
      <c r="F3464" s="1">
        <v>19.7</v>
      </c>
      <c r="G3464" s="1">
        <v>21.7</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6674</v>
      </c>
      <c r="E3465" s="1" t="s">
        <v>6675</v>
      </c>
      <c r="F3465" s="1">
        <v>27</v>
      </c>
      <c r="G3465" s="1">
        <v>29.7</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6676</v>
      </c>
      <c r="E3466" s="1" t="s">
        <v>6677</v>
      </c>
      <c r="F3466" s="1">
        <v>30.3</v>
      </c>
      <c r="G3466" s="1">
        <v>33.4</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6678</v>
      </c>
      <c r="E3467" s="1" t="s">
        <v>6679</v>
      </c>
      <c r="F3467" s="1">
        <v>36.5</v>
      </c>
      <c r="G3467" s="1">
        <v>40.200000000000003</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6680</v>
      </c>
      <c r="E3468" s="1" t="s">
        <v>6681</v>
      </c>
      <c r="F3468" s="1">
        <v>40.5</v>
      </c>
      <c r="G3468" s="1">
        <v>44.6</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6682</v>
      </c>
      <c r="E3469" s="1" t="s">
        <v>6683</v>
      </c>
      <c r="F3469" s="1">
        <v>43.5</v>
      </c>
      <c r="G3469" s="1">
        <v>47.9</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6684</v>
      </c>
      <c r="E3470" s="1" t="s">
        <v>6685</v>
      </c>
      <c r="F3470" s="1">
        <v>45.5</v>
      </c>
      <c r="G3470" s="1">
        <v>50.1</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6597</v>
      </c>
      <c r="D3471" s="1" t="s">
        <v>6686</v>
      </c>
      <c r="E3471" s="1" t="s">
        <v>6687</v>
      </c>
      <c r="F3471" s="1">
        <v>49.1</v>
      </c>
      <c r="G3471" s="1">
        <v>54</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6597</v>
      </c>
      <c r="D3472" s="1" t="s">
        <v>6688</v>
      </c>
      <c r="E3472" s="1" t="s">
        <v>6689</v>
      </c>
      <c r="F3472" s="1">
        <v>53.4</v>
      </c>
      <c r="G3472" s="1">
        <v>58.8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6597</v>
      </c>
      <c r="D3473" s="1" t="s">
        <v>6690</v>
      </c>
      <c r="E3473" s="1" t="s">
        <v>6691</v>
      </c>
      <c r="F3473" s="1">
        <v>56.8</v>
      </c>
      <c r="G3473" s="1">
        <v>62.5</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6597</v>
      </c>
      <c r="D3474" s="1" t="s">
        <v>6595</v>
      </c>
      <c r="E3474" s="1" t="s">
        <v>6596</v>
      </c>
      <c r="F3474" s="1">
        <v>58.7</v>
      </c>
      <c r="G3474" s="1">
        <v>64.599999999999994</v>
      </c>
      <c r="H3474" s="1" t="s">
        <v>6553</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6308</v>
      </c>
      <c r="E3475" s="1" t="s">
        <v>6309</v>
      </c>
      <c r="F3475" s="1">
        <v>0</v>
      </c>
      <c r="G3475" s="1">
        <v>0</v>
      </c>
      <c r="H3475" s="1" t="s">
        <v>6693</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6694</v>
      </c>
      <c r="E3476" s="1" t="s">
        <v>6695</v>
      </c>
      <c r="F3476" s="1">
        <v>1.9</v>
      </c>
      <c r="G3476" s="1">
        <v>2.1</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6696</v>
      </c>
      <c r="E3477" s="1" t="s">
        <v>6697</v>
      </c>
      <c r="F3477" s="1">
        <v>3.3</v>
      </c>
      <c r="G3477" s="1">
        <v>3.6</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6698</v>
      </c>
      <c r="E3478" s="1" t="s">
        <v>6699</v>
      </c>
      <c r="F3478" s="1">
        <v>6.5</v>
      </c>
      <c r="G3478" s="1">
        <v>7.2</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6700</v>
      </c>
      <c r="E3479" s="1" t="s">
        <v>6701</v>
      </c>
      <c r="F3479" s="1">
        <v>8.4</v>
      </c>
      <c r="G3479" s="1">
        <v>9.1999999999999993</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6702</v>
      </c>
      <c r="E3480" s="1" t="s">
        <v>6703</v>
      </c>
      <c r="F3480" s="1">
        <v>11</v>
      </c>
      <c r="G3480" s="1">
        <v>12.1</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6692</v>
      </c>
      <c r="D3481" s="1" t="s">
        <v>6704</v>
      </c>
      <c r="E3481" s="1" t="s">
        <v>6705</v>
      </c>
      <c r="F3481" s="1">
        <v>13.4</v>
      </c>
      <c r="G3481" s="1">
        <v>14.7</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6692</v>
      </c>
      <c r="D3482" s="1" t="s">
        <v>6706</v>
      </c>
      <c r="E3482" s="1" t="s">
        <v>6707</v>
      </c>
      <c r="F3482" s="1">
        <v>16.2</v>
      </c>
      <c r="G3482" s="1">
        <v>17.8</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6692</v>
      </c>
      <c r="D3483" s="1" t="s">
        <v>6708</v>
      </c>
      <c r="E3483" s="1" t="s">
        <v>6709</v>
      </c>
      <c r="F3483" s="1">
        <v>18.8</v>
      </c>
      <c r="G3483" s="1">
        <v>20.7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6692</v>
      </c>
      <c r="D3484" s="1" t="s">
        <v>6710</v>
      </c>
      <c r="E3484" s="1" t="s">
        <v>6711</v>
      </c>
      <c r="F3484" s="1">
        <v>20.399999999999999</v>
      </c>
      <c r="G3484" s="1">
        <v>22.4</v>
      </c>
      <c r="H3484" s="1" t="s">
        <v>6319</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6308</v>
      </c>
      <c r="E3485" s="1" t="s">
        <v>6309</v>
      </c>
      <c r="F3485" s="1">
        <v>0</v>
      </c>
      <c r="G3485" s="1">
        <v>0</v>
      </c>
      <c r="H3485" s="1" t="s">
        <v>6713</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6714</v>
      </c>
      <c r="E3486" s="1" t="s">
        <v>6715</v>
      </c>
      <c r="F3486" s="1">
        <v>2.5</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6716</v>
      </c>
      <c r="E3487" s="1" t="s">
        <v>6717</v>
      </c>
      <c r="F3487" s="1">
        <v>4.5</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6718</v>
      </c>
      <c r="E3488" s="1" t="s">
        <v>6719</v>
      </c>
      <c r="F3488" s="1">
        <v>8.3000000000000007</v>
      </c>
      <c r="G3488" s="1">
        <v>0</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6720</v>
      </c>
      <c r="E3489" s="1" t="s">
        <v>10153</v>
      </c>
      <c r="F3489" s="1">
        <v>10.199999999999999</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6721</v>
      </c>
      <c r="E3490" s="1" t="s">
        <v>6722</v>
      </c>
      <c r="F3490" s="1">
        <v>11.9</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6723</v>
      </c>
      <c r="E3491" s="1" t="s">
        <v>6724</v>
      </c>
      <c r="F3491" s="1">
        <v>13.2</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6725</v>
      </c>
      <c r="E3492" s="1" t="s">
        <v>6726</v>
      </c>
      <c r="F3492" s="1">
        <v>14.9</v>
      </c>
      <c r="G3492" s="1">
        <v>0</v>
      </c>
      <c r="H3492" s="1" t="s">
        <v>6727</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6728</v>
      </c>
      <c r="E3493" s="1" t="s">
        <v>10183</v>
      </c>
      <c r="F3493" s="1">
        <v>18.100000000000001</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6729</v>
      </c>
      <c r="E3494" s="1" t="s">
        <v>6730</v>
      </c>
      <c r="F3494" s="1">
        <v>20.9</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6731</v>
      </c>
      <c r="E3495" s="1" t="s">
        <v>6732</v>
      </c>
      <c r="F3495" s="1">
        <v>22.8</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6712</v>
      </c>
      <c r="D3496" s="1" t="s">
        <v>6733</v>
      </c>
      <c r="E3496" s="1" t="s">
        <v>6734</v>
      </c>
      <c r="F3496" s="1">
        <v>24.1</v>
      </c>
      <c r="G3496" s="1">
        <v>0</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6712</v>
      </c>
      <c r="D3497" s="1" t="s">
        <v>6735</v>
      </c>
      <c r="E3497" s="1" t="s">
        <v>6736</v>
      </c>
      <c r="F3497" s="1">
        <v>26.6</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6712</v>
      </c>
      <c r="D3498" s="1" t="s">
        <v>6737</v>
      </c>
      <c r="E3498" s="1" t="s">
        <v>6738</v>
      </c>
      <c r="F3498" s="1">
        <v>30.3</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6712</v>
      </c>
      <c r="D3499" s="1" t="s">
        <v>6739</v>
      </c>
      <c r="E3499" s="1" t="s">
        <v>6740</v>
      </c>
      <c r="F3499" s="1">
        <v>32.799999999999997</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6725</v>
      </c>
      <c r="E3500" s="1" t="s">
        <v>6726</v>
      </c>
      <c r="F3500" s="1">
        <v>0</v>
      </c>
      <c r="G3500" s="1">
        <v>0</v>
      </c>
      <c r="H3500" s="1" t="s">
        <v>6712</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6727</v>
      </c>
      <c r="D3501" s="1" t="s">
        <v>6741</v>
      </c>
      <c r="E3501" s="1" t="s">
        <v>6742</v>
      </c>
      <c r="F3501" s="1">
        <v>2.9</v>
      </c>
      <c r="G3501" s="1">
        <v>0</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6727</v>
      </c>
      <c r="D3502" s="1" t="s">
        <v>6743</v>
      </c>
      <c r="E3502" s="1" t="s">
        <v>6744</v>
      </c>
      <c r="F3502" s="1">
        <v>5.6</v>
      </c>
      <c r="G3502" s="1">
        <v>0</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6727</v>
      </c>
      <c r="D3503" s="1" t="s">
        <v>6745</v>
      </c>
      <c r="E3503" s="1" t="s">
        <v>6746</v>
      </c>
      <c r="F3503" s="1">
        <v>9.6999999999999993</v>
      </c>
      <c r="G3503" s="1">
        <v>0</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6727</v>
      </c>
      <c r="D3504" s="1" t="s">
        <v>6747</v>
      </c>
      <c r="E3504" s="1" t="s">
        <v>6748</v>
      </c>
      <c r="F3504" s="1">
        <v>12.9</v>
      </c>
      <c r="G3504" s="1">
        <v>0</v>
      </c>
      <c r="J3504" s="1">
        <v>0</v>
      </c>
      <c r="K3504" s="1">
        <v>0</v>
      </c>
      <c r="L3504" s="1">
        <v>0</v>
      </c>
      <c r="M3504" s="1">
        <v>0</v>
      </c>
      <c r="N3504" s="1">
        <v>0</v>
      </c>
      <c r="O3504" s="1">
        <v>0</v>
      </c>
      <c r="P3504" s="1" t="s">
        <v>9516</v>
      </c>
      <c r="Q3504" s="1">
        <v>1</v>
      </c>
      <c r="R3504" s="1">
        <v>0</v>
      </c>
      <c r="S3504" s="1">
        <v>0</v>
      </c>
      <c r="T3504" s="1" t="s">
        <v>9516</v>
      </c>
    </row>
    <row r="3505" spans="1:20" ht="13.5" customHeight="1">
      <c r="A3505" s="1" t="s">
        <v>6749</v>
      </c>
      <c r="B3505" s="1" t="s">
        <v>10609</v>
      </c>
      <c r="C3505" s="1" t="s">
        <v>6727</v>
      </c>
      <c r="D3505" s="1" t="s">
        <v>6751</v>
      </c>
      <c r="E3505" s="1" t="s">
        <v>2502</v>
      </c>
      <c r="F3505" s="1">
        <v>31</v>
      </c>
      <c r="G3505" s="1">
        <v>0</v>
      </c>
      <c r="H3505" s="1" t="s">
        <v>6752</v>
      </c>
      <c r="J3505" s="1">
        <v>0</v>
      </c>
      <c r="K3505" s="1">
        <v>0</v>
      </c>
      <c r="L3505" s="1">
        <v>0</v>
      </c>
      <c r="M3505" s="1">
        <v>0</v>
      </c>
      <c r="N3505" s="1">
        <v>0</v>
      </c>
      <c r="O3505" s="1">
        <v>0</v>
      </c>
      <c r="P3505" s="1" t="s">
        <v>9516</v>
      </c>
      <c r="Q3505" s="1">
        <v>0</v>
      </c>
      <c r="R3505" s="1">
        <v>0</v>
      </c>
      <c r="S3505" s="1">
        <v>0</v>
      </c>
      <c r="T3505" s="1" t="s">
        <v>9516</v>
      </c>
    </row>
    <row r="3506" spans="1:20" ht="13.5" customHeight="1">
      <c r="A3506" s="1" t="s">
        <v>9502</v>
      </c>
      <c r="B3506" s="1" t="s">
        <v>9501</v>
      </c>
      <c r="C3506" s="1" t="s">
        <v>6727</v>
      </c>
      <c r="D3506" s="1" t="s">
        <v>9483</v>
      </c>
      <c r="E3506" s="1" t="s">
        <v>6751</v>
      </c>
      <c r="F3506" s="1">
        <v>32767</v>
      </c>
      <c r="G3506" s="1" t="s">
        <v>6752</v>
      </c>
      <c r="K3506" s="1">
        <v>0</v>
      </c>
      <c r="L3506" s="1">
        <v>0</v>
      </c>
      <c r="M3506" s="1">
        <v>0</v>
      </c>
      <c r="N3506" s="1">
        <v>0</v>
      </c>
      <c r="O3506" s="1">
        <v>0</v>
      </c>
      <c r="P3506" s="1" t="s">
        <v>9516</v>
      </c>
      <c r="Q3506" s="1">
        <v>0</v>
      </c>
      <c r="R3506" s="1">
        <v>0</v>
      </c>
      <c r="S3506" s="1">
        <v>0</v>
      </c>
      <c r="T3506" s="1" t="s">
        <v>9516</v>
      </c>
    </row>
    <row r="3507" spans="1:20" ht="13.5" customHeight="1">
      <c r="A3507" s="1" t="s">
        <v>9502</v>
      </c>
      <c r="B3507" s="1" t="s">
        <v>9501</v>
      </c>
      <c r="C3507" s="1" t="s">
        <v>6319</v>
      </c>
      <c r="D3507" s="1" t="s">
        <v>9480</v>
      </c>
      <c r="E3507" s="1" t="s">
        <v>6317</v>
      </c>
      <c r="F3507" s="1">
        <v>-32768</v>
      </c>
      <c r="G3507" s="1" t="s">
        <v>3324</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6317</v>
      </c>
      <c r="E3508" s="1" t="s">
        <v>6318</v>
      </c>
      <c r="F3508" s="1">
        <v>0</v>
      </c>
      <c r="G3508" s="1">
        <v>0</v>
      </c>
      <c r="H3508" s="1" t="s">
        <v>3324</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6753</v>
      </c>
      <c r="E3509" s="1" t="s">
        <v>6754</v>
      </c>
      <c r="F3509" s="1">
        <v>7.3</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6710</v>
      </c>
      <c r="E3510" s="1" t="s">
        <v>6711</v>
      </c>
      <c r="F3510" s="1">
        <v>10.7</v>
      </c>
      <c r="G3510" s="1">
        <v>0</v>
      </c>
      <c r="H3510" s="1" t="s">
        <v>6692</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6755</v>
      </c>
      <c r="E3511" s="1" t="s">
        <v>6756</v>
      </c>
      <c r="F3511" s="1">
        <v>15.3</v>
      </c>
      <c r="G3511" s="1">
        <v>0</v>
      </c>
      <c r="H3511" s="1" t="s">
        <v>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6757</v>
      </c>
      <c r="E3512" s="1" t="s">
        <v>6758</v>
      </c>
      <c r="F3512" s="1">
        <v>19</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6759</v>
      </c>
      <c r="E3513" s="1" t="s">
        <v>6760</v>
      </c>
      <c r="F3513" s="1">
        <v>22.7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6761</v>
      </c>
      <c r="E3514" s="1" t="s">
        <v>6762</v>
      </c>
      <c r="F3514" s="1">
        <v>29.6</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6763</v>
      </c>
      <c r="E3515" s="1" t="s">
        <v>6764</v>
      </c>
      <c r="F3515" s="1">
        <v>34</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6765</v>
      </c>
      <c r="E3516" s="1" t="s">
        <v>6766</v>
      </c>
      <c r="F3516" s="1">
        <v>38.799999999999997</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6767</v>
      </c>
      <c r="E3517" s="1" t="s">
        <v>6768</v>
      </c>
      <c r="F3517" s="1">
        <v>42.7</v>
      </c>
      <c r="G3517" s="1">
        <v>0</v>
      </c>
      <c r="H3517" s="1" t="s">
        <v>7</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6769</v>
      </c>
      <c r="E3518" s="1" t="s">
        <v>6770</v>
      </c>
      <c r="F3518" s="1">
        <v>47.4</v>
      </c>
      <c r="G3518" s="1">
        <v>0</v>
      </c>
      <c r="H3518" s="1" t="s">
        <v>7</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6771</v>
      </c>
      <c r="E3519" s="1" t="s">
        <v>6772</v>
      </c>
      <c r="F3519" s="1">
        <v>55.2</v>
      </c>
      <c r="G3519" s="1">
        <v>0</v>
      </c>
      <c r="H3519" s="1" t="s">
        <v>7</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6773</v>
      </c>
      <c r="E3520" s="1" t="s">
        <v>6774</v>
      </c>
      <c r="F3520" s="1">
        <v>59.7</v>
      </c>
      <c r="G3520" s="1">
        <v>0</v>
      </c>
      <c r="H3520" s="1" t="s">
        <v>7</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6624</v>
      </c>
      <c r="E3521" s="1" t="s">
        <v>6625</v>
      </c>
      <c r="F3521" s="1">
        <v>64.400000000000006</v>
      </c>
      <c r="G3521" s="1">
        <v>0</v>
      </c>
      <c r="H3521" s="1" t="s">
        <v>6775</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6319</v>
      </c>
      <c r="D3522" s="1" t="s">
        <v>6776</v>
      </c>
      <c r="E3522" s="1" t="s">
        <v>6777</v>
      </c>
      <c r="F3522" s="1">
        <v>68.3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6319</v>
      </c>
      <c r="D3523" s="1" t="s">
        <v>6778</v>
      </c>
      <c r="E3523" s="1" t="s">
        <v>6779</v>
      </c>
      <c r="F3523" s="1">
        <v>70.8</v>
      </c>
      <c r="G3523" s="1">
        <v>0</v>
      </c>
      <c r="H3523" s="1" t="s">
        <v>6780</v>
      </c>
      <c r="J3523" s="1">
        <v>0</v>
      </c>
      <c r="K3523" s="1">
        <v>0</v>
      </c>
      <c r="L3523" s="1">
        <v>0</v>
      </c>
      <c r="M3523" s="1">
        <v>0</v>
      </c>
      <c r="N3523" s="1">
        <v>0</v>
      </c>
      <c r="O3523" s="1">
        <v>0</v>
      </c>
      <c r="P3523" s="1" t="s">
        <v>9516</v>
      </c>
      <c r="Q3523" s="1">
        <v>0</v>
      </c>
      <c r="R3523" s="1">
        <v>0</v>
      </c>
      <c r="S3523" s="1">
        <v>0</v>
      </c>
      <c r="T3523" s="1" t="s">
        <v>9516</v>
      </c>
    </row>
    <row r="3524" spans="1:20" ht="13.5" customHeight="1">
      <c r="A3524" s="1" t="s">
        <v>6286</v>
      </c>
      <c r="B3524" s="1" t="s">
        <v>3219</v>
      </c>
      <c r="C3524" s="1" t="s">
        <v>6319</v>
      </c>
      <c r="D3524" s="1" t="s">
        <v>6781</v>
      </c>
      <c r="E3524" s="1" t="s">
        <v>6782</v>
      </c>
      <c r="F3524" s="1">
        <v>77</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6286</v>
      </c>
      <c r="B3525" s="1" t="s">
        <v>3219</v>
      </c>
      <c r="C3525" s="1" t="s">
        <v>6319</v>
      </c>
      <c r="D3525" s="1" t="s">
        <v>6783</v>
      </c>
      <c r="E3525" s="1" t="s">
        <v>6784</v>
      </c>
      <c r="F3525" s="1">
        <v>82.8</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6786</v>
      </c>
      <c r="E3526" s="1" t="s">
        <v>6787</v>
      </c>
      <c r="F3526" s="1">
        <v>86.7</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6788</v>
      </c>
      <c r="E3527" s="1" t="s">
        <v>6789</v>
      </c>
      <c r="F3527" s="1">
        <v>95.4</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6790</v>
      </c>
      <c r="E3528" s="1" t="s">
        <v>6791</v>
      </c>
      <c r="F3528" s="1">
        <v>98.9</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6792</v>
      </c>
      <c r="E3529" s="1" t="s">
        <v>6793</v>
      </c>
      <c r="F3529" s="1">
        <v>103.7</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6794</v>
      </c>
      <c r="E3530" s="1" t="s">
        <v>6795</v>
      </c>
      <c r="F3530" s="1">
        <v>111.3</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6796</v>
      </c>
      <c r="E3531" s="1" t="s">
        <v>6797</v>
      </c>
      <c r="F3531" s="1">
        <v>116</v>
      </c>
      <c r="G3531" s="1">
        <v>0</v>
      </c>
      <c r="J3531" s="1">
        <v>0</v>
      </c>
      <c r="K3531" s="1">
        <v>0</v>
      </c>
      <c r="L3531" s="1">
        <v>0</v>
      </c>
      <c r="M3531" s="1">
        <v>0</v>
      </c>
      <c r="N3531" s="1">
        <v>0</v>
      </c>
      <c r="O3531" s="1">
        <v>0</v>
      </c>
      <c r="P3531" s="1" t="s">
        <v>9516</v>
      </c>
      <c r="Q3531" s="1">
        <v>0</v>
      </c>
      <c r="R3531" s="1">
        <v>0</v>
      </c>
      <c r="S3531" s="1">
        <v>0</v>
      </c>
      <c r="T3531" s="1" t="s">
        <v>9516</v>
      </c>
    </row>
    <row r="3532" spans="1:20" ht="13.5" customHeight="1">
      <c r="A3532" s="1" t="s">
        <v>6785</v>
      </c>
      <c r="B3532" s="1" t="s">
        <v>3219</v>
      </c>
      <c r="C3532" s="1" t="s">
        <v>6319</v>
      </c>
      <c r="D3532" s="1" t="s">
        <v>6798</v>
      </c>
      <c r="E3532" s="1" t="s">
        <v>6799</v>
      </c>
      <c r="F3532" s="1">
        <v>118.1</v>
      </c>
      <c r="G3532" s="1">
        <v>0</v>
      </c>
      <c r="J3532" s="1">
        <v>0</v>
      </c>
      <c r="K3532" s="1">
        <v>0</v>
      </c>
      <c r="L3532" s="1">
        <v>0</v>
      </c>
      <c r="M3532" s="1">
        <v>0</v>
      </c>
      <c r="N3532" s="1">
        <v>0</v>
      </c>
      <c r="O3532" s="1">
        <v>0</v>
      </c>
      <c r="P3532" s="1" t="s">
        <v>9516</v>
      </c>
      <c r="Q3532" s="1">
        <v>0</v>
      </c>
      <c r="R3532" s="1">
        <v>0</v>
      </c>
      <c r="S3532" s="1">
        <v>0</v>
      </c>
      <c r="T3532" s="1" t="s">
        <v>9516</v>
      </c>
    </row>
    <row r="3533" spans="1:20" ht="13.5" customHeight="1">
      <c r="A3533" s="1" t="s">
        <v>6785</v>
      </c>
      <c r="B3533" s="1" t="s">
        <v>3219</v>
      </c>
      <c r="C3533" s="1" t="s">
        <v>6319</v>
      </c>
      <c r="D3533" s="1" t="s">
        <v>6800</v>
      </c>
      <c r="E3533" s="1" t="s">
        <v>6801</v>
      </c>
      <c r="F3533" s="1">
        <v>127.3</v>
      </c>
      <c r="G3533" s="1">
        <v>0</v>
      </c>
      <c r="J3533" s="1">
        <v>0</v>
      </c>
      <c r="K3533" s="1">
        <v>0</v>
      </c>
      <c r="L3533" s="1">
        <v>0</v>
      </c>
      <c r="M3533" s="1">
        <v>0</v>
      </c>
      <c r="N3533" s="1">
        <v>0</v>
      </c>
      <c r="O3533" s="1">
        <v>0</v>
      </c>
      <c r="P3533" s="1" t="s">
        <v>9516</v>
      </c>
      <c r="Q3533" s="1">
        <v>0</v>
      </c>
      <c r="R3533" s="1">
        <v>0</v>
      </c>
      <c r="S3533" s="1">
        <v>0</v>
      </c>
      <c r="T3533" s="1" t="s">
        <v>9516</v>
      </c>
    </row>
    <row r="3534" spans="1:20" ht="13.5" customHeight="1">
      <c r="A3534" s="1" t="s">
        <v>6785</v>
      </c>
      <c r="B3534" s="1" t="s">
        <v>3219</v>
      </c>
      <c r="C3534" s="1" t="s">
        <v>6319</v>
      </c>
      <c r="D3534" s="1" t="s">
        <v>6802</v>
      </c>
      <c r="E3534" s="1" t="s">
        <v>6803</v>
      </c>
      <c r="F3534" s="1">
        <v>132.30000000000001</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6785</v>
      </c>
      <c r="B3535" s="1" t="s">
        <v>3219</v>
      </c>
      <c r="C3535" s="1" t="s">
        <v>6319</v>
      </c>
      <c r="D3535" s="1" t="s">
        <v>6804</v>
      </c>
      <c r="E3535" s="1" t="s">
        <v>6805</v>
      </c>
      <c r="F3535" s="1">
        <v>138.4</v>
      </c>
      <c r="G3535" s="1">
        <v>0</v>
      </c>
      <c r="H3535" s="1" t="s">
        <v>5809</v>
      </c>
      <c r="J3535" s="1">
        <v>0</v>
      </c>
      <c r="K3535" s="1">
        <v>0</v>
      </c>
      <c r="L3535" s="1">
        <v>0</v>
      </c>
      <c r="M3535" s="1">
        <v>0</v>
      </c>
      <c r="N3535" s="1">
        <v>0</v>
      </c>
      <c r="O3535" s="1">
        <v>0</v>
      </c>
      <c r="P3535" s="1" t="s">
        <v>9516</v>
      </c>
      <c r="Q3535" s="1">
        <v>0</v>
      </c>
      <c r="R3535" s="1">
        <v>0</v>
      </c>
      <c r="S3535" s="1">
        <v>0</v>
      </c>
      <c r="T3535" s="1" t="s">
        <v>9516</v>
      </c>
    </row>
    <row r="3536" spans="1:20" ht="13.5" customHeight="1">
      <c r="A3536" s="1" t="s">
        <v>9502</v>
      </c>
      <c r="B3536" s="1" t="s">
        <v>9501</v>
      </c>
      <c r="C3536" s="1" t="s">
        <v>6319</v>
      </c>
      <c r="D3536" s="1" t="s">
        <v>9482</v>
      </c>
      <c r="E3536" s="1" t="s">
        <v>6804</v>
      </c>
      <c r="F3536" s="1">
        <v>32767</v>
      </c>
      <c r="G3536" s="1" t="s">
        <v>5809</v>
      </c>
      <c r="K3536" s="1">
        <v>0</v>
      </c>
      <c r="L3536" s="1">
        <v>0</v>
      </c>
      <c r="M3536" s="1">
        <v>0</v>
      </c>
      <c r="N3536" s="1">
        <v>0</v>
      </c>
      <c r="O3536" s="1">
        <v>0</v>
      </c>
      <c r="P3536" s="1" t="s">
        <v>9516</v>
      </c>
      <c r="Q3536" s="1">
        <v>0</v>
      </c>
      <c r="R3536" s="1">
        <v>0</v>
      </c>
      <c r="S3536" s="1">
        <v>0</v>
      </c>
      <c r="T3536" s="1" t="s">
        <v>9516</v>
      </c>
    </row>
    <row r="3537" spans="1:20" ht="13.5" customHeight="1">
      <c r="A3537" s="1" t="s">
        <v>9502</v>
      </c>
      <c r="B3537" s="1" t="s">
        <v>9501</v>
      </c>
      <c r="C3537" s="1" t="s">
        <v>6780</v>
      </c>
      <c r="D3537" s="1" t="s">
        <v>9481</v>
      </c>
      <c r="E3537" s="1" t="s">
        <v>6778</v>
      </c>
      <c r="F3537" s="1">
        <v>-32768</v>
      </c>
      <c r="G3537" s="1" t="s">
        <v>6319</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6778</v>
      </c>
      <c r="E3538" s="1" t="s">
        <v>6779</v>
      </c>
      <c r="F3538" s="1">
        <v>0</v>
      </c>
      <c r="G3538" s="1">
        <v>0</v>
      </c>
      <c r="H3538" s="1" t="s">
        <v>6319</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6780</v>
      </c>
      <c r="D3539" s="1" t="s">
        <v>6806</v>
      </c>
      <c r="E3539" s="1" t="s">
        <v>6807</v>
      </c>
      <c r="F3539" s="1">
        <v>3.9</v>
      </c>
      <c r="G3539" s="1">
        <v>4.3</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6780</v>
      </c>
      <c r="D3540" s="1" t="s">
        <v>6808</v>
      </c>
      <c r="E3540" s="1" t="s">
        <v>6809</v>
      </c>
      <c r="F3540" s="1">
        <v>6.4</v>
      </c>
      <c r="G3540" s="1">
        <v>7.2</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6780</v>
      </c>
      <c r="D3541" s="1" t="s">
        <v>6810</v>
      </c>
      <c r="E3541" s="1" t="s">
        <v>6811</v>
      </c>
      <c r="F3541" s="1">
        <v>10</v>
      </c>
      <c r="G3541" s="1">
        <v>11</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6780</v>
      </c>
      <c r="D3542" s="1" t="s">
        <v>6812</v>
      </c>
      <c r="E3542" s="1" t="s">
        <v>6813</v>
      </c>
      <c r="F3542" s="1">
        <v>13.6</v>
      </c>
      <c r="G3542" s="1">
        <v>15</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6814</v>
      </c>
      <c r="E3543" s="1" t="s">
        <v>4816</v>
      </c>
      <c r="F3543" s="1">
        <v>18.8</v>
      </c>
      <c r="G3543" s="1">
        <v>20.7</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6815</v>
      </c>
      <c r="E3544" s="1" t="s">
        <v>6816</v>
      </c>
      <c r="F3544" s="1">
        <v>25.3</v>
      </c>
      <c r="G3544" s="1">
        <v>27.8</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6817</v>
      </c>
      <c r="E3545" s="1" t="s">
        <v>6818</v>
      </c>
      <c r="F3545" s="1">
        <v>29</v>
      </c>
      <c r="G3545" s="1">
        <v>31.9</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6819</v>
      </c>
      <c r="E3546" s="1" t="s">
        <v>6820</v>
      </c>
      <c r="F3546" s="1">
        <v>33.6</v>
      </c>
      <c r="G3546" s="1">
        <v>37</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6821</v>
      </c>
      <c r="E3547" s="1" t="s">
        <v>6822</v>
      </c>
      <c r="F3547" s="1">
        <v>37.799999999999997</v>
      </c>
      <c r="G3547" s="1">
        <v>41.6</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6823</v>
      </c>
      <c r="E3548" s="1" t="s">
        <v>6824</v>
      </c>
      <c r="F3548" s="1">
        <v>44.6</v>
      </c>
      <c r="G3548" s="1">
        <v>49.1</v>
      </c>
      <c r="H3548" s="1" t="s">
        <v>6825</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6826</v>
      </c>
      <c r="E3549" s="1" t="s">
        <v>6827</v>
      </c>
      <c r="F3549" s="1">
        <v>50.2</v>
      </c>
      <c r="G3549" s="1">
        <v>55.2</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6828</v>
      </c>
      <c r="E3550" s="1" t="s">
        <v>6829</v>
      </c>
      <c r="F3550" s="1">
        <v>53.2</v>
      </c>
      <c r="G3550" s="1">
        <v>58.5</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6830</v>
      </c>
      <c r="E3551" s="1" t="s">
        <v>6831</v>
      </c>
      <c r="F3551" s="1">
        <v>57.4</v>
      </c>
      <c r="G3551" s="1">
        <v>63.1</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6832</v>
      </c>
      <c r="E3552" s="1" t="s">
        <v>6833</v>
      </c>
      <c r="F3552" s="1">
        <v>62.3</v>
      </c>
      <c r="G3552" s="1">
        <v>68.5</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6834</v>
      </c>
      <c r="E3553" s="1" t="s">
        <v>6835</v>
      </c>
      <c r="F3553" s="1">
        <v>68.5</v>
      </c>
      <c r="G3553" s="1">
        <v>75.400000000000006</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6836</v>
      </c>
      <c r="E3554" s="1" t="s">
        <v>6837</v>
      </c>
      <c r="F3554" s="1">
        <v>70.5</v>
      </c>
      <c r="G3554" s="1">
        <v>77.599999999999994</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6838</v>
      </c>
      <c r="E3555" s="1" t="s">
        <v>6839</v>
      </c>
      <c r="F3555" s="1">
        <v>72.2</v>
      </c>
      <c r="G3555" s="1">
        <v>79.400000000000006</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6840</v>
      </c>
      <c r="E3556" s="1" t="s">
        <v>6841</v>
      </c>
      <c r="F3556" s="1">
        <v>75.2</v>
      </c>
      <c r="G3556" s="1">
        <v>82.7</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6842</v>
      </c>
      <c r="E3557" s="1" t="s">
        <v>6843</v>
      </c>
      <c r="F3557" s="1">
        <v>80.099999999999994</v>
      </c>
      <c r="G3557" s="1">
        <v>88.1</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6844</v>
      </c>
      <c r="E3558" s="1" t="s">
        <v>6845</v>
      </c>
      <c r="F3558" s="1">
        <v>83.2</v>
      </c>
      <c r="G3558" s="1">
        <v>91.5</v>
      </c>
      <c r="H3558" s="1" t="s">
        <v>6846</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6847</v>
      </c>
      <c r="E3559" s="1" t="s">
        <v>6848</v>
      </c>
      <c r="F3559" s="1">
        <v>84.7</v>
      </c>
      <c r="G3559" s="1">
        <v>93.2</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6849</v>
      </c>
      <c r="E3560" s="1" t="s">
        <v>6850</v>
      </c>
      <c r="F3560" s="1">
        <v>88</v>
      </c>
      <c r="G3560" s="1">
        <v>96.8</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6851</v>
      </c>
      <c r="E3561" s="1" t="s">
        <v>6852</v>
      </c>
      <c r="F3561" s="1">
        <v>90.3</v>
      </c>
      <c r="G3561" s="1">
        <v>99.3</v>
      </c>
      <c r="H3561" s="1" t="s">
        <v>6853</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6854</v>
      </c>
      <c r="E3562" s="1" t="s">
        <v>6855</v>
      </c>
      <c r="F3562" s="1">
        <v>91.9</v>
      </c>
      <c r="G3562" s="1">
        <v>101.1</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6856</v>
      </c>
      <c r="E3563" s="1" t="s">
        <v>6857</v>
      </c>
      <c r="F3563" s="1">
        <v>99.6</v>
      </c>
      <c r="G3563" s="1">
        <v>109.6</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6858</v>
      </c>
      <c r="E3564" s="1" t="s">
        <v>6859</v>
      </c>
      <c r="F3564" s="1">
        <v>102.2</v>
      </c>
      <c r="G3564" s="1">
        <v>112.4</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6860</v>
      </c>
      <c r="E3565" s="1" t="s">
        <v>6861</v>
      </c>
      <c r="F3565" s="1">
        <v>106.5</v>
      </c>
      <c r="G3565" s="1">
        <v>117.2</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6862</v>
      </c>
      <c r="E3566" s="1" t="s">
        <v>6863</v>
      </c>
      <c r="F3566" s="1">
        <v>109.9</v>
      </c>
      <c r="G3566" s="1">
        <v>120.9</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6864</v>
      </c>
      <c r="E3567" s="1" t="s">
        <v>6865</v>
      </c>
      <c r="F3567" s="1">
        <v>116.1</v>
      </c>
      <c r="G3567" s="1">
        <v>127.7</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6866</v>
      </c>
      <c r="E3568" s="1" t="s">
        <v>6867</v>
      </c>
      <c r="F3568" s="1">
        <v>122</v>
      </c>
      <c r="G3568" s="1">
        <v>134.19999999999999</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6868</v>
      </c>
      <c r="E3569" s="1" t="s">
        <v>6869</v>
      </c>
      <c r="F3569" s="1">
        <v>126</v>
      </c>
      <c r="G3569" s="1">
        <v>138.6</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6870</v>
      </c>
      <c r="E3570" s="1" t="s">
        <v>6871</v>
      </c>
      <c r="F3570" s="1">
        <v>129.5</v>
      </c>
      <c r="G3570" s="1">
        <v>142.5</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6872</v>
      </c>
      <c r="E3571" s="1" t="s">
        <v>6873</v>
      </c>
      <c r="F3571" s="1">
        <v>134</v>
      </c>
      <c r="G3571" s="1">
        <v>147.4</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6874</v>
      </c>
      <c r="E3572" s="1" t="s">
        <v>6875</v>
      </c>
      <c r="F3572" s="1">
        <v>136.30000000000001</v>
      </c>
      <c r="G3572" s="1">
        <v>149.9</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6876</v>
      </c>
      <c r="E3573" s="1" t="s">
        <v>6877</v>
      </c>
      <c r="F3573" s="1">
        <v>138.5</v>
      </c>
      <c r="G3573" s="1">
        <v>152.4</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6878</v>
      </c>
      <c r="E3574" s="1" t="s">
        <v>6879</v>
      </c>
      <c r="F3574" s="1">
        <v>140.69999999999999</v>
      </c>
      <c r="G3574" s="1">
        <v>154.80000000000001</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6880</v>
      </c>
      <c r="E3575" s="1" t="s">
        <v>6881</v>
      </c>
      <c r="F3575" s="1">
        <v>143.5</v>
      </c>
      <c r="G3575" s="1">
        <v>157.9</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6882</v>
      </c>
      <c r="E3576" s="1" t="s">
        <v>6883</v>
      </c>
      <c r="F3576" s="1">
        <v>144.9</v>
      </c>
      <c r="G3576" s="1">
        <v>159.4</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6884</v>
      </c>
      <c r="E3577" s="1" t="s">
        <v>6885</v>
      </c>
      <c r="F3577" s="1">
        <v>146.80000000000001</v>
      </c>
      <c r="G3577" s="1">
        <v>161.5</v>
      </c>
      <c r="J3577" s="1">
        <v>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6886</v>
      </c>
      <c r="E3578" s="1" t="s">
        <v>6887</v>
      </c>
      <c r="F3578" s="1">
        <v>149.30000000000001</v>
      </c>
      <c r="G3578" s="1">
        <v>164.2</v>
      </c>
      <c r="J3578" s="1">
        <v>7</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6888</v>
      </c>
      <c r="E3579" s="1" t="s">
        <v>6889</v>
      </c>
      <c r="F3579" s="1">
        <v>152.1</v>
      </c>
      <c r="G3579" s="1">
        <v>167.3</v>
      </c>
      <c r="J3579" s="1">
        <v>7</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6890</v>
      </c>
      <c r="E3580" s="1" t="s">
        <v>4689</v>
      </c>
      <c r="F3580" s="1">
        <v>156.9</v>
      </c>
      <c r="G3580" s="1">
        <v>172.6</v>
      </c>
      <c r="J3580" s="1">
        <v>7</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6379</v>
      </c>
      <c r="E3581" s="1" t="s">
        <v>6380</v>
      </c>
      <c r="F3581" s="1">
        <v>159.1</v>
      </c>
      <c r="G3581" s="1">
        <v>175</v>
      </c>
      <c r="H3581" s="1" t="s">
        <v>6627</v>
      </c>
      <c r="J3581" s="1">
        <v>107</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6337</v>
      </c>
      <c r="E3582" s="1" t="s">
        <v>6338</v>
      </c>
      <c r="F3582" s="1">
        <v>0</v>
      </c>
      <c r="G3582" s="1">
        <v>0</v>
      </c>
      <c r="H3582" s="1" t="s">
        <v>6627</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6891</v>
      </c>
      <c r="E3583" s="1" t="s">
        <v>10154</v>
      </c>
      <c r="F3583" s="1">
        <v>1.8</v>
      </c>
      <c r="G3583" s="1">
        <v>2</v>
      </c>
      <c r="H3583" s="1" t="s">
        <v>7</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6892</v>
      </c>
      <c r="E3584" s="1" t="s">
        <v>6893</v>
      </c>
      <c r="F3584" s="1">
        <v>6.1</v>
      </c>
      <c r="G3584" s="1">
        <v>6.7</v>
      </c>
      <c r="H3584" s="1" t="s">
        <v>7</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6894</v>
      </c>
      <c r="E3585" s="1" t="s">
        <v>6895</v>
      </c>
      <c r="F3585" s="1">
        <v>8.4</v>
      </c>
      <c r="G3585" s="1">
        <v>9.1999999999999993</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6896</v>
      </c>
      <c r="E3586" s="1" t="s">
        <v>6897</v>
      </c>
      <c r="F3586" s="1">
        <v>10.4</v>
      </c>
      <c r="G3586" s="1">
        <v>11.4</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6898</v>
      </c>
      <c r="E3587" s="1" t="s">
        <v>6899</v>
      </c>
      <c r="F3587" s="1">
        <v>11.3</v>
      </c>
      <c r="G3587" s="1">
        <v>12.4</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6900</v>
      </c>
      <c r="E3588" s="1" t="s">
        <v>6901</v>
      </c>
      <c r="F3588" s="1">
        <v>13.4</v>
      </c>
      <c r="G3588" s="1">
        <v>14.7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6902</v>
      </c>
      <c r="E3589" s="1" t="s">
        <v>6903</v>
      </c>
      <c r="F3589" s="1">
        <v>14.6</v>
      </c>
      <c r="G3589" s="1">
        <v>16.100000000000001</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6904</v>
      </c>
      <c r="E3590" s="1" t="s">
        <v>6905</v>
      </c>
      <c r="F3590" s="1">
        <v>16</v>
      </c>
      <c r="G3590" s="1">
        <v>17.600000000000001</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6906</v>
      </c>
      <c r="E3591" s="1" t="s">
        <v>6907</v>
      </c>
      <c r="F3591" s="1">
        <v>17</v>
      </c>
      <c r="G3591" s="1">
        <v>18.7</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6908</v>
      </c>
      <c r="E3592" s="1" t="s">
        <v>6909</v>
      </c>
      <c r="F3592" s="1">
        <v>18.8</v>
      </c>
      <c r="G3592" s="1">
        <v>20.7</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6910</v>
      </c>
      <c r="E3593" s="1" t="s">
        <v>6911</v>
      </c>
      <c r="F3593" s="1">
        <v>20</v>
      </c>
      <c r="G3593" s="1">
        <v>22</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6912</v>
      </c>
      <c r="E3594" s="1" t="s">
        <v>5673</v>
      </c>
      <c r="F3594" s="1">
        <v>21.7</v>
      </c>
      <c r="G3594" s="1">
        <v>23.9</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6913</v>
      </c>
      <c r="E3595" s="1" t="s">
        <v>6914</v>
      </c>
      <c r="F3595" s="1">
        <v>22.7</v>
      </c>
      <c r="G3595" s="1">
        <v>25</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6915</v>
      </c>
      <c r="E3596" s="1" t="s">
        <v>6916</v>
      </c>
      <c r="F3596" s="1">
        <v>23.6</v>
      </c>
      <c r="G3596" s="1">
        <v>26</v>
      </c>
      <c r="I3596" s="1" t="s">
        <v>9373</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6917</v>
      </c>
      <c r="E3597" s="1" t="s">
        <v>6918</v>
      </c>
      <c r="F3597" s="1">
        <v>27.9</v>
      </c>
      <c r="G3597" s="1">
        <v>30.7</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6919</v>
      </c>
      <c r="E3598" s="1" t="s">
        <v>6920</v>
      </c>
      <c r="F3598" s="1">
        <v>31.8</v>
      </c>
      <c r="G3598" s="1">
        <v>35</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6921</v>
      </c>
      <c r="E3599" s="1" t="s">
        <v>6922</v>
      </c>
      <c r="F3599" s="1">
        <v>34.9</v>
      </c>
      <c r="G3599" s="1">
        <v>38.4</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6923</v>
      </c>
      <c r="E3600" s="1" t="s">
        <v>6924</v>
      </c>
      <c r="F3600" s="1">
        <v>42.4</v>
      </c>
      <c r="G3600" s="1">
        <v>46.6</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6925</v>
      </c>
      <c r="E3601" s="1" t="s">
        <v>6926</v>
      </c>
      <c r="F3601" s="1">
        <v>46.6</v>
      </c>
      <c r="G3601" s="1">
        <v>51.3</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6927</v>
      </c>
      <c r="E3602" s="1" t="s">
        <v>6928</v>
      </c>
      <c r="F3602" s="1">
        <v>50.3</v>
      </c>
      <c r="G3602" s="1">
        <v>55.3</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6929</v>
      </c>
      <c r="E3603" s="1" t="s">
        <v>6930</v>
      </c>
      <c r="F3603" s="1">
        <v>54.7</v>
      </c>
      <c r="G3603" s="1">
        <v>60.2</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6931</v>
      </c>
      <c r="E3604" s="1" t="s">
        <v>6932</v>
      </c>
      <c r="F3604" s="1">
        <v>57.1</v>
      </c>
      <c r="G3604" s="1">
        <v>62.8</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6933</v>
      </c>
      <c r="E3605" s="1" t="s">
        <v>6934</v>
      </c>
      <c r="F3605" s="1">
        <v>62.3</v>
      </c>
      <c r="G3605" s="1">
        <v>68.5</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6935</v>
      </c>
      <c r="E3606" s="1" t="s">
        <v>6936</v>
      </c>
      <c r="F3606" s="1">
        <v>67.3</v>
      </c>
      <c r="G3606" s="1">
        <v>74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6937</v>
      </c>
      <c r="E3607" s="1" t="s">
        <v>6938</v>
      </c>
      <c r="F3607" s="1">
        <v>73.599999999999994</v>
      </c>
      <c r="G3607" s="1">
        <v>81</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6844</v>
      </c>
      <c r="E3608" s="1" t="s">
        <v>6845</v>
      </c>
      <c r="F3608" s="1">
        <v>78</v>
      </c>
      <c r="G3608" s="1">
        <v>85.8</v>
      </c>
      <c r="H3608" s="1" t="s">
        <v>6780</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6350</v>
      </c>
      <c r="E3609" s="1" t="s">
        <v>6351</v>
      </c>
      <c r="F3609" s="1">
        <v>0</v>
      </c>
      <c r="G3609" s="1">
        <v>0</v>
      </c>
      <c r="H3609" s="1" t="s">
        <v>6627</v>
      </c>
      <c r="J3609" s="1">
        <v>0</v>
      </c>
      <c r="K3609" s="1">
        <v>0</v>
      </c>
      <c r="L3609" s="1">
        <v>0</v>
      </c>
      <c r="M3609" s="1">
        <v>0</v>
      </c>
      <c r="N3609" s="1">
        <v>0</v>
      </c>
      <c r="O3609" s="1">
        <v>0</v>
      </c>
      <c r="P3609" s="1" t="s">
        <v>9516</v>
      </c>
      <c r="Q3609" s="1">
        <v>0</v>
      </c>
      <c r="R3609" s="1">
        <v>7</v>
      </c>
      <c r="S3609" s="1">
        <v>0</v>
      </c>
      <c r="T3609" s="1" t="s">
        <v>9516</v>
      </c>
    </row>
    <row r="3610" spans="1:20" ht="13.5" customHeight="1">
      <c r="A3610" s="1" t="s">
        <v>6332</v>
      </c>
      <c r="B3610" s="1" t="s">
        <v>3219</v>
      </c>
      <c r="C3610" s="1" t="s">
        <v>6374</v>
      </c>
      <c r="D3610" s="1" t="s">
        <v>6939</v>
      </c>
      <c r="E3610" s="1" t="s">
        <v>6940</v>
      </c>
      <c r="F3610" s="1">
        <v>5.0999999999999996</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6941</v>
      </c>
      <c r="E3611" s="1" t="s">
        <v>6942</v>
      </c>
      <c r="F3611" s="1">
        <v>11.8</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6943</v>
      </c>
      <c r="E3612" s="1" t="s">
        <v>6944</v>
      </c>
      <c r="F3612" s="1">
        <v>17.2</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6945</v>
      </c>
      <c r="E3613" s="1" t="s">
        <v>6946</v>
      </c>
      <c r="F3613" s="1">
        <v>20</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6947</v>
      </c>
      <c r="E3614" s="1" t="s">
        <v>6948</v>
      </c>
      <c r="F3614" s="1">
        <v>21.8</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6949</v>
      </c>
      <c r="E3615" s="1" t="s">
        <v>6950</v>
      </c>
      <c r="F3615" s="1">
        <v>25.3</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6951</v>
      </c>
      <c r="E3616" s="1" t="s">
        <v>6952</v>
      </c>
      <c r="F3616" s="1">
        <v>30</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6953</v>
      </c>
      <c r="E3617" s="1" t="s">
        <v>6954</v>
      </c>
      <c r="F3617" s="1">
        <v>34.700000000000003</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6955</v>
      </c>
      <c r="E3618" s="1" t="s">
        <v>6956</v>
      </c>
      <c r="F3618" s="1">
        <v>37.9</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6957</v>
      </c>
      <c r="E3619" s="1" t="s">
        <v>6958</v>
      </c>
      <c r="F3619" s="1">
        <v>44.2</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6959</v>
      </c>
      <c r="E3620" s="1" t="s">
        <v>6960</v>
      </c>
      <c r="F3620" s="1">
        <v>48.7</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6961</v>
      </c>
      <c r="E3621" s="1" t="s">
        <v>6962</v>
      </c>
      <c r="F3621" s="1">
        <v>52.8</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6963</v>
      </c>
      <c r="E3622" s="1" t="s">
        <v>6964</v>
      </c>
      <c r="F3622" s="1">
        <v>57.6</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6965</v>
      </c>
      <c r="E3623" s="1" t="s">
        <v>6966</v>
      </c>
      <c r="F3623" s="1">
        <v>60.2</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6967</v>
      </c>
      <c r="E3624" s="1" t="s">
        <v>6968</v>
      </c>
      <c r="F3624" s="1">
        <v>61.5</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6969</v>
      </c>
      <c r="E3625" s="1" t="s">
        <v>6970</v>
      </c>
      <c r="F3625" s="1">
        <v>62.9</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6971</v>
      </c>
      <c r="E3626" s="1" t="s">
        <v>6972</v>
      </c>
      <c r="F3626" s="1">
        <v>67</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6973</v>
      </c>
      <c r="E3627" s="1" t="s">
        <v>6974</v>
      </c>
      <c r="F3627" s="1">
        <v>68.7</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6975</v>
      </c>
      <c r="E3628" s="1" t="s">
        <v>6976</v>
      </c>
      <c r="F3628" s="1">
        <v>71</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6977</v>
      </c>
      <c r="E3629" s="1" t="s">
        <v>6978</v>
      </c>
      <c r="F3629" s="1">
        <v>72.2</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6979</v>
      </c>
      <c r="E3630" s="1" t="s">
        <v>4335</v>
      </c>
      <c r="F3630" s="1">
        <v>74.3</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6980</v>
      </c>
      <c r="E3631" s="1" t="s">
        <v>6981</v>
      </c>
      <c r="F3631" s="1">
        <v>75.599999999999994</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6982</v>
      </c>
      <c r="E3632" s="1" t="s">
        <v>6983</v>
      </c>
      <c r="F3632" s="1">
        <v>77.099999999999994</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6984</v>
      </c>
      <c r="E3633" s="1" t="s">
        <v>6985</v>
      </c>
      <c r="F3633" s="1">
        <v>79.3</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6986</v>
      </c>
      <c r="E3634" s="1" t="s">
        <v>6987</v>
      </c>
      <c r="F3634" s="1">
        <v>81.8</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6988</v>
      </c>
      <c r="E3635" s="1" t="s">
        <v>6989</v>
      </c>
      <c r="F3635" s="1">
        <v>84.4</v>
      </c>
      <c r="G3635" s="1">
        <v>0</v>
      </c>
      <c r="H3635" s="1" t="s">
        <v>7</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6372</v>
      </c>
      <c r="E3636" s="1" t="s">
        <v>6373</v>
      </c>
      <c r="F3636" s="1">
        <v>87</v>
      </c>
      <c r="G3636" s="1">
        <v>0</v>
      </c>
      <c r="H3636" s="1" t="s">
        <v>3324</v>
      </c>
      <c r="J3636" s="1">
        <v>7</v>
      </c>
      <c r="K3636" s="1">
        <v>0</v>
      </c>
      <c r="L3636" s="1">
        <v>0</v>
      </c>
      <c r="M3636" s="1">
        <v>0</v>
      </c>
      <c r="N3636" s="1">
        <v>0</v>
      </c>
      <c r="O3636" s="1">
        <v>0</v>
      </c>
      <c r="P3636" s="1" t="s">
        <v>9516</v>
      </c>
      <c r="Q3636" s="1">
        <v>0</v>
      </c>
      <c r="R3636" s="1">
        <v>7</v>
      </c>
      <c r="S3636" s="1">
        <v>0</v>
      </c>
      <c r="T3636" s="1" t="s">
        <v>9516</v>
      </c>
    </row>
    <row r="3637" spans="1:20" ht="13.5" customHeight="1">
      <c r="A3637" s="1" t="s">
        <v>9502</v>
      </c>
      <c r="B3637" s="1" t="s">
        <v>9501</v>
      </c>
      <c r="C3637" s="1" t="s">
        <v>6374</v>
      </c>
      <c r="D3637" s="1" t="s">
        <v>9489</v>
      </c>
      <c r="E3637" s="1" t="s">
        <v>6372</v>
      </c>
      <c r="F3637" s="1">
        <v>32767</v>
      </c>
      <c r="G3637" s="1" t="s">
        <v>3324</v>
      </c>
      <c r="K3637" s="1">
        <v>0</v>
      </c>
      <c r="L3637" s="1">
        <v>0</v>
      </c>
      <c r="M3637" s="1">
        <v>0</v>
      </c>
      <c r="N3637" s="1">
        <v>0</v>
      </c>
      <c r="O3637" s="1">
        <v>0</v>
      </c>
      <c r="P3637" s="1" t="s">
        <v>9516</v>
      </c>
      <c r="Q3637" s="1">
        <v>0</v>
      </c>
      <c r="R3637" s="1">
        <v>0</v>
      </c>
      <c r="S3637" s="1">
        <v>0</v>
      </c>
      <c r="T3637" s="1" t="s">
        <v>9516</v>
      </c>
    </row>
    <row r="3638" spans="1:20" ht="13.5" customHeight="1">
      <c r="A3638" s="1" t="s">
        <v>9502</v>
      </c>
      <c r="B3638" s="1" t="s">
        <v>9501</v>
      </c>
      <c r="C3638" s="1" t="s">
        <v>6383</v>
      </c>
      <c r="D3638" s="1" t="s">
        <v>9489</v>
      </c>
      <c r="E3638" s="1" t="s">
        <v>9715</v>
      </c>
      <c r="F3638" s="1">
        <v>-32768</v>
      </c>
      <c r="G3638" s="1" t="s">
        <v>3324</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3725</v>
      </c>
      <c r="E3639" s="1" t="s">
        <v>6382</v>
      </c>
      <c r="F3639" s="1">
        <v>0</v>
      </c>
      <c r="G3639" s="1">
        <v>0</v>
      </c>
      <c r="H3639" s="1" t="s">
        <v>3324</v>
      </c>
      <c r="I3639" s="1" t="s">
        <v>9329</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6990</v>
      </c>
      <c r="E3640" s="1" t="s">
        <v>6991</v>
      </c>
      <c r="F3640" s="1">
        <v>1.1000000000000001</v>
      </c>
      <c r="G3640" s="1">
        <v>1.2</v>
      </c>
      <c r="H3640" s="1" t="s">
        <v>7</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6992</v>
      </c>
      <c r="E3641" s="1" t="s">
        <v>6993</v>
      </c>
      <c r="F3641" s="1">
        <v>2.6</v>
      </c>
      <c r="G3641" s="1">
        <v>2.9</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6994</v>
      </c>
      <c r="E3642" s="1" t="s">
        <v>6995</v>
      </c>
      <c r="F3642" s="1">
        <v>3.9</v>
      </c>
      <c r="G3642" s="1">
        <v>4.3</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6996</v>
      </c>
      <c r="E3643" s="1" t="s">
        <v>6997</v>
      </c>
      <c r="F3643" s="1">
        <v>5.3</v>
      </c>
      <c r="G3643" s="1">
        <v>5.8</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6998</v>
      </c>
      <c r="E3644" s="1" t="s">
        <v>6999</v>
      </c>
      <c r="F3644" s="1">
        <v>6.5</v>
      </c>
      <c r="G3644" s="1">
        <v>7.2</v>
      </c>
      <c r="H3644" s="1" t="s">
        <v>7</v>
      </c>
      <c r="I3644" s="1" t="s">
        <v>9375</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7000</v>
      </c>
      <c r="E3645" s="1" t="s">
        <v>7001</v>
      </c>
      <c r="F3645" s="1">
        <v>7.3</v>
      </c>
      <c r="G3645" s="1">
        <v>8</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7002</v>
      </c>
      <c r="E3646" s="1" t="s">
        <v>7003</v>
      </c>
      <c r="F3646" s="1">
        <v>8</v>
      </c>
      <c r="G3646" s="1">
        <v>8.8000000000000007</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6383</v>
      </c>
      <c r="D3647" s="1" t="s">
        <v>7004</v>
      </c>
      <c r="E3647" s="1" t="s">
        <v>7005</v>
      </c>
      <c r="F3647" s="1">
        <v>9.6</v>
      </c>
      <c r="G3647" s="1">
        <v>10.6</v>
      </c>
      <c r="H3647" s="1" t="s">
        <v>7</v>
      </c>
      <c r="J3647" s="1">
        <v>7</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6383</v>
      </c>
      <c r="D3648" s="1" t="s">
        <v>7006</v>
      </c>
      <c r="E3648" s="1" t="s">
        <v>7007</v>
      </c>
      <c r="F3648" s="1">
        <v>11.2</v>
      </c>
      <c r="G3648" s="1">
        <v>12.3</v>
      </c>
      <c r="H3648" s="1" t="s">
        <v>7</v>
      </c>
      <c r="J3648" s="1">
        <v>7</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6383</v>
      </c>
      <c r="D3649" s="1" t="s">
        <v>7008</v>
      </c>
      <c r="E3649" s="1" t="s">
        <v>7009</v>
      </c>
      <c r="F3649" s="1">
        <v>12.6</v>
      </c>
      <c r="G3649" s="1">
        <v>13.9</v>
      </c>
      <c r="H3649" s="1" t="s">
        <v>7</v>
      </c>
      <c r="J3649" s="1">
        <v>7</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6383</v>
      </c>
      <c r="D3650" s="1" t="s">
        <v>7010</v>
      </c>
      <c r="E3650" s="1" t="s">
        <v>1323</v>
      </c>
      <c r="F3650" s="1">
        <v>14</v>
      </c>
      <c r="G3650" s="1">
        <v>15.4</v>
      </c>
      <c r="H3650" s="1" t="s">
        <v>7</v>
      </c>
      <c r="J3650" s="1">
        <v>7</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6383</v>
      </c>
      <c r="D3651" s="1" t="s">
        <v>10631</v>
      </c>
      <c r="E3651" s="1" t="s">
        <v>10630</v>
      </c>
      <c r="F3651" s="1">
        <v>14.8</v>
      </c>
      <c r="G3651" s="1">
        <v>16.3</v>
      </c>
      <c r="H3651" s="1" t="s">
        <v>7</v>
      </c>
      <c r="J3651" s="1">
        <v>7</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6383</v>
      </c>
      <c r="D3652" s="1" t="s">
        <v>10629</v>
      </c>
      <c r="E3652" s="1" t="s">
        <v>10628</v>
      </c>
      <c r="F3652" s="1">
        <v>15.6</v>
      </c>
      <c r="G3652" s="1">
        <v>17.2</v>
      </c>
      <c r="H3652" s="1" t="s">
        <v>7</v>
      </c>
      <c r="J3652" s="1">
        <v>7</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6409</v>
      </c>
      <c r="E3653" s="1" t="s">
        <v>6410</v>
      </c>
      <c r="F3653" s="1">
        <v>0</v>
      </c>
      <c r="G3653" s="1">
        <v>0</v>
      </c>
      <c r="H3653" s="1" t="s">
        <v>3324</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7011</v>
      </c>
      <c r="E3654" s="1" t="s">
        <v>7012</v>
      </c>
      <c r="F3654" s="1">
        <v>3.7</v>
      </c>
      <c r="G3654" s="1">
        <v>4.0999999999999996</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7013</v>
      </c>
      <c r="E3655" s="1" t="s">
        <v>7014</v>
      </c>
      <c r="F3655" s="1">
        <v>5.6</v>
      </c>
      <c r="G3655" s="1">
        <v>6.2</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7015</v>
      </c>
      <c r="E3656" s="1" t="s">
        <v>7016</v>
      </c>
      <c r="F3656" s="1">
        <v>8.5</v>
      </c>
      <c r="G3656" s="1">
        <v>9.4</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7017</v>
      </c>
      <c r="E3657" s="1" t="s">
        <v>7018</v>
      </c>
      <c r="F3657" s="1">
        <v>15.2</v>
      </c>
      <c r="G3657" s="1">
        <v>16.7</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7019</v>
      </c>
      <c r="E3658" s="1" t="s">
        <v>7020</v>
      </c>
      <c r="F3658" s="1">
        <v>17.100000000000001</v>
      </c>
      <c r="G3658" s="1">
        <v>18.8</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7021</v>
      </c>
      <c r="E3659" s="1" t="s">
        <v>7022</v>
      </c>
      <c r="F3659" s="1">
        <v>20.6</v>
      </c>
      <c r="G3659" s="1">
        <v>22.7</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7023</v>
      </c>
      <c r="E3660" s="1" t="s">
        <v>7024</v>
      </c>
      <c r="F3660" s="1">
        <v>24.4</v>
      </c>
      <c r="G3660" s="1">
        <v>26.8</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7025</v>
      </c>
      <c r="E3661" s="1" t="s">
        <v>7026</v>
      </c>
      <c r="F3661" s="1">
        <v>28.8</v>
      </c>
      <c r="G3661" s="1">
        <v>31.7</v>
      </c>
      <c r="H3661" s="1" t="s">
        <v>7</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6411</v>
      </c>
      <c r="D3662" s="1" t="s">
        <v>7027</v>
      </c>
      <c r="E3662" s="1" t="s">
        <v>7028</v>
      </c>
      <c r="F3662" s="1">
        <v>31.1</v>
      </c>
      <c r="G3662" s="1">
        <v>34.200000000000003</v>
      </c>
      <c r="H3662" s="1" t="s">
        <v>7</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6411</v>
      </c>
      <c r="D3663" s="1" t="s">
        <v>7029</v>
      </c>
      <c r="E3663" s="1" t="s">
        <v>7030</v>
      </c>
      <c r="F3663" s="1">
        <v>33.299999999999997</v>
      </c>
      <c r="G3663" s="1">
        <v>36.6</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6411</v>
      </c>
      <c r="D3664" s="1" t="s">
        <v>7031</v>
      </c>
      <c r="E3664" s="1" t="s">
        <v>7032</v>
      </c>
      <c r="F3664" s="1">
        <v>34.700000000000003</v>
      </c>
      <c r="G3664" s="1">
        <v>38.200000000000003</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6411</v>
      </c>
      <c r="D3665" s="1" t="s">
        <v>7033</v>
      </c>
      <c r="E3665" s="1" t="s">
        <v>7034</v>
      </c>
      <c r="F3665" s="1">
        <v>38</v>
      </c>
      <c r="G3665" s="1">
        <v>41.8</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6411</v>
      </c>
      <c r="D3666" s="1" t="s">
        <v>7035</v>
      </c>
      <c r="E3666" s="1" t="s">
        <v>7036</v>
      </c>
      <c r="F3666" s="1">
        <v>39.799999999999997</v>
      </c>
      <c r="G3666" s="1">
        <v>43.8</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6411</v>
      </c>
      <c r="D3667" s="1" t="s">
        <v>9898</v>
      </c>
      <c r="E3667" s="1" t="s">
        <v>6434</v>
      </c>
      <c r="F3667" s="1">
        <v>43.7</v>
      </c>
      <c r="G3667" s="1">
        <v>48.1</v>
      </c>
      <c r="H3667" s="1" t="s">
        <v>3324</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6450</v>
      </c>
      <c r="E3668" s="1" t="s">
        <v>6451</v>
      </c>
      <c r="F3668" s="1">
        <v>0</v>
      </c>
      <c r="G3668" s="1">
        <v>0</v>
      </c>
      <c r="H3668" s="1" t="s">
        <v>7038</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7039</v>
      </c>
      <c r="E3669" s="1" t="s">
        <v>7040</v>
      </c>
      <c r="F3669" s="1">
        <v>1</v>
      </c>
      <c r="G3669" s="1">
        <v>1.1000000000000001</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7041</v>
      </c>
      <c r="E3670" s="1" t="s">
        <v>7042</v>
      </c>
      <c r="F3670" s="1">
        <v>2.7</v>
      </c>
      <c r="G3670" s="1">
        <v>3</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7043</v>
      </c>
      <c r="E3671" s="1" t="s">
        <v>7044</v>
      </c>
      <c r="F3671" s="1">
        <v>4.5999999999999996</v>
      </c>
      <c r="G3671" s="1">
        <v>5.0999999999999996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7045</v>
      </c>
      <c r="E3672" s="1" t="s">
        <v>7046</v>
      </c>
      <c r="F3672" s="1">
        <v>7.3</v>
      </c>
      <c r="G3672" s="1">
        <v>8</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7047</v>
      </c>
      <c r="E3673" s="1" t="s">
        <v>10207</v>
      </c>
      <c r="F3673" s="1">
        <v>8.6</v>
      </c>
      <c r="G3673" s="1">
        <v>9.5</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7048</v>
      </c>
      <c r="E3674" s="1" t="s">
        <v>7049</v>
      </c>
      <c r="F3674" s="1">
        <v>10.3</v>
      </c>
      <c r="G3674" s="1">
        <v>11.3</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7050</v>
      </c>
      <c r="E3675" s="1" t="s">
        <v>7051</v>
      </c>
      <c r="F3675" s="1">
        <v>12.7</v>
      </c>
      <c r="G3675" s="1">
        <v>14</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7052</v>
      </c>
      <c r="E3676" s="1" t="s">
        <v>7053</v>
      </c>
      <c r="F3676" s="1">
        <v>13.9</v>
      </c>
      <c r="G3676" s="1">
        <v>15.3</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7054</v>
      </c>
      <c r="E3677" s="1" t="s">
        <v>7055</v>
      </c>
      <c r="F3677" s="1">
        <v>15.5</v>
      </c>
      <c r="G3677" s="1">
        <v>17.100000000000001</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7056</v>
      </c>
      <c r="E3678" s="1" t="s">
        <v>7057</v>
      </c>
      <c r="F3678" s="1">
        <v>20.2</v>
      </c>
      <c r="G3678" s="1">
        <v>22.2</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7058</v>
      </c>
      <c r="E3679" s="1" t="s">
        <v>7059</v>
      </c>
      <c r="F3679" s="1">
        <v>28.9</v>
      </c>
      <c r="G3679" s="1">
        <v>31.8</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7060</v>
      </c>
      <c r="E3680" s="1" t="s">
        <v>7061</v>
      </c>
      <c r="F3680" s="1">
        <v>32.299999999999997</v>
      </c>
      <c r="G3680" s="1">
        <v>35.5</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7062</v>
      </c>
      <c r="E3681" s="1" t="s">
        <v>7063</v>
      </c>
      <c r="F3681" s="1">
        <v>35.5</v>
      </c>
      <c r="G3681" s="1">
        <v>39.1</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7037</v>
      </c>
      <c r="D3682" s="1" t="s">
        <v>7064</v>
      </c>
      <c r="E3682" s="1" t="s">
        <v>7065</v>
      </c>
      <c r="F3682" s="1">
        <v>38.6</v>
      </c>
      <c r="G3682" s="1">
        <v>42.5</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7037</v>
      </c>
      <c r="D3683" s="1" t="s">
        <v>7066</v>
      </c>
      <c r="E3683" s="1" t="s">
        <v>7067</v>
      </c>
      <c r="F3683" s="1">
        <v>41.4</v>
      </c>
      <c r="G3683" s="1">
        <v>45.5</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7037</v>
      </c>
      <c r="D3684" s="1" t="s">
        <v>7068</v>
      </c>
      <c r="E3684" s="1" t="s">
        <v>7069</v>
      </c>
      <c r="F3684" s="1">
        <v>43.9</v>
      </c>
      <c r="G3684" s="1">
        <v>48.3</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7070</v>
      </c>
      <c r="E3685" s="1" t="s">
        <v>7071</v>
      </c>
      <c r="F3685" s="1">
        <v>46.4</v>
      </c>
      <c r="G3685" s="1">
        <v>51</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7072</v>
      </c>
      <c r="E3686" s="1" t="s">
        <v>7073</v>
      </c>
      <c r="F3686" s="1">
        <v>49.9</v>
      </c>
      <c r="G3686" s="1">
        <v>54.9</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7074</v>
      </c>
      <c r="E3687" s="1" t="s">
        <v>7075</v>
      </c>
      <c r="F3687" s="1">
        <v>52.8</v>
      </c>
      <c r="G3687" s="1">
        <v>58.1</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7077</v>
      </c>
      <c r="E3688" s="1" t="s">
        <v>7078</v>
      </c>
      <c r="F3688" s="1">
        <v>62.9</v>
      </c>
      <c r="G3688" s="1">
        <v>69.2</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7079</v>
      </c>
      <c r="E3689" s="1" t="s">
        <v>7080</v>
      </c>
      <c r="F3689" s="1">
        <v>66.099999999999994</v>
      </c>
      <c r="G3689" s="1">
        <v>72.7</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7076</v>
      </c>
      <c r="B3690" s="1" t="s">
        <v>3219</v>
      </c>
      <c r="C3690" s="1" t="s">
        <v>7037</v>
      </c>
      <c r="D3690" s="1" t="s">
        <v>7081</v>
      </c>
      <c r="E3690" s="1" t="s">
        <v>7082</v>
      </c>
      <c r="F3690" s="1">
        <v>72.8</v>
      </c>
      <c r="G3690" s="1">
        <v>80.099999999999994</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7076</v>
      </c>
      <c r="B3691" s="1" t="s">
        <v>3219</v>
      </c>
      <c r="C3691" s="1" t="s">
        <v>7037</v>
      </c>
      <c r="D3691" s="1" t="s">
        <v>7083</v>
      </c>
      <c r="E3691" s="1" t="s">
        <v>7084</v>
      </c>
      <c r="F3691" s="1">
        <v>77.5</v>
      </c>
      <c r="G3691" s="1">
        <v>85.3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7076</v>
      </c>
      <c r="B3692" s="1" t="s">
        <v>3219</v>
      </c>
      <c r="C3692" s="1" t="s">
        <v>7037</v>
      </c>
      <c r="D3692" s="1" t="s">
        <v>7085</v>
      </c>
      <c r="E3692" s="1" t="s">
        <v>7086</v>
      </c>
      <c r="F3692" s="1">
        <v>80.599999999999994</v>
      </c>
      <c r="G3692" s="1">
        <v>88.7</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7076</v>
      </c>
      <c r="B3693" s="1" t="s">
        <v>3219</v>
      </c>
      <c r="C3693" s="1" t="s">
        <v>7037</v>
      </c>
      <c r="D3693" s="1" t="s">
        <v>7087</v>
      </c>
      <c r="E3693" s="1" t="s">
        <v>7088</v>
      </c>
      <c r="F3693" s="1">
        <v>84.7</v>
      </c>
      <c r="G3693" s="1">
        <v>93.2</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7076</v>
      </c>
      <c r="B3694" s="1" t="s">
        <v>3219</v>
      </c>
      <c r="C3694" s="1" t="s">
        <v>7037</v>
      </c>
      <c r="D3694" s="1" t="s">
        <v>7089</v>
      </c>
      <c r="E3694" s="1" t="s">
        <v>7090</v>
      </c>
      <c r="F3694" s="1">
        <v>89.6</v>
      </c>
      <c r="G3694" s="1">
        <v>98.6</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7076</v>
      </c>
      <c r="B3695" s="1" t="s">
        <v>3219</v>
      </c>
      <c r="C3695" s="1" t="s">
        <v>7037</v>
      </c>
      <c r="D3695" s="1" t="s">
        <v>7091</v>
      </c>
      <c r="E3695" s="1" t="s">
        <v>7092</v>
      </c>
      <c r="F3695" s="1">
        <v>93.9</v>
      </c>
      <c r="G3695" s="1">
        <v>103.3</v>
      </c>
      <c r="H3695" s="1" t="s">
        <v>5809</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7093</v>
      </c>
      <c r="E3696" s="1" t="s">
        <v>182</v>
      </c>
      <c r="F3696" s="1">
        <v>0</v>
      </c>
      <c r="G3696" s="1">
        <v>0</v>
      </c>
      <c r="H3696" s="1" t="s">
        <v>6460</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7094</v>
      </c>
      <c r="E3697" s="1" t="s">
        <v>7095</v>
      </c>
      <c r="F3697" s="1">
        <v>2.5</v>
      </c>
      <c r="G3697" s="1">
        <v>2.8</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7096</v>
      </c>
      <c r="E3698" s="1" t="s">
        <v>7097</v>
      </c>
      <c r="F3698" s="1">
        <v>3.2</v>
      </c>
      <c r="G3698" s="1">
        <v>3.6</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6463</v>
      </c>
      <c r="D3699" s="1" t="s">
        <v>7098</v>
      </c>
      <c r="E3699" s="1" t="s">
        <v>7099</v>
      </c>
      <c r="F3699" s="1">
        <v>4.5</v>
      </c>
      <c r="G3699" s="1">
        <v>5</v>
      </c>
      <c r="H3699" s="1" t="s">
        <v>7100</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6463</v>
      </c>
      <c r="D3700" s="1" t="s">
        <v>7101</v>
      </c>
      <c r="E3700" s="1" t="s">
        <v>7102</v>
      </c>
      <c r="F3700" s="1">
        <v>6.5</v>
      </c>
      <c r="G3700" s="1">
        <v>7.2</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6463</v>
      </c>
      <c r="D3701" s="1" t="s">
        <v>7103</v>
      </c>
      <c r="E3701" s="1" t="s">
        <v>7104</v>
      </c>
      <c r="F3701" s="1">
        <v>7.1</v>
      </c>
      <c r="G3701" s="1">
        <v>7.8</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6463</v>
      </c>
      <c r="D3702" s="1" t="s">
        <v>7105</v>
      </c>
      <c r="E3702" s="1" t="s">
        <v>7106</v>
      </c>
      <c r="F3702" s="1">
        <v>8.3000000000000007</v>
      </c>
      <c r="G3702" s="1">
        <v>9.1999999999999993</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6463</v>
      </c>
      <c r="D3703" s="1" t="s">
        <v>7107</v>
      </c>
      <c r="E3703" s="1" t="s">
        <v>7108</v>
      </c>
      <c r="F3703" s="1">
        <v>9.6999999999999993</v>
      </c>
      <c r="G3703" s="1">
        <v>10.7</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6463</v>
      </c>
      <c r="D3704" s="1" t="s">
        <v>6461</v>
      </c>
      <c r="E3704" s="1" t="s">
        <v>6462</v>
      </c>
      <c r="F3704" s="1">
        <v>11.6</v>
      </c>
      <c r="G3704" s="1">
        <v>12.8</v>
      </c>
      <c r="H3704" s="1" t="s">
        <v>3324</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7100</v>
      </c>
      <c r="D3705" s="1" t="s">
        <v>7098</v>
      </c>
      <c r="E3705" s="1" t="s">
        <v>7099</v>
      </c>
      <c r="F3705" s="1">
        <v>0</v>
      </c>
      <c r="G3705" s="1">
        <v>0</v>
      </c>
      <c r="H3705" s="1" t="s">
        <v>6463</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7100</v>
      </c>
      <c r="D3706" s="1" t="s">
        <v>7109</v>
      </c>
      <c r="E3706" s="1" t="s">
        <v>7110</v>
      </c>
      <c r="F3706" s="1">
        <v>1.3</v>
      </c>
      <c r="G3706" s="1">
        <v>1.4</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7100</v>
      </c>
      <c r="D3707" s="1" t="s">
        <v>7111</v>
      </c>
      <c r="E3707" s="1" t="s">
        <v>7112</v>
      </c>
      <c r="F3707" s="1">
        <v>2.2999999999999998</v>
      </c>
      <c r="G3707" s="1">
        <v>2.5</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6450</v>
      </c>
      <c r="E3708" s="1" t="s">
        <v>6451</v>
      </c>
      <c r="F3708" s="1">
        <v>0</v>
      </c>
      <c r="G3708" s="1">
        <v>0</v>
      </c>
      <c r="H3708" s="1" t="s">
        <v>7113</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7114</v>
      </c>
      <c r="E3709" s="1" t="s">
        <v>7115</v>
      </c>
      <c r="F3709" s="1">
        <v>2.8</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7116</v>
      </c>
      <c r="E3710" s="1" t="s">
        <v>7117</v>
      </c>
      <c r="F3710" s="1">
        <v>5.9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7118</v>
      </c>
      <c r="E3711" s="1" t="s">
        <v>7119</v>
      </c>
      <c r="F3711" s="1">
        <v>7.5</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7120</v>
      </c>
      <c r="E3712" s="1" t="s">
        <v>7121</v>
      </c>
      <c r="F3712" s="1">
        <v>8.8000000000000007</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7122</v>
      </c>
      <c r="E3713" s="1" t="s">
        <v>7123</v>
      </c>
      <c r="F3713" s="1">
        <v>10.199999999999999</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7124</v>
      </c>
      <c r="E3714" s="1" t="s">
        <v>5343</v>
      </c>
      <c r="F3714" s="1">
        <v>12.7</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7125</v>
      </c>
      <c r="E3715" s="1" t="s">
        <v>7126</v>
      </c>
      <c r="F3715" s="1">
        <v>15.2</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7127</v>
      </c>
      <c r="E3716" s="1" t="s">
        <v>7128</v>
      </c>
      <c r="F3716" s="1">
        <v>18.899999999999999</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7129</v>
      </c>
      <c r="E3717" s="1" t="s">
        <v>7130</v>
      </c>
      <c r="F3717" s="1">
        <v>20.7</v>
      </c>
      <c r="G3717" s="1">
        <v>0</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7131</v>
      </c>
      <c r="E3718" s="1" t="s">
        <v>7132</v>
      </c>
      <c r="F3718" s="1">
        <v>22.5</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7133</v>
      </c>
      <c r="E3719" s="1" t="s">
        <v>7134</v>
      </c>
      <c r="F3719" s="1">
        <v>23.7</v>
      </c>
      <c r="G3719" s="1">
        <v>0</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6460</v>
      </c>
      <c r="D3720" s="1" t="s">
        <v>7135</v>
      </c>
      <c r="E3720" s="1" t="s">
        <v>7136</v>
      </c>
      <c r="F3720" s="1">
        <v>25.3</v>
      </c>
      <c r="G3720" s="1">
        <v>0</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6460</v>
      </c>
      <c r="D3721" s="1" t="s">
        <v>7137</v>
      </c>
      <c r="E3721" s="1" t="s">
        <v>7138</v>
      </c>
      <c r="F3721" s="1">
        <v>26</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6460</v>
      </c>
      <c r="D3722" s="1" t="s">
        <v>7139</v>
      </c>
      <c r="E3722" s="1" t="s">
        <v>7140</v>
      </c>
      <c r="F3722" s="1">
        <v>27.1</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6460</v>
      </c>
      <c r="D3723" s="1" t="s">
        <v>7093</v>
      </c>
      <c r="E3723" s="1" t="s">
        <v>182</v>
      </c>
      <c r="F3723" s="1">
        <v>28.9</v>
      </c>
      <c r="G3723" s="1">
        <v>0</v>
      </c>
      <c r="H3723" s="1" t="s">
        <v>6463</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6460</v>
      </c>
      <c r="D3724" s="1" t="s">
        <v>7141</v>
      </c>
      <c r="E3724" s="1" t="s">
        <v>7142</v>
      </c>
      <c r="F3724" s="1">
        <v>30.3</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6458</v>
      </c>
      <c r="E3725" s="1" t="s">
        <v>6459</v>
      </c>
      <c r="F3725" s="1">
        <v>33.200000000000003</v>
      </c>
      <c r="G3725" s="1">
        <v>0</v>
      </c>
      <c r="H3725" s="1" t="s">
        <v>3324</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6464</v>
      </c>
      <c r="E3726" s="1" t="s">
        <v>6465</v>
      </c>
      <c r="F3726" s="1">
        <v>0</v>
      </c>
      <c r="G3726" s="1">
        <v>0</v>
      </c>
      <c r="H3726" s="1" t="s">
        <v>6627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7144</v>
      </c>
      <c r="E3727" s="1" t="s">
        <v>7145</v>
      </c>
      <c r="F3727" s="1">
        <v>4.2</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7146</v>
      </c>
      <c r="E3728" s="1" t="s">
        <v>7147</v>
      </c>
      <c r="F3728" s="1">
        <v>10.199999999999999</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9900</v>
      </c>
      <c r="E3729" s="1" t="s">
        <v>7148</v>
      </c>
      <c r="F3729" s="1">
        <v>13.2</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7149</v>
      </c>
      <c r="E3730" s="1" t="s">
        <v>7150</v>
      </c>
      <c r="F3730" s="1">
        <v>16.899999999999999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7151</v>
      </c>
      <c r="E3731" s="1" t="s">
        <v>7152</v>
      </c>
      <c r="F3731" s="1">
        <v>19.399999999999999</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7143</v>
      </c>
      <c r="D3732" s="1" t="s">
        <v>7153</v>
      </c>
      <c r="E3732" s="1" t="s">
        <v>7154</v>
      </c>
      <c r="F3732" s="1">
        <v>22.3</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7143</v>
      </c>
      <c r="D3733" s="1" t="s">
        <v>7155</v>
      </c>
      <c r="E3733" s="1" t="s">
        <v>7156</v>
      </c>
      <c r="F3733" s="1">
        <v>27.2</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7143</v>
      </c>
      <c r="D3734" s="1" t="s">
        <v>7157</v>
      </c>
      <c r="E3734" s="1" t="s">
        <v>7158</v>
      </c>
      <c r="F3734" s="1">
        <v>37.1</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7143</v>
      </c>
      <c r="D3735" s="1" t="s">
        <v>7159</v>
      </c>
      <c r="E3735" s="1" t="s">
        <v>7160</v>
      </c>
      <c r="F3735" s="1">
        <v>41</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7143</v>
      </c>
      <c r="D3736" s="1" t="s">
        <v>7161</v>
      </c>
      <c r="E3736" s="1" t="s">
        <v>7162</v>
      </c>
      <c r="F3736" s="1">
        <v>43.3</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7143</v>
      </c>
      <c r="D3737" s="1" t="s">
        <v>7163</v>
      </c>
      <c r="E3737" s="1" t="s">
        <v>7164</v>
      </c>
      <c r="F3737" s="1">
        <v>46</v>
      </c>
      <c r="G3737" s="1">
        <v>0</v>
      </c>
      <c r="H3737" s="1" t="s">
        <v>7165</v>
      </c>
      <c r="J3737" s="1">
        <v>0</v>
      </c>
      <c r="K3737" s="1">
        <v>0</v>
      </c>
      <c r="L3737" s="1">
        <v>0</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3259</v>
      </c>
      <c r="E3738" s="1" t="s">
        <v>3260</v>
      </c>
      <c r="F3738" s="1">
        <v>0</v>
      </c>
      <c r="G3738" s="1">
        <v>0</v>
      </c>
      <c r="H3738" s="1" t="s">
        <v>7166</v>
      </c>
      <c r="J3738" s="1">
        <v>104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7167</v>
      </c>
      <c r="E3739" s="1" t="s">
        <v>7168</v>
      </c>
      <c r="F3739" s="1">
        <v>2.5</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7169</v>
      </c>
      <c r="E3740" s="1" t="s">
        <v>7170</v>
      </c>
      <c r="F3740" s="1">
        <v>4.2</v>
      </c>
      <c r="G3740" s="1">
        <v>0</v>
      </c>
      <c r="H3740" s="1" t="s">
        <v>7</v>
      </c>
      <c r="J3740" s="1">
        <v>4</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7171</v>
      </c>
      <c r="E3741" s="1" t="s">
        <v>7172</v>
      </c>
      <c r="F3741" s="1">
        <v>5.8</v>
      </c>
      <c r="G3741" s="1">
        <v>0</v>
      </c>
      <c r="H3741" s="1" t="s">
        <v>7</v>
      </c>
      <c r="J3741" s="1">
        <v>4</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7173</v>
      </c>
      <c r="E3742" s="1" t="s">
        <v>7174</v>
      </c>
      <c r="F3742" s="1">
        <v>6.9</v>
      </c>
      <c r="G3742" s="1">
        <v>0</v>
      </c>
      <c r="H3742" s="1" t="s">
        <v>7</v>
      </c>
      <c r="J3742" s="1">
        <v>4</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7175</v>
      </c>
      <c r="E3743" s="1" t="s">
        <v>7176</v>
      </c>
      <c r="F3743" s="1">
        <v>8.6</v>
      </c>
      <c r="G3743" s="1">
        <v>0</v>
      </c>
      <c r="H3743" s="1" t="s">
        <v>7</v>
      </c>
      <c r="J3743" s="1">
        <v>4</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7177</v>
      </c>
      <c r="E3744" s="1" t="s">
        <v>7178</v>
      </c>
      <c r="F3744" s="1">
        <v>10.3</v>
      </c>
      <c r="G3744" s="1">
        <v>0</v>
      </c>
      <c r="H3744" s="1" t="s">
        <v>7</v>
      </c>
      <c r="J3744" s="1">
        <v>4</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7179</v>
      </c>
      <c r="E3745" s="1" t="s">
        <v>7180</v>
      </c>
      <c r="F3745" s="1">
        <v>14.3</v>
      </c>
      <c r="G3745" s="1">
        <v>0</v>
      </c>
      <c r="H3745" s="1" t="s">
        <v>7</v>
      </c>
      <c r="J3745" s="1">
        <v>4</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7181</v>
      </c>
      <c r="E3746" s="1" t="s">
        <v>7182</v>
      </c>
      <c r="F3746" s="1">
        <v>18.100000000000001</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7183</v>
      </c>
      <c r="E3747" s="1" t="s">
        <v>7184</v>
      </c>
      <c r="F3747" s="1">
        <v>20.2</v>
      </c>
      <c r="G3747" s="1">
        <v>0</v>
      </c>
      <c r="H3747" s="1" t="s">
        <v>7</v>
      </c>
      <c r="J3747" s="1">
        <v>0</v>
      </c>
      <c r="K3747" s="1">
        <v>0</v>
      </c>
      <c r="L3747" s="1">
        <v>3</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7185</v>
      </c>
      <c r="E3748" s="1" t="s">
        <v>7186</v>
      </c>
      <c r="F3748" s="1">
        <v>23.4</v>
      </c>
      <c r="G3748" s="1">
        <v>0</v>
      </c>
      <c r="H3748" s="1" t="s">
        <v>7</v>
      </c>
      <c r="J3748" s="1">
        <v>0</v>
      </c>
      <c r="K3748" s="1">
        <v>0</v>
      </c>
      <c r="L3748" s="1">
        <v>3</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7187</v>
      </c>
      <c r="E3749" s="1" t="s">
        <v>7188</v>
      </c>
      <c r="F3749" s="1">
        <v>25.2</v>
      </c>
      <c r="G3749" s="1">
        <v>0</v>
      </c>
      <c r="H3749" s="1" t="s">
        <v>7</v>
      </c>
      <c r="J3749" s="1">
        <v>0</v>
      </c>
      <c r="K3749" s="1">
        <v>0</v>
      </c>
      <c r="L3749" s="1">
        <v>3</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7189</v>
      </c>
      <c r="E3750" s="1" t="s">
        <v>7190</v>
      </c>
      <c r="F3750" s="1">
        <v>28.2</v>
      </c>
      <c r="G3750" s="1">
        <v>0</v>
      </c>
      <c r="H3750" s="1" t="s">
        <v>7</v>
      </c>
      <c r="J3750" s="1">
        <v>0</v>
      </c>
      <c r="K3750" s="1">
        <v>0</v>
      </c>
      <c r="L3750" s="1">
        <v>3</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7191</v>
      </c>
      <c r="E3751" s="1" t="s">
        <v>7192</v>
      </c>
      <c r="F3751" s="1">
        <v>32.299999999999997</v>
      </c>
      <c r="G3751" s="1">
        <v>0</v>
      </c>
      <c r="H3751" s="1" t="s">
        <v>7</v>
      </c>
      <c r="I3751" s="1" t="s">
        <v>9338</v>
      </c>
      <c r="J3751" s="1">
        <v>0</v>
      </c>
      <c r="K3751" s="1">
        <v>0</v>
      </c>
      <c r="L3751" s="1">
        <v>3</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7193</v>
      </c>
      <c r="E3752" s="1" t="s">
        <v>7194</v>
      </c>
      <c r="F3752" s="1">
        <v>34.200000000000003</v>
      </c>
      <c r="G3752" s="1">
        <v>0</v>
      </c>
      <c r="H3752" s="1" t="s">
        <v>7</v>
      </c>
      <c r="J3752" s="1">
        <v>0</v>
      </c>
      <c r="K3752" s="1">
        <v>0</v>
      </c>
      <c r="L3752" s="1">
        <v>3</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1967</v>
      </c>
      <c r="E3753" s="1" t="s">
        <v>1968</v>
      </c>
      <c r="F3753" s="1">
        <v>38.200000000000003</v>
      </c>
      <c r="G3753" s="1">
        <v>0</v>
      </c>
      <c r="H3753" s="1" t="s">
        <v>7</v>
      </c>
      <c r="I3753" s="1" t="s">
        <v>9338</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7195</v>
      </c>
      <c r="E3754" s="1" t="s">
        <v>7196</v>
      </c>
      <c r="F3754" s="1">
        <v>41.9</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7197</v>
      </c>
      <c r="E3755" s="1" t="s">
        <v>7198</v>
      </c>
      <c r="F3755" s="1">
        <v>44.3</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7199</v>
      </c>
      <c r="E3756" s="1" t="s">
        <v>7200</v>
      </c>
      <c r="F3756" s="1">
        <v>47.1</v>
      </c>
      <c r="G3756" s="1">
        <v>0</v>
      </c>
      <c r="H3756" s="1" t="s">
        <v>7</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7201</v>
      </c>
      <c r="E3757" s="1" t="s">
        <v>7202</v>
      </c>
      <c r="F3757" s="1">
        <v>51.9</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7203</v>
      </c>
      <c r="E3758" s="1" t="s">
        <v>7204</v>
      </c>
      <c r="F3758" s="1">
        <v>58.6</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7205</v>
      </c>
      <c r="E3759" s="1" t="s">
        <v>7206</v>
      </c>
      <c r="F3759" s="1">
        <v>60.7</v>
      </c>
      <c r="G3759" s="1">
        <v>0</v>
      </c>
      <c r="H3759" s="1" t="s">
        <v>7</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7207</v>
      </c>
      <c r="E3760" s="1" t="s">
        <v>7208</v>
      </c>
      <c r="F3760" s="1">
        <v>65.5</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7209</v>
      </c>
      <c r="E3761" s="1" t="s">
        <v>7210</v>
      </c>
      <c r="F3761" s="1">
        <v>69</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5807</v>
      </c>
      <c r="E3762" s="1" t="s">
        <v>5808</v>
      </c>
      <c r="F3762" s="1">
        <v>76.2</v>
      </c>
      <c r="G3762" s="1">
        <v>0</v>
      </c>
      <c r="H3762" s="1" t="s">
        <v>5806</v>
      </c>
      <c r="J3762" s="1">
        <v>0</v>
      </c>
      <c r="K3762" s="1">
        <v>0</v>
      </c>
      <c r="L3762" s="1">
        <v>0</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7211</v>
      </c>
      <c r="E3763" s="1" t="s">
        <v>7212</v>
      </c>
      <c r="F3763" s="1">
        <v>80.3</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7213</v>
      </c>
      <c r="E3764" s="1" t="s">
        <v>7214</v>
      </c>
      <c r="F3764" s="1">
        <v>82.8</v>
      </c>
      <c r="G3764" s="1">
        <v>0</v>
      </c>
      <c r="H3764" s="1" t="s">
        <v>7</v>
      </c>
      <c r="J3764" s="1">
        <v>0</v>
      </c>
      <c r="K3764" s="1">
        <v>0</v>
      </c>
      <c r="L3764" s="1">
        <v>0</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6007</v>
      </c>
      <c r="E3765" s="1" t="s">
        <v>6008</v>
      </c>
      <c r="F3765" s="1">
        <v>88.5</v>
      </c>
      <c r="G3765" s="1">
        <v>0</v>
      </c>
      <c r="H3765" s="1" t="s">
        <v>9398</v>
      </c>
      <c r="J3765" s="1">
        <v>0</v>
      </c>
      <c r="K3765" s="1">
        <v>0</v>
      </c>
      <c r="L3765" s="1">
        <v>0</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7215</v>
      </c>
      <c r="E3766" s="1" t="s">
        <v>7216</v>
      </c>
      <c r="F3766" s="1">
        <v>95.2</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7217</v>
      </c>
      <c r="E3767" s="1" t="s">
        <v>7218</v>
      </c>
      <c r="F3767" s="1">
        <v>102.4</v>
      </c>
      <c r="G3767" s="1">
        <v>0</v>
      </c>
      <c r="H3767" s="1" t="s">
        <v>7</v>
      </c>
      <c r="J3767" s="1">
        <v>0</v>
      </c>
      <c r="K3767" s="1">
        <v>0</v>
      </c>
      <c r="L3767" s="1">
        <v>0</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7219</v>
      </c>
      <c r="E3768" s="1" t="s">
        <v>7220</v>
      </c>
      <c r="F3768" s="1">
        <v>109.8</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7221</v>
      </c>
      <c r="E3769" s="1" t="s">
        <v>7222</v>
      </c>
      <c r="F3769" s="1">
        <v>115.6</v>
      </c>
      <c r="G3769" s="1">
        <v>0</v>
      </c>
      <c r="H3769" s="1" t="s">
        <v>7</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6551</v>
      </c>
      <c r="E3770" s="1" t="s">
        <v>6552</v>
      </c>
      <c r="F3770" s="1">
        <v>119</v>
      </c>
      <c r="G3770" s="1">
        <v>0</v>
      </c>
      <c r="H3770" s="1" t="s">
        <v>6521</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7223</v>
      </c>
      <c r="E3771" s="1" t="s">
        <v>7224</v>
      </c>
      <c r="F3771" s="1">
        <v>124.2</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7225</v>
      </c>
      <c r="E3772" s="1" t="s">
        <v>7226</v>
      </c>
      <c r="F3772" s="1">
        <v>131.19999999999999</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7227</v>
      </c>
      <c r="E3773" s="1" t="s">
        <v>7228</v>
      </c>
      <c r="F3773" s="1">
        <v>138.69999999999999</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7229</v>
      </c>
      <c r="E3774" s="1" t="s">
        <v>7230</v>
      </c>
      <c r="F3774" s="1">
        <v>142.4</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7231</v>
      </c>
      <c r="E3775" s="1" t="s">
        <v>7232</v>
      </c>
      <c r="F3775" s="1">
        <v>148.4</v>
      </c>
      <c r="G3775" s="1">
        <v>0</v>
      </c>
      <c r="H3775" s="1" t="s">
        <v>9394</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7233</v>
      </c>
      <c r="E3776" s="1" t="s">
        <v>7234</v>
      </c>
      <c r="F3776" s="1">
        <v>153.69999999999999</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7235</v>
      </c>
      <c r="E3777" s="1" t="s">
        <v>7236</v>
      </c>
      <c r="F3777" s="1">
        <v>158</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7237</v>
      </c>
      <c r="E3778" s="1" t="s">
        <v>7238</v>
      </c>
      <c r="F3778" s="1">
        <v>166</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7239</v>
      </c>
      <c r="E3779" s="1" t="s">
        <v>7240</v>
      </c>
      <c r="F3779" s="1">
        <v>173.4</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7241</v>
      </c>
      <c r="E3780" s="1" t="s">
        <v>7242</v>
      </c>
      <c r="F3780" s="1">
        <v>175.7</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7243</v>
      </c>
      <c r="E3781" s="1" t="s">
        <v>7244</v>
      </c>
      <c r="F3781" s="1">
        <v>180</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3294</v>
      </c>
      <c r="B3782" s="1" t="s">
        <v>3219</v>
      </c>
      <c r="C3782" s="1" t="s">
        <v>5809</v>
      </c>
      <c r="D3782" s="1" t="s">
        <v>7245</v>
      </c>
      <c r="E3782" s="1" t="s">
        <v>7246</v>
      </c>
      <c r="F3782" s="1">
        <v>185.4</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3294</v>
      </c>
      <c r="B3783" s="1" t="s">
        <v>3219</v>
      </c>
      <c r="C3783" s="1" t="s">
        <v>5809</v>
      </c>
      <c r="D3783" s="1" t="s">
        <v>7247</v>
      </c>
      <c r="E3783" s="1" t="s">
        <v>7248</v>
      </c>
      <c r="F3783" s="1">
        <v>187.2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3294</v>
      </c>
      <c r="B3784" s="1" t="s">
        <v>3219</v>
      </c>
      <c r="C3784" s="1" t="s">
        <v>5809</v>
      </c>
      <c r="D3784" s="1" t="s">
        <v>7249</v>
      </c>
      <c r="E3784" s="1" t="s">
        <v>7250</v>
      </c>
      <c r="F3784" s="1">
        <v>191.8</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3294</v>
      </c>
      <c r="B3785" s="1" t="s">
        <v>3219</v>
      </c>
      <c r="C3785" s="1" t="s">
        <v>5809</v>
      </c>
      <c r="D3785" s="1" t="s">
        <v>7251</v>
      </c>
      <c r="E3785" s="1" t="s">
        <v>7252</v>
      </c>
      <c r="F3785" s="1">
        <v>197.9</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7253</v>
      </c>
      <c r="E3786" s="1" t="s">
        <v>7254</v>
      </c>
      <c r="F3786" s="1">
        <v>199.8</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7255</v>
      </c>
      <c r="E3787" s="1" t="s">
        <v>7256</v>
      </c>
      <c r="F3787" s="1">
        <v>204.2</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7257</v>
      </c>
      <c r="E3788" s="1" t="s">
        <v>7258</v>
      </c>
      <c r="F3788" s="1">
        <v>207.5</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7259</v>
      </c>
      <c r="E3789" s="1" t="s">
        <v>7260</v>
      </c>
      <c r="F3789" s="1">
        <v>211.9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7261</v>
      </c>
      <c r="E3790" s="1" t="s">
        <v>7262</v>
      </c>
      <c r="F3790" s="1">
        <v>214.8</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7263</v>
      </c>
      <c r="E3791" s="1" t="s">
        <v>7264</v>
      </c>
      <c r="F3791" s="1">
        <v>219.1</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7265</v>
      </c>
      <c r="E3792" s="1" t="s">
        <v>7266</v>
      </c>
      <c r="F3792" s="1">
        <v>230.3</v>
      </c>
      <c r="G3792" s="1">
        <v>0</v>
      </c>
      <c r="H3792" s="1" t="s">
        <v>6594</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7267</v>
      </c>
      <c r="E3793" s="1" t="s">
        <v>7268</v>
      </c>
      <c r="F3793" s="1">
        <v>234.5</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7269</v>
      </c>
      <c r="E3794" s="1" t="s">
        <v>7270</v>
      </c>
      <c r="F3794" s="1">
        <v>235.8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7271</v>
      </c>
      <c r="E3795" s="1" t="s">
        <v>7272</v>
      </c>
      <c r="F3795" s="1">
        <v>239.6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7273</v>
      </c>
      <c r="E3796" s="1" t="s">
        <v>7274</v>
      </c>
      <c r="F3796" s="1">
        <v>244.7</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7275</v>
      </c>
      <c r="E3797" s="1" t="s">
        <v>7276</v>
      </c>
      <c r="F3797" s="1">
        <v>247.6</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7277</v>
      </c>
      <c r="E3798" s="1" t="s">
        <v>7278</v>
      </c>
      <c r="F3798" s="1">
        <v>252.8</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5618</v>
      </c>
      <c r="E3799" s="1" t="s">
        <v>5619</v>
      </c>
      <c r="F3799" s="1">
        <v>258.89999999999998</v>
      </c>
      <c r="G3799" s="1">
        <v>0</v>
      </c>
      <c r="H3799" s="1" t="s">
        <v>7</v>
      </c>
      <c r="I3799" s="1" t="s">
        <v>9338</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7279</v>
      </c>
      <c r="E3800" s="1" t="s">
        <v>7280</v>
      </c>
      <c r="F3800" s="1">
        <v>264.60000000000002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7281</v>
      </c>
      <c r="E3801" s="1" t="s">
        <v>7282</v>
      </c>
      <c r="F3801" s="1">
        <v>270.10000000000002</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7283</v>
      </c>
      <c r="E3802" s="1" t="s">
        <v>7284</v>
      </c>
      <c r="F3802" s="1">
        <v>275.2</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7285</v>
      </c>
      <c r="E3803" s="1" t="s">
        <v>7286</v>
      </c>
      <c r="F3803" s="1">
        <v>280.10000000000002</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7287</v>
      </c>
      <c r="E3804" s="1" t="s">
        <v>7288</v>
      </c>
      <c r="F3804" s="1">
        <v>285.8</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7289</v>
      </c>
      <c r="E3805" s="1" t="s">
        <v>7290</v>
      </c>
      <c r="F3805" s="1">
        <v>287.60000000000002</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7291</v>
      </c>
      <c r="E3806" s="1" t="s">
        <v>7292</v>
      </c>
      <c r="F3806" s="1">
        <v>291.3</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7293</v>
      </c>
      <c r="E3807" s="1" t="s">
        <v>7294</v>
      </c>
      <c r="F3807" s="1">
        <v>295.5</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7295</v>
      </c>
      <c r="E3808" s="1" t="s">
        <v>7296</v>
      </c>
      <c r="F3808" s="1">
        <v>297.7</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7297</v>
      </c>
      <c r="E3809" s="1" t="s">
        <v>7298</v>
      </c>
      <c r="F3809" s="1">
        <v>303.60000000000002</v>
      </c>
      <c r="G3809" s="1">
        <v>0</v>
      </c>
      <c r="H3809" s="1" t="s">
        <v>7</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7299</v>
      </c>
      <c r="E3810" s="1" t="s">
        <v>7300</v>
      </c>
      <c r="F3810" s="1">
        <v>304.7</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7301</v>
      </c>
      <c r="E3811" s="1" t="s">
        <v>7302</v>
      </c>
      <c r="F3811" s="1">
        <v>308.8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7303</v>
      </c>
      <c r="E3812" s="1" t="s">
        <v>7304</v>
      </c>
      <c r="F3812" s="1">
        <v>312.7</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6804</v>
      </c>
      <c r="E3813" s="1" t="s">
        <v>6805</v>
      </c>
      <c r="F3813" s="1">
        <v>318.2</v>
      </c>
      <c r="G3813" s="1">
        <v>0</v>
      </c>
      <c r="H3813" s="1" t="s">
        <v>6319</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7305</v>
      </c>
      <c r="E3814" s="1" t="s">
        <v>7306</v>
      </c>
      <c r="F3814" s="1">
        <v>321.2</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7307</v>
      </c>
      <c r="E3815" s="1" t="s">
        <v>7308</v>
      </c>
      <c r="F3815" s="1">
        <v>323</v>
      </c>
      <c r="G3815" s="1">
        <v>0</v>
      </c>
      <c r="H3815" s="1" t="s">
        <v>7309</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7310</v>
      </c>
      <c r="E3816" s="1" t="s">
        <v>7311</v>
      </c>
      <c r="F3816" s="1">
        <v>331.8</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7312</v>
      </c>
      <c r="E3817" s="1" t="s">
        <v>7313</v>
      </c>
      <c r="F3817" s="1">
        <v>336.6</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7314</v>
      </c>
      <c r="E3818" s="1" t="s">
        <v>7315</v>
      </c>
      <c r="F3818" s="1">
        <v>342.2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7316</v>
      </c>
      <c r="E3819" s="1" t="s">
        <v>7317</v>
      </c>
      <c r="F3819" s="1">
        <v>345.3</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7318</v>
      </c>
      <c r="E3820" s="1" t="s">
        <v>7319</v>
      </c>
      <c r="F3820" s="1">
        <v>351.9</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7320</v>
      </c>
      <c r="E3821" s="1" t="s">
        <v>1864</v>
      </c>
      <c r="F3821" s="1">
        <v>354.6</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7321</v>
      </c>
      <c r="E3822" s="1" t="s">
        <v>7322</v>
      </c>
      <c r="F3822" s="1">
        <v>358.5</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7323</v>
      </c>
      <c r="E3823" s="1" t="s">
        <v>7324</v>
      </c>
      <c r="F3823" s="1">
        <v>364.5</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7325</v>
      </c>
      <c r="E3824" s="1" t="s">
        <v>7326</v>
      </c>
      <c r="F3824" s="1">
        <v>368.9</v>
      </c>
      <c r="G3824" s="1">
        <v>0</v>
      </c>
      <c r="H3824" s="1" t="s">
        <v>6825</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7327</v>
      </c>
      <c r="E3825" s="1" t="s">
        <v>7328</v>
      </c>
      <c r="F3825" s="1">
        <v>373</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7329</v>
      </c>
      <c r="E3826" s="1" t="s">
        <v>7330</v>
      </c>
      <c r="F3826" s="1">
        <v>379.1</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7331</v>
      </c>
      <c r="E3827" s="1" t="s">
        <v>7332</v>
      </c>
      <c r="F3827" s="1">
        <v>384.6</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7333</v>
      </c>
      <c r="E3828" s="1" t="s">
        <v>7334</v>
      </c>
      <c r="F3828" s="1">
        <v>389.4</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7335</v>
      </c>
      <c r="E3829" s="1" t="s">
        <v>7336</v>
      </c>
      <c r="F3829" s="1">
        <v>391.4</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7337</v>
      </c>
      <c r="E3830" s="1" t="s">
        <v>5861</v>
      </c>
      <c r="F3830" s="1">
        <v>393.5</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7338</v>
      </c>
      <c r="E3831" s="1" t="s">
        <v>7339</v>
      </c>
      <c r="F3831" s="1">
        <v>400.1</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7340</v>
      </c>
      <c r="E3832" s="1" t="s">
        <v>7341</v>
      </c>
      <c r="F3832" s="1">
        <v>404</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7342</v>
      </c>
      <c r="E3833" s="1" t="s">
        <v>7343</v>
      </c>
      <c r="F3833" s="1">
        <v>411.5</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7344</v>
      </c>
      <c r="E3834" s="1" t="s">
        <v>7345</v>
      </c>
      <c r="F3834" s="1">
        <v>413.7</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7346</v>
      </c>
      <c r="E3835" s="1" t="s">
        <v>7347</v>
      </c>
      <c r="F3835" s="1">
        <v>417.2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7348</v>
      </c>
      <c r="E3836" s="1" t="s">
        <v>7349</v>
      </c>
      <c r="F3836" s="1">
        <v>420.2</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7350</v>
      </c>
      <c r="E3837" s="1" t="s">
        <v>7351</v>
      </c>
      <c r="F3837" s="1">
        <v>422.8</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7352</v>
      </c>
      <c r="E3838" s="1" t="s">
        <v>7353</v>
      </c>
      <c r="F3838" s="1">
        <v>428.9</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7354</v>
      </c>
      <c r="E3839" s="1" t="s">
        <v>7355</v>
      </c>
      <c r="F3839" s="1">
        <v>431.9</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7356</v>
      </c>
      <c r="E3840" s="1" t="s">
        <v>7357</v>
      </c>
      <c r="F3840" s="1">
        <v>434.8</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7358</v>
      </c>
      <c r="E3841" s="1" t="s">
        <v>7359</v>
      </c>
      <c r="F3841" s="1">
        <v>437.9</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7360</v>
      </c>
      <c r="E3842" s="1" t="s">
        <v>7361</v>
      </c>
      <c r="F3842" s="1">
        <v>440.8</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7362</v>
      </c>
      <c r="E3843" s="1" t="s">
        <v>7363</v>
      </c>
      <c r="F3843" s="1">
        <v>443.6</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7364</v>
      </c>
      <c r="E3844" s="1" t="s">
        <v>107</v>
      </c>
      <c r="F3844" s="1">
        <v>448</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7365</v>
      </c>
      <c r="E3845" s="1" t="s">
        <v>7366</v>
      </c>
      <c r="F3845" s="1">
        <v>454.3</v>
      </c>
      <c r="G3845" s="1">
        <v>0</v>
      </c>
      <c r="H3845" s="1" t="s">
        <v>6853</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7367</v>
      </c>
      <c r="E3846" s="1" t="s">
        <v>7368</v>
      </c>
      <c r="F3846" s="1">
        <v>458.7</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7369</v>
      </c>
      <c r="E3847" s="1" t="s">
        <v>7370</v>
      </c>
      <c r="F3847" s="1">
        <v>460.5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7371</v>
      </c>
      <c r="E3848" s="1" t="s">
        <v>7372</v>
      </c>
      <c r="F3848" s="1">
        <v>463.3</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7373</v>
      </c>
      <c r="E3849" s="1" t="s">
        <v>662</v>
      </c>
      <c r="F3849" s="1">
        <v>465.6</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7374</v>
      </c>
      <c r="E3850" s="1" t="s">
        <v>7375</v>
      </c>
      <c r="F3850" s="1">
        <v>469.7</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7376</v>
      </c>
      <c r="E3851" s="1" t="s">
        <v>7377</v>
      </c>
      <c r="F3851" s="1">
        <v>473.3</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7378</v>
      </c>
      <c r="E3852" s="1" t="s">
        <v>7379</v>
      </c>
      <c r="F3852" s="1">
        <v>478.7</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7380</v>
      </c>
      <c r="E3853" s="1" t="s">
        <v>7381</v>
      </c>
      <c r="F3853" s="1">
        <v>482.8</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7382</v>
      </c>
      <c r="E3854" s="1" t="s">
        <v>7383</v>
      </c>
      <c r="F3854" s="1">
        <v>487.6</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7384</v>
      </c>
      <c r="E3855" s="1" t="s">
        <v>7385</v>
      </c>
      <c r="F3855" s="1">
        <v>492.6</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7386</v>
      </c>
      <c r="E3856" s="1" t="s">
        <v>7387</v>
      </c>
      <c r="F3856" s="1">
        <v>497.6</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7388</v>
      </c>
      <c r="E3857" s="1" t="s">
        <v>7389</v>
      </c>
      <c r="F3857" s="1">
        <v>502.7</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7390</v>
      </c>
      <c r="E3858" s="1" t="s">
        <v>7391</v>
      </c>
      <c r="F3858" s="1">
        <v>507.2</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7091</v>
      </c>
      <c r="E3859" s="1" t="s">
        <v>7092</v>
      </c>
      <c r="F3859" s="1">
        <v>514.5</v>
      </c>
      <c r="G3859" s="1">
        <v>0</v>
      </c>
      <c r="H3859" s="1" t="s">
        <v>7037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7392</v>
      </c>
      <c r="E3860" s="1" t="s">
        <v>7393</v>
      </c>
      <c r="F3860" s="1">
        <v>524.29999999999995</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7394</v>
      </c>
      <c r="E3861" s="1" t="s">
        <v>7395</v>
      </c>
      <c r="F3861" s="1">
        <v>528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7396</v>
      </c>
      <c r="E3862" s="1" t="s">
        <v>7397</v>
      </c>
      <c r="F3862" s="1">
        <v>533.79999999999995</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7398</v>
      </c>
      <c r="E3863" s="1" t="s">
        <v>7399</v>
      </c>
      <c r="F3863" s="1">
        <v>540.4</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7400</v>
      </c>
      <c r="E3864" s="1" t="s">
        <v>7401</v>
      </c>
      <c r="F3864" s="1">
        <v>549.20000000000005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7402</v>
      </c>
      <c r="E3865" s="1" t="s">
        <v>7403</v>
      </c>
      <c r="F3865" s="1">
        <v>555.6</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7404</v>
      </c>
      <c r="E3866" s="1" t="s">
        <v>7405</v>
      </c>
      <c r="F3866" s="1">
        <v>560.20000000000005</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7406</v>
      </c>
      <c r="E3867" s="1" t="s">
        <v>7407</v>
      </c>
      <c r="F3867" s="1">
        <v>564.5</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9901</v>
      </c>
      <c r="E3868" s="1" t="s">
        <v>7408</v>
      </c>
      <c r="F3868" s="1">
        <v>569.1</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7409</v>
      </c>
      <c r="E3869" s="1" t="s">
        <v>10118</v>
      </c>
      <c r="F3869" s="1">
        <v>572</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7410</v>
      </c>
      <c r="E3870" s="1" t="s">
        <v>7411</v>
      </c>
      <c r="F3870" s="1">
        <v>575.79999999999995</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7412</v>
      </c>
      <c r="E3871" s="1" t="s">
        <v>7413</v>
      </c>
      <c r="F3871" s="1">
        <v>578.20000000000005</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7414</v>
      </c>
      <c r="E3872" s="1" t="s">
        <v>7415</v>
      </c>
      <c r="F3872" s="1">
        <v>583.9</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7416</v>
      </c>
      <c r="E3873" s="1" t="s">
        <v>7417</v>
      </c>
      <c r="F3873" s="1">
        <v>588.1</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7418</v>
      </c>
      <c r="E3874" s="1" t="s">
        <v>7419</v>
      </c>
      <c r="F3874" s="1">
        <v>594.5</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7163</v>
      </c>
      <c r="E3875" s="1" t="s">
        <v>7164</v>
      </c>
      <c r="F3875" s="1">
        <v>599.6</v>
      </c>
      <c r="G3875" s="1">
        <v>0</v>
      </c>
      <c r="H3875" s="1" t="s">
        <v>7420</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7421</v>
      </c>
      <c r="E3876" s="1" t="s">
        <v>7422</v>
      </c>
      <c r="F3876" s="1">
        <v>604.9</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7423</v>
      </c>
      <c r="E3877" s="1" t="s">
        <v>7424</v>
      </c>
      <c r="F3877" s="1">
        <v>609</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7425</v>
      </c>
      <c r="E3878" s="1" t="s">
        <v>7426</v>
      </c>
      <c r="F3878" s="1">
        <v>613.5</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7427</v>
      </c>
      <c r="E3879" s="1" t="s">
        <v>7428</v>
      </c>
      <c r="F3879" s="1">
        <v>617.9</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7429</v>
      </c>
      <c r="E3880" s="1" t="s">
        <v>7430</v>
      </c>
      <c r="F3880" s="1">
        <v>622.1</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7431</v>
      </c>
      <c r="E3881" s="1" t="s">
        <v>7432</v>
      </c>
      <c r="F3881" s="1">
        <v>627.4</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7433</v>
      </c>
      <c r="E3882" s="1" t="s">
        <v>7434</v>
      </c>
      <c r="F3882" s="1">
        <v>631.1</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7435</v>
      </c>
      <c r="E3883" s="1" t="s">
        <v>7436</v>
      </c>
      <c r="F3883" s="1">
        <v>635.1</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7437</v>
      </c>
      <c r="E3884" s="1" t="s">
        <v>10230</v>
      </c>
      <c r="F3884" s="1">
        <v>639.9</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7438</v>
      </c>
      <c r="E3885" s="1" t="s">
        <v>7439</v>
      </c>
      <c r="F3885" s="1">
        <v>643.5</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7440</v>
      </c>
      <c r="E3886" s="1" t="s">
        <v>7441</v>
      </c>
      <c r="F3886" s="1">
        <v>645.70000000000005</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7442</v>
      </c>
      <c r="E3887" s="1" t="s">
        <v>7443</v>
      </c>
      <c r="F3887" s="1">
        <v>650.20000000000005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7444</v>
      </c>
      <c r="E3888" s="1" t="s">
        <v>7445</v>
      </c>
      <c r="F3888" s="1">
        <v>652.9</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7446</v>
      </c>
      <c r="E3889" s="1" t="s">
        <v>7447</v>
      </c>
      <c r="F3889" s="1">
        <v>655.4</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9902</v>
      </c>
      <c r="E3890" s="1" t="s">
        <v>7448</v>
      </c>
      <c r="F3890" s="1">
        <v>658.8</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7449</v>
      </c>
      <c r="E3891" s="1" t="s">
        <v>7450</v>
      </c>
      <c r="F3891" s="1">
        <v>662.7</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7451</v>
      </c>
      <c r="E3892" s="1" t="s">
        <v>7452</v>
      </c>
      <c r="F3892" s="1">
        <v>665.6</v>
      </c>
      <c r="G3892" s="1">
        <v>0</v>
      </c>
      <c r="H3892" s="1" t="s">
        <v>7</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7453</v>
      </c>
      <c r="E3893" s="1" t="s">
        <v>7454</v>
      </c>
      <c r="F3893" s="1">
        <v>668.2</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7455</v>
      </c>
      <c r="E3894" s="1" t="s">
        <v>7456</v>
      </c>
      <c r="F3894" s="1">
        <v>669.6</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7457</v>
      </c>
      <c r="E3895" s="1" t="s">
        <v>7458</v>
      </c>
      <c r="F3895" s="1">
        <v>670.7</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6475</v>
      </c>
      <c r="E3896" s="1" t="s">
        <v>6476</v>
      </c>
      <c r="F3896" s="1">
        <v>673.8</v>
      </c>
      <c r="G3896" s="1">
        <v>0</v>
      </c>
      <c r="H3896" s="1" t="s">
        <v>3324</v>
      </c>
      <c r="J3896" s="1">
        <v>0</v>
      </c>
      <c r="K3896" s="1">
        <v>0</v>
      </c>
      <c r="L3896" s="1">
        <v>0</v>
      </c>
      <c r="M3896" s="1">
        <v>0</v>
      </c>
      <c r="N3896" s="1">
        <v>0</v>
      </c>
      <c r="O3896" s="1">
        <v>0</v>
      </c>
      <c r="P3896" s="1" t="s">
        <v>9516</v>
      </c>
      <c r="Q3896" s="1">
        <v>0</v>
      </c>
      <c r="R3896" s="1">
        <v>0</v>
      </c>
      <c r="S3896" s="1">
        <v>0</v>
      </c>
      <c r="T3896" s="1" t="s">
        <v>9516</v>
      </c>
    </row>
    <row r="3897" spans="1:20" ht="13.5" customHeight="1">
      <c r="A3897" s="1" t="s">
        <v>9502</v>
      </c>
      <c r="B3897" s="1" t="s">
        <v>9501</v>
      </c>
      <c r="C3897" s="1" t="s">
        <v>5809</v>
      </c>
      <c r="D3897" s="1" t="s">
        <v>9490</v>
      </c>
      <c r="E3897" s="1" t="s">
        <v>9491</v>
      </c>
      <c r="F3897" s="1">
        <v>32767</v>
      </c>
      <c r="G3897" s="1" t="s">
        <v>9492</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7459</v>
      </c>
      <c r="D3898" s="1" t="s">
        <v>7163</v>
      </c>
      <c r="E3898" s="1" t="s">
        <v>7164</v>
      </c>
      <c r="F3898" s="1">
        <v>0</v>
      </c>
      <c r="G3898" s="1">
        <v>0</v>
      </c>
      <c r="H3898" s="1" t="s">
        <v>7460</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7459</v>
      </c>
      <c r="D3899" s="1" t="s">
        <v>7461</v>
      </c>
      <c r="E3899" s="1" t="s">
        <v>10145</v>
      </c>
      <c r="F3899" s="1">
        <v>2.2000000000000002</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7265</v>
      </c>
      <c r="E3900" s="1" t="s">
        <v>7266</v>
      </c>
      <c r="F3900" s="1">
        <v>0</v>
      </c>
      <c r="G3900" s="1">
        <v>0</v>
      </c>
      <c r="H3900" s="1" t="s">
        <v>5809</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7462</v>
      </c>
      <c r="E3901" s="1" t="s">
        <v>7463</v>
      </c>
      <c r="F3901" s="1">
        <v>4.3</v>
      </c>
      <c r="G3901" s="1">
        <v>4.7</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7464</v>
      </c>
      <c r="E3902" s="1" t="s">
        <v>7465</v>
      </c>
      <c r="F3902" s="1">
        <v>8.1999999999999993</v>
      </c>
      <c r="G3902" s="1">
        <v>9</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7466</v>
      </c>
      <c r="E3903" s="1" t="s">
        <v>7467</v>
      </c>
      <c r="F3903" s="1">
        <v>10.3</v>
      </c>
      <c r="G3903" s="1">
        <v>11.3</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7468</v>
      </c>
      <c r="E3904" s="1" t="s">
        <v>7469</v>
      </c>
      <c r="F3904" s="1">
        <v>14.1</v>
      </c>
      <c r="G3904" s="1">
        <v>15.5</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7470</v>
      </c>
      <c r="E3905" s="1" t="s">
        <v>7471</v>
      </c>
      <c r="F3905" s="1">
        <v>17.399999999999999</v>
      </c>
      <c r="G3905" s="1">
        <v>19.2</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6785</v>
      </c>
      <c r="B3906" s="1" t="s">
        <v>3219</v>
      </c>
      <c r="C3906" s="1" t="s">
        <v>6594</v>
      </c>
      <c r="D3906" s="1" t="s">
        <v>7472</v>
      </c>
      <c r="E3906" s="1" t="s">
        <v>7473</v>
      </c>
      <c r="F3906" s="1">
        <v>19.8</v>
      </c>
      <c r="G3906" s="1">
        <v>21.8</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6785</v>
      </c>
      <c r="B3907" s="1" t="s">
        <v>3219</v>
      </c>
      <c r="C3907" s="1" t="s">
        <v>6594</v>
      </c>
      <c r="D3907" s="1" t="s">
        <v>7474</v>
      </c>
      <c r="E3907" s="1" t="s">
        <v>7475</v>
      </c>
      <c r="F3907" s="1">
        <v>21.1</v>
      </c>
      <c r="G3907" s="1">
        <v>23.2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6785</v>
      </c>
      <c r="B3908" s="1" t="s">
        <v>3219</v>
      </c>
      <c r="C3908" s="1" t="s">
        <v>6594</v>
      </c>
      <c r="D3908" s="1" t="s">
        <v>7476</v>
      </c>
      <c r="E3908" s="1" t="s">
        <v>7477</v>
      </c>
      <c r="F3908" s="1">
        <v>24.9</v>
      </c>
      <c r="G3908" s="1">
        <v>27.4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6785</v>
      </c>
      <c r="B3909" s="1" t="s">
        <v>3219</v>
      </c>
      <c r="C3909" s="1" t="s">
        <v>6594</v>
      </c>
      <c r="D3909" s="1" t="s">
        <v>7478</v>
      </c>
      <c r="E3909" s="1" t="s">
        <v>10189</v>
      </c>
      <c r="F3909" s="1">
        <v>31.9</v>
      </c>
      <c r="G3909" s="1">
        <v>35.1</v>
      </c>
      <c r="H3909" s="1" t="s">
        <v>9402</v>
      </c>
      <c r="J3909" s="1">
        <v>0</v>
      </c>
      <c r="K3909" s="1">
        <v>0</v>
      </c>
      <c r="L3909" s="1">
        <v>0</v>
      </c>
      <c r="M3909" s="1">
        <v>0</v>
      </c>
      <c r="N3909" s="1">
        <v>0</v>
      </c>
      <c r="O3909" s="1">
        <v>0</v>
      </c>
      <c r="P3909" s="1" t="s">
        <v>9516</v>
      </c>
      <c r="Q3909" s="1">
        <v>0</v>
      </c>
      <c r="R3909" s="1">
        <v>0</v>
      </c>
      <c r="S3909" s="1">
        <v>0</v>
      </c>
      <c r="T3909" s="1" t="s">
        <v>9516</v>
      </c>
    </row>
    <row r="3910" spans="1:20" ht="13.5" customHeight="1">
      <c r="A3910" s="1" t="s">
        <v>6785</v>
      </c>
      <c r="B3910" s="1" t="s">
        <v>3219</v>
      </c>
      <c r="C3910" s="1" t="s">
        <v>6594</v>
      </c>
      <c r="D3910" s="1" t="s">
        <v>7479</v>
      </c>
      <c r="E3910" s="1" t="s">
        <v>7480</v>
      </c>
      <c r="F3910" s="1">
        <v>35.6</v>
      </c>
      <c r="G3910" s="1">
        <v>39.200000000000003</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6785</v>
      </c>
      <c r="B3911" s="1" t="s">
        <v>3219</v>
      </c>
      <c r="C3911" s="1" t="s">
        <v>6594</v>
      </c>
      <c r="D3911" s="1" t="s">
        <v>7481</v>
      </c>
      <c r="E3911" s="1" t="s">
        <v>7482</v>
      </c>
      <c r="F3911" s="1">
        <v>38.5</v>
      </c>
      <c r="G3911" s="1">
        <v>42.4</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7483</v>
      </c>
      <c r="E3912" s="1" t="s">
        <v>7484</v>
      </c>
      <c r="F3912" s="1">
        <v>48.5</v>
      </c>
      <c r="G3912" s="1">
        <v>53.4</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6286</v>
      </c>
      <c r="B3913" s="1" t="s">
        <v>3219</v>
      </c>
      <c r="C3913" s="1" t="s">
        <v>6594</v>
      </c>
      <c r="D3913" s="1" t="s">
        <v>7485</v>
      </c>
      <c r="E3913" s="1" t="s">
        <v>7486</v>
      </c>
      <c r="F3913" s="1">
        <v>52</v>
      </c>
      <c r="G3913" s="1">
        <v>57.2</v>
      </c>
      <c r="H3913" s="1" t="s">
        <v>7</v>
      </c>
      <c r="J3913" s="1">
        <v>0</v>
      </c>
      <c r="K3913" s="1">
        <v>0</v>
      </c>
      <c r="L3913" s="1">
        <v>0</v>
      </c>
      <c r="M3913" s="1">
        <v>0</v>
      </c>
      <c r="N3913" s="1">
        <v>0</v>
      </c>
      <c r="O3913" s="1">
        <v>0</v>
      </c>
      <c r="P3913" s="1" t="s">
        <v>9516</v>
      </c>
      <c r="Q3913" s="1">
        <v>0</v>
      </c>
      <c r="R3913" s="1">
        <v>0</v>
      </c>
      <c r="S3913" s="1">
        <v>0</v>
      </c>
      <c r="T3913" s="1" t="s">
        <v>9516</v>
      </c>
    </row>
    <row r="3914" spans="1:20" ht="13.5" customHeight="1">
      <c r="A3914" s="1" t="s">
        <v>6286</v>
      </c>
      <c r="B3914" s="1" t="s">
        <v>3219</v>
      </c>
      <c r="C3914" s="1" t="s">
        <v>6594</v>
      </c>
      <c r="D3914" s="1" t="s">
        <v>7487</v>
      </c>
      <c r="E3914" s="1" t="s">
        <v>7488</v>
      </c>
      <c r="F3914" s="1">
        <v>55.8</v>
      </c>
      <c r="G3914" s="1">
        <v>61.4</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6286</v>
      </c>
      <c r="B3915" s="1" t="s">
        <v>3219</v>
      </c>
      <c r="C3915" s="1" t="s">
        <v>6594</v>
      </c>
      <c r="D3915" s="1" t="s">
        <v>7489</v>
      </c>
      <c r="E3915" s="1" t="s">
        <v>7490</v>
      </c>
      <c r="F3915" s="1">
        <v>59.3</v>
      </c>
      <c r="G3915" s="1">
        <v>65.2</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6286</v>
      </c>
      <c r="B3916" s="1" t="s">
        <v>3219</v>
      </c>
      <c r="C3916" s="1" t="s">
        <v>6594</v>
      </c>
      <c r="D3916" s="1" t="s">
        <v>7491</v>
      </c>
      <c r="E3916" s="1" t="s">
        <v>7492</v>
      </c>
      <c r="F3916" s="1">
        <v>61.5</v>
      </c>
      <c r="G3916" s="1">
        <v>67.7</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6286</v>
      </c>
      <c r="B3917" s="1" t="s">
        <v>3219</v>
      </c>
      <c r="C3917" s="1" t="s">
        <v>6594</v>
      </c>
      <c r="D3917" s="1" t="s">
        <v>7493</v>
      </c>
      <c r="E3917" s="1" t="s">
        <v>7494</v>
      </c>
      <c r="F3917" s="1">
        <v>66.7</v>
      </c>
      <c r="G3917" s="1">
        <v>73.400000000000006</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6286</v>
      </c>
      <c r="B3918" s="1" t="s">
        <v>3219</v>
      </c>
      <c r="C3918" s="1" t="s">
        <v>6594</v>
      </c>
      <c r="D3918" s="1" t="s">
        <v>6592</v>
      </c>
      <c r="E3918" s="1" t="s">
        <v>6593</v>
      </c>
      <c r="F3918" s="1">
        <v>70.8</v>
      </c>
      <c r="G3918" s="1">
        <v>77.900000000000006</v>
      </c>
      <c r="H3918" s="1" t="s">
        <v>6553</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7307</v>
      </c>
      <c r="E3919" s="1" t="s">
        <v>7308</v>
      </c>
      <c r="F3919" s="1">
        <v>0</v>
      </c>
      <c r="G3919" s="1">
        <v>0</v>
      </c>
      <c r="H3919" s="1" t="s">
        <v>5809</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7495</v>
      </c>
      <c r="E3920" s="1" t="s">
        <v>7496</v>
      </c>
      <c r="F3920" s="1">
        <v>1</v>
      </c>
      <c r="G3920" s="1">
        <v>1.1000000000000001</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7497</v>
      </c>
      <c r="E3921" s="1" t="s">
        <v>7498</v>
      </c>
      <c r="F3921" s="1">
        <v>1.5</v>
      </c>
      <c r="G3921" s="1">
        <v>1.7</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7499</v>
      </c>
      <c r="E3922" s="1" t="s">
        <v>7500</v>
      </c>
      <c r="F3922" s="1">
        <v>2.2000000000000002</v>
      </c>
      <c r="G3922" s="1">
        <v>2.4</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7501</v>
      </c>
      <c r="E3923" s="1" t="s">
        <v>7502</v>
      </c>
      <c r="F3923" s="1">
        <v>3.3</v>
      </c>
      <c r="G3923" s="1">
        <v>3.6</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7503</v>
      </c>
      <c r="E3924" s="1" t="s">
        <v>7504</v>
      </c>
      <c r="F3924" s="1">
        <v>5.3</v>
      </c>
      <c r="G3924" s="1">
        <v>5.8</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9903</v>
      </c>
      <c r="E3925" s="1" t="s">
        <v>7505</v>
      </c>
      <c r="F3925" s="1">
        <v>7.2</v>
      </c>
      <c r="G3925" s="1">
        <v>7.9</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7506</v>
      </c>
      <c r="E3926" s="1" t="s">
        <v>7507</v>
      </c>
      <c r="F3926" s="1">
        <v>9.6999999999999993</v>
      </c>
      <c r="G3926" s="1">
        <v>10.7</v>
      </c>
      <c r="H3926" s="1" t="s">
        <v>7</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7508</v>
      </c>
      <c r="E3927" s="1" t="s">
        <v>7509</v>
      </c>
      <c r="F3927" s="1">
        <v>11.1</v>
      </c>
      <c r="G3927" s="1">
        <v>12.2</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7510</v>
      </c>
      <c r="E3928" s="1" t="s">
        <v>10214</v>
      </c>
      <c r="F3928" s="1">
        <v>12.7</v>
      </c>
      <c r="G3928" s="1">
        <v>14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6785</v>
      </c>
      <c r="B3929" s="1" t="s">
        <v>3219</v>
      </c>
      <c r="C3929" s="1" t="s">
        <v>7309</v>
      </c>
      <c r="D3929" s="1" t="s">
        <v>7511</v>
      </c>
      <c r="E3929" s="1" t="s">
        <v>7512</v>
      </c>
      <c r="F3929" s="1">
        <v>13.2</v>
      </c>
      <c r="G3929" s="1">
        <v>14.5</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6785</v>
      </c>
      <c r="B3930" s="1" t="s">
        <v>3219</v>
      </c>
      <c r="C3930" s="1" t="s">
        <v>7309</v>
      </c>
      <c r="D3930" s="1" t="s">
        <v>7513</v>
      </c>
      <c r="E3930" s="1" t="s">
        <v>7514</v>
      </c>
      <c r="F3930" s="1">
        <v>14.3</v>
      </c>
      <c r="G3930" s="1">
        <v>15.7</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6785</v>
      </c>
      <c r="B3931" s="1" t="s">
        <v>3219</v>
      </c>
      <c r="C3931" s="1" t="s">
        <v>7309</v>
      </c>
      <c r="D3931" s="1" t="s">
        <v>7515</v>
      </c>
      <c r="E3931" s="1" t="s">
        <v>7516</v>
      </c>
      <c r="F3931" s="1">
        <v>15</v>
      </c>
      <c r="G3931" s="1">
        <v>16.5</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6785</v>
      </c>
      <c r="B3932" s="1" t="s">
        <v>3219</v>
      </c>
      <c r="C3932" s="1" t="s">
        <v>7309</v>
      </c>
      <c r="D3932" s="1" t="s">
        <v>6299</v>
      </c>
      <c r="E3932" s="1" t="s">
        <v>7517</v>
      </c>
      <c r="F3932" s="1">
        <v>16.3</v>
      </c>
      <c r="G3932" s="1">
        <v>17.899999999999999</v>
      </c>
      <c r="H3932" s="1" t="s">
        <v>7</v>
      </c>
      <c r="I3932" s="1" t="s">
        <v>9369</v>
      </c>
      <c r="J3932" s="1">
        <v>0</v>
      </c>
      <c r="K3932" s="1">
        <v>0</v>
      </c>
      <c r="L3932" s="1">
        <v>0</v>
      </c>
      <c r="M3932" s="1">
        <v>0</v>
      </c>
      <c r="N3932" s="1">
        <v>0</v>
      </c>
      <c r="O3932" s="1">
        <v>0</v>
      </c>
      <c r="P3932" s="1" t="s">
        <v>9516</v>
      </c>
      <c r="Q3932" s="1">
        <v>0</v>
      </c>
      <c r="R3932" s="1">
        <v>0</v>
      </c>
      <c r="S3932" s="1">
        <v>0</v>
      </c>
      <c r="T3932" s="1" t="s">
        <v>9516</v>
      </c>
    </row>
    <row r="3933" spans="1:20" ht="13.5" customHeight="1">
      <c r="A3933" s="1" t="s">
        <v>6785</v>
      </c>
      <c r="B3933" s="1" t="s">
        <v>3219</v>
      </c>
      <c r="C3933" s="1" t="s">
        <v>7309</v>
      </c>
      <c r="D3933" s="1" t="s">
        <v>7518</v>
      </c>
      <c r="E3933" s="1" t="s">
        <v>7519</v>
      </c>
      <c r="F3933" s="1">
        <v>17.2</v>
      </c>
      <c r="G3933" s="1">
        <v>18.899999999999999</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6785</v>
      </c>
      <c r="B3934" s="1" t="s">
        <v>3219</v>
      </c>
      <c r="C3934" s="1" t="s">
        <v>7309</v>
      </c>
      <c r="D3934" s="1" t="s">
        <v>7520</v>
      </c>
      <c r="E3934" s="1" t="s">
        <v>7521</v>
      </c>
      <c r="F3934" s="1">
        <v>17.899999999999999</v>
      </c>
      <c r="G3934" s="1">
        <v>19.7</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7325</v>
      </c>
      <c r="E3935" s="1" t="s">
        <v>7326</v>
      </c>
      <c r="F3935" s="1">
        <v>0</v>
      </c>
      <c r="G3935" s="1">
        <v>0</v>
      </c>
      <c r="H3935" s="1" t="s">
        <v>5809</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7522</v>
      </c>
      <c r="E3936" s="1" t="s">
        <v>7523</v>
      </c>
      <c r="F3936" s="1">
        <v>3.6</v>
      </c>
      <c r="G3936" s="1">
        <v>4</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7524</v>
      </c>
      <c r="E3937" s="1" t="s">
        <v>7525</v>
      </c>
      <c r="F3937" s="1">
        <v>8.6999999999999993</v>
      </c>
      <c r="G3937" s="1">
        <v>9.6</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7526</v>
      </c>
      <c r="E3938" s="1" t="s">
        <v>7527</v>
      </c>
      <c r="F3938" s="1">
        <v>11.8</v>
      </c>
      <c r="G3938" s="1">
        <v>13</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7528</v>
      </c>
      <c r="E3939" s="1" t="s">
        <v>7529</v>
      </c>
      <c r="F3939" s="1">
        <v>13.9</v>
      </c>
      <c r="G3939" s="1">
        <v>15.3</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7530</v>
      </c>
      <c r="E3940" s="1" t="s">
        <v>7531</v>
      </c>
      <c r="F3940" s="1">
        <v>17.5</v>
      </c>
      <c r="G3940" s="1">
        <v>19.3</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7532</v>
      </c>
      <c r="E3941" s="1" t="s">
        <v>7533</v>
      </c>
      <c r="F3941" s="1">
        <v>21.1</v>
      </c>
      <c r="G3941" s="1">
        <v>23.2</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7534</v>
      </c>
      <c r="E3942" s="1" t="s">
        <v>7535</v>
      </c>
      <c r="F3942" s="1">
        <v>24.8</v>
      </c>
      <c r="G3942" s="1">
        <v>27.3</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7536</v>
      </c>
      <c r="E3943" s="1" t="s">
        <v>7537</v>
      </c>
      <c r="F3943" s="1">
        <v>31.5</v>
      </c>
      <c r="G3943" s="1">
        <v>34.700000000000003</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7538</v>
      </c>
      <c r="E3944" s="1" t="s">
        <v>7539</v>
      </c>
      <c r="F3944" s="1">
        <v>37.4</v>
      </c>
      <c r="G3944" s="1">
        <v>41.1</v>
      </c>
      <c r="J3944" s="1">
        <v>0</v>
      </c>
      <c r="K3944" s="1">
        <v>0</v>
      </c>
      <c r="L3944" s="1">
        <v>0</v>
      </c>
      <c r="M3944" s="1">
        <v>0</v>
      </c>
      <c r="N3944" s="1">
        <v>0</v>
      </c>
      <c r="O3944" s="1">
        <v>0</v>
      </c>
      <c r="P3944" s="1" t="s">
        <v>9516</v>
      </c>
      <c r="Q3944" s="1">
        <v>0</v>
      </c>
      <c r="R3944" s="1">
        <v>0</v>
      </c>
      <c r="S3944" s="1">
        <v>0</v>
      </c>
      <c r="T3944" s="1" t="s">
        <v>9516</v>
      </c>
    </row>
    <row r="3945" spans="1:20" ht="13.5" customHeight="1">
      <c r="A3945" s="1" t="s">
        <v>7076</v>
      </c>
      <c r="B3945" s="1" t="s">
        <v>3219</v>
      </c>
      <c r="C3945" s="1" t="s">
        <v>6825</v>
      </c>
      <c r="D3945" s="1" t="s">
        <v>7540</v>
      </c>
      <c r="E3945" s="1" t="s">
        <v>7541</v>
      </c>
      <c r="F3945" s="1">
        <v>41.5</v>
      </c>
      <c r="G3945" s="1">
        <v>45.7</v>
      </c>
      <c r="J3945" s="1">
        <v>0</v>
      </c>
      <c r="K3945" s="1">
        <v>0</v>
      </c>
      <c r="L3945" s="1">
        <v>0</v>
      </c>
      <c r="M3945" s="1">
        <v>0</v>
      </c>
      <c r="N3945" s="1">
        <v>0</v>
      </c>
      <c r="O3945" s="1">
        <v>0</v>
      </c>
      <c r="P3945" s="1" t="s">
        <v>9516</v>
      </c>
      <c r="Q3945" s="1">
        <v>0</v>
      </c>
      <c r="R3945" s="1">
        <v>0</v>
      </c>
      <c r="S3945" s="1">
        <v>0</v>
      </c>
      <c r="T3945" s="1" t="s">
        <v>9516</v>
      </c>
    </row>
    <row r="3946" spans="1:20" ht="13.5" customHeight="1">
      <c r="A3946" s="1" t="s">
        <v>7076</v>
      </c>
      <c r="B3946" s="1" t="s">
        <v>3219</v>
      </c>
      <c r="C3946" s="1" t="s">
        <v>6825</v>
      </c>
      <c r="D3946" s="1" t="s">
        <v>7542</v>
      </c>
      <c r="E3946" s="1" t="s">
        <v>7543</v>
      </c>
      <c r="F3946" s="1">
        <v>45.9</v>
      </c>
      <c r="G3946" s="1">
        <v>50.5</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6825</v>
      </c>
      <c r="D3947" s="1" t="s">
        <v>7544</v>
      </c>
      <c r="E3947" s="1" t="s">
        <v>7545</v>
      </c>
      <c r="F3947" s="1">
        <v>52.3</v>
      </c>
      <c r="G3947" s="1">
        <v>57.5</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6825</v>
      </c>
      <c r="D3948" s="1" t="s">
        <v>7546</v>
      </c>
      <c r="E3948" s="1" t="s">
        <v>7547</v>
      </c>
      <c r="F3948" s="1">
        <v>56.3</v>
      </c>
      <c r="G3948" s="1">
        <v>61.9</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6825</v>
      </c>
      <c r="D3949" s="1" t="s">
        <v>7548</v>
      </c>
      <c r="E3949" s="1" t="s">
        <v>7549</v>
      </c>
      <c r="F3949" s="1">
        <v>63.3</v>
      </c>
      <c r="G3949" s="1">
        <v>69.599999999999994</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6825</v>
      </c>
      <c r="D3950" s="1" t="s">
        <v>7550</v>
      </c>
      <c r="E3950" s="1" t="s">
        <v>7551</v>
      </c>
      <c r="F3950" s="1">
        <v>69.7</v>
      </c>
      <c r="G3950" s="1">
        <v>76.7</v>
      </c>
      <c r="J3950" s="1">
        <v>0</v>
      </c>
      <c r="K3950" s="1">
        <v>0</v>
      </c>
      <c r="L3950" s="1">
        <v>0</v>
      </c>
      <c r="M3950" s="1">
        <v>0</v>
      </c>
      <c r="N3950" s="1">
        <v>0</v>
      </c>
      <c r="O3950" s="1">
        <v>0</v>
      </c>
      <c r="P3950" s="1" t="s">
        <v>9516</v>
      </c>
      <c r="Q3950" s="1">
        <v>0</v>
      </c>
      <c r="R3950" s="1">
        <v>0</v>
      </c>
      <c r="S3950" s="1">
        <v>0</v>
      </c>
      <c r="T3950" s="1" t="s">
        <v>9516</v>
      </c>
    </row>
    <row r="3951" spans="1:20" ht="13.5" customHeight="1">
      <c r="A3951" s="1" t="s">
        <v>6332</v>
      </c>
      <c r="B3951" s="1" t="s">
        <v>3219</v>
      </c>
      <c r="C3951" s="1" t="s">
        <v>6825</v>
      </c>
      <c r="D3951" s="1" t="s">
        <v>7552</v>
      </c>
      <c r="E3951" s="1" t="s">
        <v>7553</v>
      </c>
      <c r="F3951" s="1">
        <v>75.3</v>
      </c>
      <c r="G3951" s="1">
        <v>82.8</v>
      </c>
      <c r="J3951" s="1">
        <v>0</v>
      </c>
      <c r="K3951" s="1">
        <v>0</v>
      </c>
      <c r="L3951" s="1">
        <v>0</v>
      </c>
      <c r="M3951" s="1">
        <v>0</v>
      </c>
      <c r="N3951" s="1">
        <v>0</v>
      </c>
      <c r="O3951" s="1">
        <v>0</v>
      </c>
      <c r="P3951" s="1" t="s">
        <v>9516</v>
      </c>
      <c r="Q3951" s="1">
        <v>0</v>
      </c>
      <c r="R3951" s="1">
        <v>0</v>
      </c>
      <c r="S3951" s="1">
        <v>0</v>
      </c>
      <c r="T3951" s="1" t="s">
        <v>9516</v>
      </c>
    </row>
    <row r="3952" spans="1:20" ht="13.5" customHeight="1">
      <c r="A3952" s="1" t="s">
        <v>6332</v>
      </c>
      <c r="B3952" s="1" t="s">
        <v>3219</v>
      </c>
      <c r="C3952" s="1" t="s">
        <v>6825</v>
      </c>
      <c r="D3952" s="1" t="s">
        <v>6823</v>
      </c>
      <c r="E3952" s="1" t="s">
        <v>6824</v>
      </c>
      <c r="F3952" s="1">
        <v>81.900000000000006</v>
      </c>
      <c r="G3952" s="1">
        <v>90.1</v>
      </c>
      <c r="H3952" s="1" t="s">
        <v>6780</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7365</v>
      </c>
      <c r="E3953" s="1" t="s">
        <v>7366</v>
      </c>
      <c r="F3953" s="1">
        <v>0</v>
      </c>
      <c r="G3953" s="1">
        <v>0</v>
      </c>
      <c r="H3953" s="1" t="s">
        <v>5809</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7554</v>
      </c>
      <c r="E3954" s="1" t="s">
        <v>7555</v>
      </c>
      <c r="F3954" s="1">
        <v>1.1000000000000001</v>
      </c>
      <c r="G3954" s="1">
        <v>1.2</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7556</v>
      </c>
      <c r="E3955" s="1" t="s">
        <v>7557</v>
      </c>
      <c r="F3955" s="1">
        <v>3.4</v>
      </c>
      <c r="G3955" s="1">
        <v>3.7</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7558</v>
      </c>
      <c r="E3956" s="1" t="s">
        <v>7559</v>
      </c>
      <c r="F3956" s="1">
        <v>7</v>
      </c>
      <c r="G3956" s="1">
        <v>7.7</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7560</v>
      </c>
      <c r="E3957" s="1" t="s">
        <v>7561</v>
      </c>
      <c r="F3957" s="1">
        <v>13.9</v>
      </c>
      <c r="G3957" s="1">
        <v>15.3</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7562</v>
      </c>
      <c r="E3958" s="1" t="s">
        <v>7563</v>
      </c>
      <c r="F3958" s="1">
        <v>19.3</v>
      </c>
      <c r="G3958" s="1">
        <v>21.2</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7564</v>
      </c>
      <c r="E3959" s="1" t="s">
        <v>7565</v>
      </c>
      <c r="F3959" s="1">
        <v>22.3</v>
      </c>
      <c r="G3959" s="1">
        <v>24.5</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7566</v>
      </c>
      <c r="E3960" s="1" t="s">
        <v>7567</v>
      </c>
      <c r="F3960" s="1">
        <v>25.8</v>
      </c>
      <c r="G3960" s="1">
        <v>28.4</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7568</v>
      </c>
      <c r="E3961" s="1" t="s">
        <v>7569</v>
      </c>
      <c r="F3961" s="1">
        <v>28.9</v>
      </c>
      <c r="G3961" s="1">
        <v>31.8</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7570</v>
      </c>
      <c r="E3962" s="1" t="s">
        <v>7571</v>
      </c>
      <c r="F3962" s="1">
        <v>32.6</v>
      </c>
      <c r="G3962" s="1">
        <v>35.799999999999997</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7572</v>
      </c>
      <c r="E3963" s="1" t="s">
        <v>7573</v>
      </c>
      <c r="F3963" s="1">
        <v>34.6</v>
      </c>
      <c r="G3963" s="1">
        <v>38</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7574</v>
      </c>
      <c r="E3964" s="1" t="s">
        <v>7575</v>
      </c>
      <c r="F3964" s="1">
        <v>37.6</v>
      </c>
      <c r="G3964" s="1">
        <v>41.3</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7576</v>
      </c>
      <c r="E3965" s="1" t="s">
        <v>7577</v>
      </c>
      <c r="F3965" s="1">
        <v>39.799999999999997</v>
      </c>
      <c r="G3965" s="1">
        <v>43.8</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7578</v>
      </c>
      <c r="E3966" s="1" t="s">
        <v>10209</v>
      </c>
      <c r="F3966" s="1">
        <v>42.7</v>
      </c>
      <c r="G3966" s="1">
        <v>47</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7579</v>
      </c>
      <c r="E3967" s="1" t="s">
        <v>2139</v>
      </c>
      <c r="F3967" s="1">
        <v>45</v>
      </c>
      <c r="G3967" s="1">
        <v>49.5</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7580</v>
      </c>
      <c r="E3968" s="1" t="s">
        <v>7581</v>
      </c>
      <c r="F3968" s="1">
        <v>48.1</v>
      </c>
      <c r="G3968" s="1">
        <v>52.9</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7076</v>
      </c>
      <c r="B3969" s="1" t="s">
        <v>3219</v>
      </c>
      <c r="C3969" s="1" t="s">
        <v>6853</v>
      </c>
      <c r="D3969" s="1" t="s">
        <v>7582</v>
      </c>
      <c r="E3969" s="1" t="s">
        <v>7583</v>
      </c>
      <c r="F3969" s="1">
        <v>50.1</v>
      </c>
      <c r="G3969" s="1">
        <v>55.1</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7584</v>
      </c>
      <c r="E3970" s="1" t="s">
        <v>7585</v>
      </c>
      <c r="F3970" s="1">
        <v>53.8</v>
      </c>
      <c r="G3970" s="1">
        <v>59.2</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7586</v>
      </c>
      <c r="E3971" s="1" t="s">
        <v>7587</v>
      </c>
      <c r="F3971" s="1">
        <v>59.6</v>
      </c>
      <c r="G3971" s="1">
        <v>65.5</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7588</v>
      </c>
      <c r="E3972" s="1" t="s">
        <v>7589</v>
      </c>
      <c r="F3972" s="1">
        <v>62.8</v>
      </c>
      <c r="G3972" s="1">
        <v>69.099999999999994</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7590</v>
      </c>
      <c r="E3973" s="1" t="s">
        <v>7591</v>
      </c>
      <c r="F3973" s="1">
        <v>68.400000000000006</v>
      </c>
      <c r="G3973" s="1">
        <v>75.2</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7592</v>
      </c>
      <c r="E3974" s="1" t="s">
        <v>7593</v>
      </c>
      <c r="F3974" s="1">
        <v>74.8</v>
      </c>
      <c r="G3974" s="1">
        <v>82.3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7594</v>
      </c>
      <c r="E3975" s="1" t="s">
        <v>10146</v>
      </c>
      <c r="F3975" s="1">
        <v>78.2</v>
      </c>
      <c r="G3975" s="1">
        <v>86</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7595</v>
      </c>
      <c r="E3976" s="1" t="s">
        <v>7596</v>
      </c>
      <c r="F3976" s="1">
        <v>79.7</v>
      </c>
      <c r="G3976" s="1">
        <v>87.7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7597</v>
      </c>
      <c r="E3977" s="1" t="s">
        <v>7598</v>
      </c>
      <c r="F3977" s="1">
        <v>83.2</v>
      </c>
      <c r="G3977" s="1">
        <v>91.5</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7599</v>
      </c>
      <c r="E3978" s="1" t="s">
        <v>10151</v>
      </c>
      <c r="F3978" s="1">
        <v>84.9</v>
      </c>
      <c r="G3978" s="1">
        <v>93.4</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7600</v>
      </c>
      <c r="E3979" s="1" t="s">
        <v>7601</v>
      </c>
      <c r="F3979" s="1">
        <v>89.7</v>
      </c>
      <c r="G3979" s="1">
        <v>98.7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7602</v>
      </c>
      <c r="E3980" s="1" t="s">
        <v>7603</v>
      </c>
      <c r="F3980" s="1">
        <v>93.3</v>
      </c>
      <c r="G3980" s="1">
        <v>102.6</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7604</v>
      </c>
      <c r="E3981" s="1" t="s">
        <v>7605</v>
      </c>
      <c r="F3981" s="1">
        <v>95.1</v>
      </c>
      <c r="G3981" s="1">
        <v>104.6</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6332</v>
      </c>
      <c r="B3982" s="1" t="s">
        <v>3219</v>
      </c>
      <c r="C3982" s="1" t="s">
        <v>6853</v>
      </c>
      <c r="D3982" s="1" t="s">
        <v>7606</v>
      </c>
      <c r="E3982" s="1" t="s">
        <v>7607</v>
      </c>
      <c r="F3982" s="1">
        <v>97</v>
      </c>
      <c r="G3982" s="1">
        <v>106.7</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6332</v>
      </c>
      <c r="B3983" s="1" t="s">
        <v>3219</v>
      </c>
      <c r="C3983" s="1" t="s">
        <v>6853</v>
      </c>
      <c r="D3983" s="1" t="s">
        <v>7608</v>
      </c>
      <c r="E3983" s="1" t="s">
        <v>10219</v>
      </c>
      <c r="F3983" s="1">
        <v>98.4</v>
      </c>
      <c r="G3983" s="1">
        <v>108.2</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6332</v>
      </c>
      <c r="B3984" s="1" t="s">
        <v>3219</v>
      </c>
      <c r="C3984" s="1" t="s">
        <v>6853</v>
      </c>
      <c r="D3984" s="1" t="s">
        <v>6544</v>
      </c>
      <c r="E3984" s="1" t="s">
        <v>7609</v>
      </c>
      <c r="F3984" s="1">
        <v>100.6</v>
      </c>
      <c r="G3984" s="1">
        <v>110.6</v>
      </c>
      <c r="H3984" s="1" t="s">
        <v>7</v>
      </c>
      <c r="I3984" s="1" t="s">
        <v>9371</v>
      </c>
      <c r="J3984" s="1">
        <v>0</v>
      </c>
      <c r="K3984" s="1">
        <v>0</v>
      </c>
      <c r="L3984" s="1">
        <v>0</v>
      </c>
      <c r="M3984" s="1">
        <v>0</v>
      </c>
      <c r="N3984" s="1">
        <v>0</v>
      </c>
      <c r="O3984" s="1">
        <v>0</v>
      </c>
      <c r="P3984" s="1" t="s">
        <v>9516</v>
      </c>
      <c r="Q3984" s="1">
        <v>0</v>
      </c>
      <c r="R3984" s="1">
        <v>0</v>
      </c>
      <c r="S3984" s="1">
        <v>0</v>
      </c>
      <c r="T3984" s="1" t="s">
        <v>9516</v>
      </c>
    </row>
    <row r="3985" spans="1:20" ht="13.5" customHeight="1">
      <c r="A3985" s="1" t="s">
        <v>6332</v>
      </c>
      <c r="B3985" s="1" t="s">
        <v>3219</v>
      </c>
      <c r="C3985" s="1" t="s">
        <v>6853</v>
      </c>
      <c r="D3985" s="1" t="s">
        <v>7610</v>
      </c>
      <c r="E3985" s="1" t="s">
        <v>7611</v>
      </c>
      <c r="F3985" s="1">
        <v>103.1</v>
      </c>
      <c r="G3985" s="1">
        <v>113.4</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6332</v>
      </c>
      <c r="B3986" s="1" t="s">
        <v>3219</v>
      </c>
      <c r="C3986" s="1" t="s">
        <v>6853</v>
      </c>
      <c r="D3986" s="1" t="s">
        <v>7612</v>
      </c>
      <c r="E3986" s="1" t="s">
        <v>7613</v>
      </c>
      <c r="F3986" s="1">
        <v>106.1</v>
      </c>
      <c r="G3986" s="1">
        <v>116.7</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6332</v>
      </c>
      <c r="B3987" s="1" t="s">
        <v>3219</v>
      </c>
      <c r="C3987" s="1" t="s">
        <v>6853</v>
      </c>
      <c r="D3987" s="1" t="s">
        <v>6851</v>
      </c>
      <c r="E3987" s="1" t="s">
        <v>6852</v>
      </c>
      <c r="F3987" s="1">
        <v>108.1</v>
      </c>
      <c r="G3987" s="1">
        <v>118.9</v>
      </c>
      <c r="H3987" s="1" t="s">
        <v>6780</v>
      </c>
      <c r="J3987" s="1">
        <v>0</v>
      </c>
      <c r="K3987" s="1">
        <v>0</v>
      </c>
      <c r="L3987" s="1">
        <v>0</v>
      </c>
      <c r="M3987" s="1">
        <v>0</v>
      </c>
      <c r="N3987" s="1">
        <v>0</v>
      </c>
      <c r="O3987" s="1">
        <v>0</v>
      </c>
      <c r="P3987" s="1" t="s">
        <v>9516</v>
      </c>
      <c r="Q3987" s="1">
        <v>0</v>
      </c>
      <c r="R3987" s="1">
        <v>0</v>
      </c>
      <c r="S3987" s="1">
        <v>0</v>
      </c>
      <c r="T3987" s="1" t="s">
        <v>9516</v>
      </c>
    </row>
    <row r="3988" spans="1:20" ht="13.5" customHeight="1">
      <c r="A3988" s="1" t="s">
        <v>6479</v>
      </c>
      <c r="B3988" s="1" t="s">
        <v>10608</v>
      </c>
      <c r="C3988" s="1" t="s">
        <v>7637</v>
      </c>
      <c r="D3988" s="1" t="s">
        <v>7634</v>
      </c>
      <c r="E3988" s="1" t="s">
        <v>7635</v>
      </c>
      <c r="F3988" s="1">
        <v>0</v>
      </c>
      <c r="G3988" s="1">
        <v>0</v>
      </c>
      <c r="H3988" s="1" t="s">
        <v>10598</v>
      </c>
      <c r="J3988" s="1">
        <v>109</v>
      </c>
      <c r="K3988" s="1">
        <v>0</v>
      </c>
      <c r="L3988" s="1">
        <v>0</v>
      </c>
      <c r="M3988" s="1">
        <v>0</v>
      </c>
      <c r="N3988" s="1">
        <v>0</v>
      </c>
      <c r="O3988" s="1">
        <v>0</v>
      </c>
      <c r="P3988" s="1" t="s">
        <v>9516</v>
      </c>
      <c r="Q3988" s="1">
        <v>0</v>
      </c>
      <c r="R3988" s="1">
        <v>0</v>
      </c>
      <c r="S3988" s="1">
        <v>0</v>
      </c>
      <c r="T3988" s="1" t="s">
        <v>9516</v>
      </c>
    </row>
    <row r="3989" spans="1:20" ht="13.5" customHeight="1">
      <c r="A3989" s="1" t="s">
        <v>6479</v>
      </c>
      <c r="B3989" s="1" t="s">
        <v>9966</v>
      </c>
      <c r="C3989" s="1" t="s">
        <v>7637</v>
      </c>
      <c r="D3989" s="1" t="s">
        <v>7639</v>
      </c>
      <c r="E3989" s="1" t="s">
        <v>7640</v>
      </c>
      <c r="F3989" s="1">
        <v>8.5</v>
      </c>
      <c r="G3989" s="1">
        <v>0</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5694</v>
      </c>
      <c r="E3990" s="1" t="s">
        <v>5695</v>
      </c>
      <c r="F3990" s="1">
        <v>0</v>
      </c>
      <c r="G3990" s="1">
        <v>0</v>
      </c>
      <c r="H3990" s="1" t="s">
        <v>7641</v>
      </c>
      <c r="I3990" s="1" t="s">
        <v>9346</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7642</v>
      </c>
      <c r="E3991" s="1" t="s">
        <v>7643</v>
      </c>
      <c r="F3991" s="1">
        <v>3.4</v>
      </c>
      <c r="G3991" s="1">
        <v>0</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7644</v>
      </c>
      <c r="E3992" s="1" t="s">
        <v>7645</v>
      </c>
      <c r="F3992" s="1">
        <v>6.1</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7646</v>
      </c>
      <c r="E3993" s="1" t="s">
        <v>7647</v>
      </c>
      <c r="F3993" s="1">
        <v>9.5</v>
      </c>
      <c r="G3993" s="1">
        <v>0</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7648</v>
      </c>
      <c r="E3994" s="1" t="s">
        <v>7649</v>
      </c>
      <c r="F3994" s="1">
        <v>11.9</v>
      </c>
      <c r="G3994" s="1">
        <v>0</v>
      </c>
      <c r="H3994" s="1" t="s">
        <v>7</v>
      </c>
      <c r="I3994" s="1" t="s">
        <v>9346</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7650</v>
      </c>
      <c r="E3995" s="1" t="s">
        <v>7651</v>
      </c>
      <c r="F3995" s="1">
        <v>14.2</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7652</v>
      </c>
      <c r="E3996" s="1" t="s">
        <v>7653</v>
      </c>
      <c r="F3996" s="1">
        <v>16.600000000000001</v>
      </c>
      <c r="G3996" s="1">
        <v>0</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7654</v>
      </c>
      <c r="E3997" s="1" t="s">
        <v>7655</v>
      </c>
      <c r="F3997" s="1">
        <v>18.600000000000001</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6749</v>
      </c>
      <c r="B3998" s="1" t="s">
        <v>6750</v>
      </c>
      <c r="C3998" s="1" t="s">
        <v>6752</v>
      </c>
      <c r="D3998" s="1" t="s">
        <v>7656</v>
      </c>
      <c r="E3998" s="1" t="s">
        <v>7657</v>
      </c>
      <c r="F3998" s="1">
        <v>21.3</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6751</v>
      </c>
      <c r="E3999" s="1" t="s">
        <v>2502</v>
      </c>
      <c r="F3999" s="1">
        <v>25.9</v>
      </c>
      <c r="G3999" s="1">
        <v>0</v>
      </c>
      <c r="H3999" s="1" t="s">
        <v>6727</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7658</v>
      </c>
      <c r="E4000" s="1" t="s">
        <v>7659</v>
      </c>
      <c r="F4000" s="1">
        <v>28.5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7660</v>
      </c>
      <c r="E4001" s="1" t="s">
        <v>7661</v>
      </c>
      <c r="F4001" s="1">
        <v>30.1</v>
      </c>
      <c r="G4001" s="1">
        <v>0</v>
      </c>
      <c r="H4001" s="1" t="s">
        <v>7</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7662</v>
      </c>
      <c r="E4002" s="1" t="s">
        <v>7663</v>
      </c>
      <c r="F4002" s="1">
        <v>32.700000000000003</v>
      </c>
      <c r="G4002" s="1">
        <v>0</v>
      </c>
      <c r="H4002" s="1" t="s">
        <v>7664</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7665</v>
      </c>
      <c r="E4003" s="1" t="s">
        <v>7666</v>
      </c>
      <c r="F4003" s="1">
        <v>36.5</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9959</v>
      </c>
      <c r="B4004" s="1" t="s">
        <v>6750</v>
      </c>
      <c r="C4004" s="1" t="s">
        <v>6752</v>
      </c>
      <c r="D4004" s="1" t="s">
        <v>7667</v>
      </c>
      <c r="E4004" s="1" t="s">
        <v>7668</v>
      </c>
      <c r="F4004" s="1">
        <v>39.5</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7669</v>
      </c>
      <c r="E4005" s="1" t="s">
        <v>7670</v>
      </c>
      <c r="F4005" s="1">
        <v>42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7671</v>
      </c>
      <c r="E4006" s="1" t="s">
        <v>7671</v>
      </c>
      <c r="F4006" s="1">
        <v>44.5</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2401</v>
      </c>
      <c r="E4007" s="1" t="s">
        <v>2402</v>
      </c>
      <c r="F4007" s="1">
        <v>47</v>
      </c>
      <c r="G4007" s="1">
        <v>0</v>
      </c>
      <c r="H4007" s="1" t="s">
        <v>7</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7672</v>
      </c>
      <c r="E4008" s="1" t="s">
        <v>7673</v>
      </c>
      <c r="F4008" s="1">
        <v>50</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7674</v>
      </c>
      <c r="E4009" s="1" t="s">
        <v>7675</v>
      </c>
      <c r="F4009" s="1">
        <v>52.4</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7676</v>
      </c>
      <c r="E4010" s="1" t="s">
        <v>7677</v>
      </c>
      <c r="F4010" s="1">
        <v>56.5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7678</v>
      </c>
      <c r="E4011" s="1" t="s">
        <v>7679</v>
      </c>
      <c r="F4011" s="1">
        <v>62</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7680</v>
      </c>
      <c r="E4012" s="1" t="s">
        <v>7681</v>
      </c>
      <c r="F4012" s="1">
        <v>66.400000000000006</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7683</v>
      </c>
      <c r="E4013" s="1" t="s">
        <v>7684</v>
      </c>
      <c r="F4013" s="1">
        <v>72.2</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7685</v>
      </c>
      <c r="E4014" s="1" t="s">
        <v>7686</v>
      </c>
      <c r="F4014" s="1">
        <v>77.599999999999994</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7687</v>
      </c>
      <c r="E4015" s="1" t="s">
        <v>7688</v>
      </c>
      <c r="F4015" s="1">
        <v>81.7</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7689</v>
      </c>
      <c r="E4016" s="1" t="s">
        <v>7690</v>
      </c>
      <c r="F4016" s="1">
        <v>85.9</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7691</v>
      </c>
      <c r="E4017" s="1" t="s">
        <v>7692</v>
      </c>
      <c r="F4017" s="1">
        <v>88.6</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7693</v>
      </c>
      <c r="E4018" s="1" t="s">
        <v>7694</v>
      </c>
      <c r="F4018" s="1">
        <v>92.2</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7695</v>
      </c>
      <c r="E4019" s="1" t="s">
        <v>7696</v>
      </c>
      <c r="F4019" s="1">
        <v>99.4</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7697</v>
      </c>
      <c r="E4020" s="1" t="s">
        <v>7698</v>
      </c>
      <c r="F4020" s="1">
        <v>103.1</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7699</v>
      </c>
      <c r="E4021" s="1" t="s">
        <v>7700</v>
      </c>
      <c r="F4021" s="1">
        <v>107.9</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7701</v>
      </c>
      <c r="E4022" s="1" t="s">
        <v>7702</v>
      </c>
      <c r="F4022" s="1">
        <v>114.3</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7703</v>
      </c>
      <c r="E4023" s="1" t="s">
        <v>7704</v>
      </c>
      <c r="F4023" s="1">
        <v>117.8</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7705</v>
      </c>
      <c r="E4024" s="1" t="s">
        <v>7706</v>
      </c>
      <c r="F4024" s="1">
        <v>120.3</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7707</v>
      </c>
      <c r="E4025" s="1" t="s">
        <v>7708</v>
      </c>
      <c r="F4025" s="1">
        <v>121.6</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7709</v>
      </c>
      <c r="E4026" s="1" t="s">
        <v>7710</v>
      </c>
      <c r="F4026" s="1">
        <v>124.5</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7711</v>
      </c>
      <c r="E4027" s="1" t="s">
        <v>7712</v>
      </c>
      <c r="F4027" s="1">
        <v>126.8</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7713</v>
      </c>
      <c r="E4028" s="1" t="s">
        <v>7714</v>
      </c>
      <c r="F4028" s="1">
        <v>130.19999999999999</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7715</v>
      </c>
      <c r="E4029" s="1" t="s">
        <v>7716</v>
      </c>
      <c r="F4029" s="1">
        <v>137.80000000000001</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7717</v>
      </c>
      <c r="E4030" s="1" t="s">
        <v>7718</v>
      </c>
      <c r="F4030" s="1">
        <v>141.6</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7719</v>
      </c>
      <c r="E4031" s="1" t="s">
        <v>7720</v>
      </c>
      <c r="F4031" s="1">
        <v>144.9</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7721</v>
      </c>
      <c r="E4032" s="1" t="s">
        <v>7722</v>
      </c>
      <c r="F4032" s="1">
        <v>149.6</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7723</v>
      </c>
      <c r="E4033" s="1" t="s">
        <v>7724</v>
      </c>
      <c r="F4033" s="1">
        <v>152.30000000000001</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7725</v>
      </c>
      <c r="E4034" s="1" t="s">
        <v>7726</v>
      </c>
      <c r="F4034" s="1">
        <v>156.4</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7727</v>
      </c>
      <c r="E4035" s="1" t="s">
        <v>7728</v>
      </c>
      <c r="F4035" s="1">
        <v>161.9</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7729</v>
      </c>
      <c r="E4036" s="1" t="s">
        <v>7730</v>
      </c>
      <c r="F4036" s="1">
        <v>165.9</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7731</v>
      </c>
      <c r="E4037" s="1" t="s">
        <v>7732</v>
      </c>
      <c r="F4037" s="1">
        <v>170.6</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7733</v>
      </c>
      <c r="E4038" s="1" t="s">
        <v>7734</v>
      </c>
      <c r="F4038" s="1">
        <v>173.8</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7735</v>
      </c>
      <c r="E4039" s="1" t="s">
        <v>7736</v>
      </c>
      <c r="F4039" s="1">
        <v>176.9</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2568</v>
      </c>
      <c r="E4040" s="1" t="s">
        <v>2569</v>
      </c>
      <c r="F4040" s="1">
        <v>179.1</v>
      </c>
      <c r="G4040" s="1">
        <v>0</v>
      </c>
      <c r="H4040" s="1" t="s">
        <v>7</v>
      </c>
      <c r="I4040" s="1" t="s">
        <v>9346</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7737</v>
      </c>
      <c r="E4041" s="1" t="s">
        <v>7738</v>
      </c>
      <c r="F4041" s="1">
        <v>180.3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7739</v>
      </c>
      <c r="E4042" s="1" t="s">
        <v>7740</v>
      </c>
      <c r="F4042" s="1">
        <v>182.3</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7741</v>
      </c>
      <c r="E4043" s="1" t="s">
        <v>7742</v>
      </c>
      <c r="F4043" s="1">
        <v>184.9</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7743</v>
      </c>
      <c r="E4044" s="1" t="s">
        <v>7744</v>
      </c>
      <c r="F4044" s="1">
        <v>187</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7745</v>
      </c>
      <c r="E4045" s="1" t="s">
        <v>7746</v>
      </c>
      <c r="F4045" s="1">
        <v>190.7</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7747</v>
      </c>
      <c r="E4046" s="1" t="s">
        <v>7748</v>
      </c>
      <c r="F4046" s="1">
        <v>194.4</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7749</v>
      </c>
      <c r="E4047" s="1" t="s">
        <v>7750</v>
      </c>
      <c r="F4047" s="1">
        <v>197.9</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7751</v>
      </c>
      <c r="E4048" s="1" t="s">
        <v>7752</v>
      </c>
      <c r="F4048" s="1">
        <v>200.3</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7753</v>
      </c>
      <c r="E4049" s="1" t="s">
        <v>7754</v>
      </c>
      <c r="F4049" s="1">
        <v>203</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7755</v>
      </c>
      <c r="E4050" s="1" t="s">
        <v>7756</v>
      </c>
      <c r="F4050" s="1">
        <v>204.8</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7757</v>
      </c>
      <c r="E4051" s="1" t="s">
        <v>7758</v>
      </c>
      <c r="F4051" s="1">
        <v>206</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7759</v>
      </c>
      <c r="E4052" s="1" t="s">
        <v>7760</v>
      </c>
      <c r="F4052" s="1">
        <v>208.5</v>
      </c>
      <c r="G4052" s="1">
        <v>0</v>
      </c>
      <c r="H4052" s="1" t="s">
        <v>7761</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7762</v>
      </c>
      <c r="E4053" s="1" t="s">
        <v>7763</v>
      </c>
      <c r="F4053" s="1">
        <v>213.9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7764</v>
      </c>
      <c r="E4054" s="1" t="s">
        <v>7765</v>
      </c>
      <c r="F4054" s="1">
        <v>217.1</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7766</v>
      </c>
      <c r="E4055" s="1" t="s">
        <v>7767</v>
      </c>
      <c r="F4055" s="1">
        <v>222.4</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7768</v>
      </c>
      <c r="E4056" s="1" t="s">
        <v>7769</v>
      </c>
      <c r="F4056" s="1">
        <v>225</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7770</v>
      </c>
      <c r="E4057" s="1" t="s">
        <v>7771</v>
      </c>
      <c r="F4057" s="1">
        <v>228.2</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7772</v>
      </c>
      <c r="E4058" s="1" t="s">
        <v>7773</v>
      </c>
      <c r="F4058" s="1">
        <v>233.1</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7774</v>
      </c>
      <c r="E4059" s="1" t="s">
        <v>7775</v>
      </c>
      <c r="F4059" s="1">
        <v>235.9</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7776</v>
      </c>
      <c r="E4060" s="1" t="s">
        <v>7777</v>
      </c>
      <c r="F4060" s="1">
        <v>239.3</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7778</v>
      </c>
      <c r="E4061" s="1" t="s">
        <v>7779</v>
      </c>
      <c r="F4061" s="1">
        <v>241.7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7780</v>
      </c>
      <c r="E4062" s="1" t="s">
        <v>7781</v>
      </c>
      <c r="F4062" s="1">
        <v>243.4</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7782</v>
      </c>
      <c r="E4063" s="1" t="s">
        <v>7783</v>
      </c>
      <c r="F4063" s="1">
        <v>245.7</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7784</v>
      </c>
      <c r="E4064" s="1" t="s">
        <v>7785</v>
      </c>
      <c r="F4064" s="1">
        <v>249.5</v>
      </c>
      <c r="G4064" s="1">
        <v>0</v>
      </c>
      <c r="H4064" s="1" t="s">
        <v>7786</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7787</v>
      </c>
      <c r="E4065" s="1" t="s">
        <v>7788</v>
      </c>
      <c r="F4065" s="1">
        <v>251.6</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7789</v>
      </c>
      <c r="E4066" s="1" t="s">
        <v>7790</v>
      </c>
      <c r="F4066" s="1">
        <v>253.5</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7791</v>
      </c>
      <c r="E4067" s="1" t="s">
        <v>7792</v>
      </c>
      <c r="F4067" s="1">
        <v>260.60000000000002</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7793</v>
      </c>
      <c r="E4068" s="1" t="s">
        <v>7794</v>
      </c>
      <c r="F4068" s="1">
        <v>262.8</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7795</v>
      </c>
      <c r="E4069" s="1" t="s">
        <v>7796</v>
      </c>
      <c r="F4069" s="1">
        <v>267.5</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7797</v>
      </c>
      <c r="E4070" s="1" t="s">
        <v>7798</v>
      </c>
      <c r="F4070" s="1">
        <v>272.39999999999998</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7799</v>
      </c>
      <c r="E4071" s="1" t="s">
        <v>7800</v>
      </c>
      <c r="F4071" s="1">
        <v>275.39999999999998</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7801</v>
      </c>
      <c r="E4072" s="1" t="s">
        <v>7802</v>
      </c>
      <c r="F4072" s="1">
        <v>277.39999999999998</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7803</v>
      </c>
      <c r="E4073" s="1" t="s">
        <v>7804</v>
      </c>
      <c r="F4073" s="1">
        <v>280</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7805</v>
      </c>
      <c r="E4074" s="1" t="s">
        <v>7806</v>
      </c>
      <c r="F4074" s="1">
        <v>286.60000000000002</v>
      </c>
      <c r="G4074" s="1">
        <v>0</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7807</v>
      </c>
      <c r="E4075" s="1" t="s">
        <v>7808</v>
      </c>
      <c r="F4075" s="1">
        <v>289.3</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7809</v>
      </c>
      <c r="E4076" s="1" t="s">
        <v>7810</v>
      </c>
      <c r="F4076" s="1">
        <v>293.89999999999998</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7811</v>
      </c>
      <c r="E4077" s="1" t="s">
        <v>7812</v>
      </c>
      <c r="F4077" s="1">
        <v>296.10000000000002</v>
      </c>
      <c r="G4077" s="1">
        <v>0</v>
      </c>
      <c r="H4077" s="1" t="s">
        <v>7813</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7814</v>
      </c>
      <c r="E4078" s="1" t="s">
        <v>7815</v>
      </c>
      <c r="F4078" s="1">
        <v>297.60000000000002</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9502</v>
      </c>
      <c r="B4079" s="1" t="s">
        <v>9501</v>
      </c>
      <c r="C4079" s="1" t="s">
        <v>7761</v>
      </c>
      <c r="D4079" s="1" t="s">
        <v>9487</v>
      </c>
      <c r="E4079" s="1" t="s">
        <v>7759</v>
      </c>
      <c r="F4079" s="1">
        <v>-32768</v>
      </c>
      <c r="G4079" s="1" t="s">
        <v>7816</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7761</v>
      </c>
      <c r="D4080" s="1" t="s">
        <v>7759</v>
      </c>
      <c r="E4080" s="1" t="s">
        <v>7760</v>
      </c>
      <c r="F4080" s="1">
        <v>0</v>
      </c>
      <c r="G4080" s="1">
        <v>0</v>
      </c>
      <c r="H4080" s="1" t="s">
        <v>7816</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7761</v>
      </c>
      <c r="D4081" s="1" t="s">
        <v>7817</v>
      </c>
      <c r="E4081" s="1" t="s">
        <v>7818</v>
      </c>
      <c r="F4081" s="1">
        <v>2.8</v>
      </c>
      <c r="G4081" s="1">
        <v>0</v>
      </c>
      <c r="H4081" s="1" t="s">
        <v>7</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7761</v>
      </c>
      <c r="D4082" s="1" t="s">
        <v>7819</v>
      </c>
      <c r="E4082" s="1" t="s">
        <v>7820</v>
      </c>
      <c r="F4082" s="1">
        <v>10.199999999999999</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7761</v>
      </c>
      <c r="D4083" s="1" t="s">
        <v>7821</v>
      </c>
      <c r="E4083" s="1" t="s">
        <v>7822</v>
      </c>
      <c r="F4083" s="1">
        <v>16.899999999999999</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7761</v>
      </c>
      <c r="D4084" s="1" t="s">
        <v>7823</v>
      </c>
      <c r="E4084" s="1" t="s">
        <v>7824</v>
      </c>
      <c r="F4084" s="1">
        <v>23.5</v>
      </c>
      <c r="G4084" s="1">
        <v>0</v>
      </c>
      <c r="H4084" s="1" t="s">
        <v>7825</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7786</v>
      </c>
      <c r="D4085" s="1" t="s">
        <v>7784</v>
      </c>
      <c r="E4085" s="1" t="s">
        <v>7785</v>
      </c>
      <c r="F4085" s="1">
        <v>0</v>
      </c>
      <c r="G4085" s="1">
        <v>0</v>
      </c>
      <c r="H4085" s="1" t="s">
        <v>7816</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7786</v>
      </c>
      <c r="D4086" s="1" t="s">
        <v>7826</v>
      </c>
      <c r="E4086" s="1" t="s">
        <v>7827</v>
      </c>
      <c r="F4086" s="1">
        <v>5.9</v>
      </c>
      <c r="G4086" s="1">
        <v>0</v>
      </c>
      <c r="H4086" s="1" t="s">
        <v>7825</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7825</v>
      </c>
      <c r="D4087" s="1" t="s">
        <v>7823</v>
      </c>
      <c r="E4087" s="1" t="s">
        <v>7824</v>
      </c>
      <c r="F4087" s="1">
        <v>0</v>
      </c>
      <c r="G4087" s="1">
        <v>0</v>
      </c>
      <c r="H4087" s="1" t="s">
        <v>7761</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7825</v>
      </c>
      <c r="D4088" s="1" t="s">
        <v>7828</v>
      </c>
      <c r="E4088" s="1" t="s">
        <v>7829</v>
      </c>
      <c r="F4088" s="1">
        <v>1.6</v>
      </c>
      <c r="G4088" s="1">
        <v>1.7</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7825</v>
      </c>
      <c r="D4089" s="1" t="s">
        <v>7830</v>
      </c>
      <c r="E4089" s="1" t="s">
        <v>2380</v>
      </c>
      <c r="F4089" s="1">
        <v>4.0999999999999996</v>
      </c>
      <c r="G4089" s="1">
        <v>4.5</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7825</v>
      </c>
      <c r="D4090" s="1" t="s">
        <v>7826</v>
      </c>
      <c r="E4090" s="1" t="s">
        <v>7827</v>
      </c>
      <c r="F4090" s="1">
        <v>5.3</v>
      </c>
      <c r="G4090" s="1">
        <v>5.8</v>
      </c>
      <c r="H4090" s="1" t="s">
        <v>7786</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7832</v>
      </c>
      <c r="E4091" s="1" t="s">
        <v>7833</v>
      </c>
      <c r="F4091" s="1">
        <v>0</v>
      </c>
      <c r="G4091" s="1">
        <v>0</v>
      </c>
      <c r="H4091" s="1" t="s">
        <v>7834</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7835</v>
      </c>
      <c r="E4092" s="1" t="s">
        <v>7836</v>
      </c>
      <c r="F4092" s="1">
        <v>5.8</v>
      </c>
      <c r="G4092" s="1">
        <v>6.4</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7837</v>
      </c>
      <c r="E4093" s="1" t="s">
        <v>7838</v>
      </c>
      <c r="F4093" s="1">
        <v>10.7</v>
      </c>
      <c r="G4093" s="1">
        <v>11.8</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7831</v>
      </c>
      <c r="B4094" s="1" t="s">
        <v>6750</v>
      </c>
      <c r="C4094" s="1" t="s">
        <v>7813</v>
      </c>
      <c r="D4094" s="1" t="s">
        <v>7839</v>
      </c>
      <c r="E4094" s="1" t="s">
        <v>7840</v>
      </c>
      <c r="F4094" s="1">
        <v>17.600000000000001</v>
      </c>
      <c r="G4094" s="1">
        <v>19.399999999999999</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7831</v>
      </c>
      <c r="B4095" s="1" t="s">
        <v>6750</v>
      </c>
      <c r="C4095" s="1" t="s">
        <v>7813</v>
      </c>
      <c r="D4095" s="1" t="s">
        <v>7841</v>
      </c>
      <c r="E4095" s="1" t="s">
        <v>7842</v>
      </c>
      <c r="F4095" s="1">
        <v>26.5</v>
      </c>
      <c r="G4095" s="1">
        <v>29.2</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7831</v>
      </c>
      <c r="B4096" s="1" t="s">
        <v>6750</v>
      </c>
      <c r="C4096" s="1" t="s">
        <v>7813</v>
      </c>
      <c r="D4096" s="1" t="s">
        <v>7843</v>
      </c>
      <c r="E4096" s="1" t="s">
        <v>7844</v>
      </c>
      <c r="F4096" s="1">
        <v>31</v>
      </c>
      <c r="G4096" s="1">
        <v>34.1</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7831</v>
      </c>
      <c r="B4097" s="1" t="s">
        <v>6750</v>
      </c>
      <c r="C4097" s="1" t="s">
        <v>7813</v>
      </c>
      <c r="D4097" s="1" t="s">
        <v>7845</v>
      </c>
      <c r="E4097" s="1" t="s">
        <v>7846</v>
      </c>
      <c r="F4097" s="1">
        <v>38.9</v>
      </c>
      <c r="G4097" s="1">
        <v>42.8</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7831</v>
      </c>
      <c r="B4098" s="1" t="s">
        <v>6750</v>
      </c>
      <c r="C4098" s="1" t="s">
        <v>7813</v>
      </c>
      <c r="D4098" s="1" t="s">
        <v>7847</v>
      </c>
      <c r="E4098" s="1" t="s">
        <v>10198</v>
      </c>
      <c r="F4098" s="1">
        <v>42.7</v>
      </c>
      <c r="G4098" s="1">
        <v>47</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7831</v>
      </c>
      <c r="B4099" s="1" t="s">
        <v>6750</v>
      </c>
      <c r="C4099" s="1" t="s">
        <v>7813</v>
      </c>
      <c r="D4099" s="1" t="s">
        <v>9904</v>
      </c>
      <c r="E4099" s="1" t="s">
        <v>7848</v>
      </c>
      <c r="F4099" s="1">
        <v>45.4</v>
      </c>
      <c r="G4099" s="1">
        <v>49.9</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7849</v>
      </c>
      <c r="E4100" s="1" t="s">
        <v>7850</v>
      </c>
      <c r="F4100" s="1">
        <v>51.3</v>
      </c>
      <c r="G4100" s="1">
        <v>56.4</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7851</v>
      </c>
      <c r="E4101" s="1" t="s">
        <v>7852</v>
      </c>
      <c r="F4101" s="1">
        <v>53</v>
      </c>
      <c r="G4101" s="1">
        <v>58.3</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7853</v>
      </c>
      <c r="E4102" s="1" t="s">
        <v>10192</v>
      </c>
      <c r="F4102" s="1">
        <v>55.3</v>
      </c>
      <c r="G4102" s="1">
        <v>60.8</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7854</v>
      </c>
      <c r="E4103" s="1" t="s">
        <v>7855</v>
      </c>
      <c r="F4103" s="1">
        <v>58.8</v>
      </c>
      <c r="G4103" s="1">
        <v>64.7</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7856</v>
      </c>
      <c r="E4104" s="1" t="s">
        <v>7857</v>
      </c>
      <c r="F4104" s="1">
        <v>60.4</v>
      </c>
      <c r="G4104" s="1">
        <v>66.400000000000006</v>
      </c>
      <c r="H4104" s="1" t="s">
        <v>7</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7813</v>
      </c>
      <c r="D4105" s="1" t="s">
        <v>7858</v>
      </c>
      <c r="E4105" s="1" t="s">
        <v>7859</v>
      </c>
      <c r="F4105" s="1">
        <v>62.5</v>
      </c>
      <c r="G4105" s="1">
        <v>68.8</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7813</v>
      </c>
      <c r="D4106" s="1" t="s">
        <v>7860</v>
      </c>
      <c r="E4106" s="1" t="s">
        <v>7861</v>
      </c>
      <c r="F4106" s="1">
        <v>65.400000000000006</v>
      </c>
      <c r="G4106" s="1">
        <v>71.900000000000006</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7813</v>
      </c>
      <c r="D4107" s="1" t="s">
        <v>7862</v>
      </c>
      <c r="E4107" s="1" t="s">
        <v>7863</v>
      </c>
      <c r="F4107" s="1">
        <v>66.900000000000006</v>
      </c>
      <c r="G4107" s="1">
        <v>73.599999999999994</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7682</v>
      </c>
      <c r="B4108" s="1" t="s">
        <v>6750</v>
      </c>
      <c r="C4108" s="1" t="s">
        <v>7813</v>
      </c>
      <c r="D4108" s="1" t="s">
        <v>7864</v>
      </c>
      <c r="E4108" s="1" t="s">
        <v>7865</v>
      </c>
      <c r="F4108" s="1">
        <v>69.099999999999994</v>
      </c>
      <c r="G4108" s="1">
        <v>76</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7682</v>
      </c>
      <c r="B4109" s="1" t="s">
        <v>6750</v>
      </c>
      <c r="C4109" s="1" t="s">
        <v>7813</v>
      </c>
      <c r="D4109" s="1" t="s">
        <v>7866</v>
      </c>
      <c r="E4109" s="1" t="s">
        <v>7867</v>
      </c>
      <c r="F4109" s="1">
        <v>70</v>
      </c>
      <c r="G4109" s="1">
        <v>77</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7682</v>
      </c>
      <c r="B4110" s="1" t="s">
        <v>6750</v>
      </c>
      <c r="C4110" s="1" t="s">
        <v>7813</v>
      </c>
      <c r="D4110" s="1" t="s">
        <v>7811</v>
      </c>
      <c r="E4110" s="1" t="s">
        <v>7812</v>
      </c>
      <c r="F4110" s="1">
        <v>76.3</v>
      </c>
      <c r="G4110" s="1">
        <v>83.9</v>
      </c>
      <c r="H4110" s="1" t="s">
        <v>6752</v>
      </c>
      <c r="J4110" s="1">
        <v>0</v>
      </c>
      <c r="K4110" s="1">
        <v>0</v>
      </c>
      <c r="L4110" s="1">
        <v>0</v>
      </c>
      <c r="M4110" s="1">
        <v>0</v>
      </c>
      <c r="N4110" s="1">
        <v>0</v>
      </c>
      <c r="O4110" s="1">
        <v>0</v>
      </c>
      <c r="P4110" s="1" t="s">
        <v>9516</v>
      </c>
      <c r="Q4110" s="1">
        <v>0</v>
      </c>
      <c r="R4110" s="1">
        <v>0</v>
      </c>
      <c r="S4110" s="1">
        <v>0</v>
      </c>
      <c r="T4110" s="1" t="s">
        <v>9516</v>
      </c>
    </row>
    <row r="4111" spans="1:20" ht="13.5" customHeight="1">
      <c r="A4111" s="1" t="s">
        <v>9502</v>
      </c>
      <c r="B4111" s="1" t="s">
        <v>9501</v>
      </c>
      <c r="C4111" s="1" t="s">
        <v>7813</v>
      </c>
      <c r="D4111" s="1" t="s">
        <v>9488</v>
      </c>
      <c r="E4111" s="1" t="s">
        <v>7811</v>
      </c>
      <c r="F4111" s="1">
        <v>32767</v>
      </c>
      <c r="G4111" s="1" t="s">
        <v>6752</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5694</v>
      </c>
      <c r="E4112" s="1" t="s">
        <v>5695</v>
      </c>
      <c r="F4112" s="1">
        <v>0</v>
      </c>
      <c r="G4112" s="1">
        <v>0</v>
      </c>
      <c r="H4112" s="1" t="s">
        <v>6752</v>
      </c>
      <c r="I4112" s="1" t="s">
        <v>9346</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7868</v>
      </c>
      <c r="E4113" s="1" t="s">
        <v>7869</v>
      </c>
      <c r="F4113" s="1">
        <v>1.5</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7870</v>
      </c>
      <c r="E4114" s="1" t="s">
        <v>7871</v>
      </c>
      <c r="F4114" s="1">
        <v>3.2</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7872</v>
      </c>
      <c r="E4115" s="1" t="s">
        <v>7873</v>
      </c>
      <c r="F4115" s="1">
        <v>4.3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7874</v>
      </c>
      <c r="E4116" s="1" t="s">
        <v>7875</v>
      </c>
      <c r="F4116" s="1">
        <v>6.7</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7876</v>
      </c>
      <c r="E4117" s="1" t="s">
        <v>7877</v>
      </c>
      <c r="F4117" s="1">
        <v>9.5</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7878</v>
      </c>
      <c r="E4118" s="1" t="s">
        <v>7879</v>
      </c>
      <c r="F4118" s="1">
        <v>10.8</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7880</v>
      </c>
      <c r="E4119" s="1" t="s">
        <v>7881</v>
      </c>
      <c r="F4119" s="1">
        <v>12.3</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7882</v>
      </c>
      <c r="E4120" s="1" t="s">
        <v>7883</v>
      </c>
      <c r="F4120" s="1">
        <v>13.4</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7884</v>
      </c>
      <c r="E4121" s="1" t="s">
        <v>7885</v>
      </c>
      <c r="F4121" s="1">
        <v>16.3</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7886</v>
      </c>
      <c r="E4122" s="1" t="s">
        <v>7887</v>
      </c>
      <c r="F4122" s="1">
        <v>18.899999999999999</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7888</v>
      </c>
      <c r="E4123" s="1" t="s">
        <v>7889</v>
      </c>
      <c r="F4123" s="1">
        <v>21.3</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7890</v>
      </c>
      <c r="E4124" s="1" t="s">
        <v>7891</v>
      </c>
      <c r="F4124" s="1">
        <v>23.4</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7892</v>
      </c>
      <c r="E4125" s="1" t="s">
        <v>7893</v>
      </c>
      <c r="F4125" s="1">
        <v>27.7</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6749</v>
      </c>
      <c r="B4126" s="1" t="s">
        <v>6750</v>
      </c>
      <c r="C4126" s="1" t="s">
        <v>7641</v>
      </c>
      <c r="D4126" s="1" t="s">
        <v>7894</v>
      </c>
      <c r="E4126" s="1" t="s">
        <v>7895</v>
      </c>
      <c r="F4126" s="1">
        <v>30.4</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6749</v>
      </c>
      <c r="B4127" s="1" t="s">
        <v>6750</v>
      </c>
      <c r="C4127" s="1" t="s">
        <v>7641</v>
      </c>
      <c r="D4127" s="1" t="s">
        <v>7896</v>
      </c>
      <c r="E4127" s="1" t="s">
        <v>7897</v>
      </c>
      <c r="F4127" s="1">
        <v>34.4</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6749</v>
      </c>
      <c r="B4128" s="1" t="s">
        <v>6750</v>
      </c>
      <c r="C4128" s="1" t="s">
        <v>7641</v>
      </c>
      <c r="D4128" s="1" t="s">
        <v>7898</v>
      </c>
      <c r="E4128" s="1" t="s">
        <v>7899</v>
      </c>
      <c r="F4128" s="1">
        <v>37.6</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7900</v>
      </c>
      <c r="E4129" s="1" t="s">
        <v>7901</v>
      </c>
      <c r="F4129" s="1">
        <v>40.700000000000003</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7902</v>
      </c>
      <c r="E4130" s="1" t="s">
        <v>7903</v>
      </c>
      <c r="F4130" s="1">
        <v>45.1</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7904</v>
      </c>
      <c r="E4131" s="1" t="s">
        <v>7905</v>
      </c>
      <c r="F4131" s="1">
        <v>47.6</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7907</v>
      </c>
      <c r="E4132" s="1" t="s">
        <v>7908</v>
      </c>
      <c r="F4132" s="1">
        <v>53.2</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7909</v>
      </c>
      <c r="E4133" s="1" t="s">
        <v>7910</v>
      </c>
      <c r="F4133" s="1">
        <v>58</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7911</v>
      </c>
      <c r="E4134" s="1" t="s">
        <v>7912</v>
      </c>
      <c r="F4134" s="1">
        <v>59.8</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7641</v>
      </c>
      <c r="D4135" s="1" t="s">
        <v>7913</v>
      </c>
      <c r="E4135" s="1" t="s">
        <v>7914</v>
      </c>
      <c r="F4135" s="1">
        <v>62.1</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7641</v>
      </c>
      <c r="D4136" s="1" t="s">
        <v>7915</v>
      </c>
      <c r="E4136" s="1" t="s">
        <v>7916</v>
      </c>
      <c r="F4136" s="1">
        <v>64.2</v>
      </c>
      <c r="G4136" s="1">
        <v>0</v>
      </c>
      <c r="H4136" s="1" t="s">
        <v>7917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7641</v>
      </c>
      <c r="D4137" s="1" t="s">
        <v>7918</v>
      </c>
      <c r="E4137" s="1" t="s">
        <v>7919</v>
      </c>
      <c r="F4137" s="1">
        <v>67</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7641</v>
      </c>
      <c r="D4138" s="1" t="s">
        <v>7920</v>
      </c>
      <c r="E4138" s="1" t="s">
        <v>7921</v>
      </c>
      <c r="F4138" s="1">
        <v>68.2</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7641</v>
      </c>
      <c r="D4139" s="1" t="s">
        <v>7922</v>
      </c>
      <c r="E4139" s="1" t="s">
        <v>7923</v>
      </c>
      <c r="F4139" s="1">
        <v>73.099999999999994</v>
      </c>
      <c r="G4139" s="1">
        <v>0</v>
      </c>
      <c r="H4139" s="1" t="s">
        <v>7924</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7641</v>
      </c>
      <c r="D4140" s="1" t="s">
        <v>7925</v>
      </c>
      <c r="E4140" s="1" t="s">
        <v>7926</v>
      </c>
      <c r="F4140" s="1">
        <v>74.5</v>
      </c>
      <c r="G4140" s="1">
        <v>0</v>
      </c>
      <c r="H4140" s="1" t="s">
        <v>7927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7928</v>
      </c>
      <c r="E4141" s="1" t="s">
        <v>7929</v>
      </c>
      <c r="F4141" s="1">
        <v>0</v>
      </c>
      <c r="G4141" s="1">
        <v>0</v>
      </c>
      <c r="J4141" s="1">
        <v>0</v>
      </c>
      <c r="K4141" s="1">
        <v>0</v>
      </c>
      <c r="L4141" s="1">
        <v>0</v>
      </c>
      <c r="M4141" s="1">
        <v>0</v>
      </c>
      <c r="N4141" s="1">
        <v>0</v>
      </c>
      <c r="O4141" s="1">
        <v>0</v>
      </c>
      <c r="P4141" s="1" t="s">
        <v>9516</v>
      </c>
      <c r="Q4141" s="1">
        <v>0</v>
      </c>
      <c r="R4141" s="1">
        <v>0</v>
      </c>
      <c r="S4141" s="1">
        <v>0</v>
      </c>
      <c r="T4141" s="1" t="s">
        <v>9516</v>
      </c>
    </row>
    <row r="4142" spans="1:20" ht="13.5" customHeight="1">
      <c r="A4142" s="1" t="s">
        <v>7906</v>
      </c>
      <c r="B4142" s="1" t="s">
        <v>6750</v>
      </c>
      <c r="C4142" s="1" t="s">
        <v>7917</v>
      </c>
      <c r="D4142" s="1" t="s">
        <v>7930</v>
      </c>
      <c r="E4142" s="1" t="s">
        <v>7931</v>
      </c>
      <c r="F4142" s="1">
        <v>1.3</v>
      </c>
      <c r="G4142" s="1">
        <v>1.5</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7906</v>
      </c>
      <c r="B4143" s="1" t="s">
        <v>6750</v>
      </c>
      <c r="C4143" s="1" t="s">
        <v>7917</v>
      </c>
      <c r="D4143" s="1" t="s">
        <v>7932</v>
      </c>
      <c r="E4143" s="1" t="s">
        <v>7933</v>
      </c>
      <c r="F4143" s="1">
        <v>2.8</v>
      </c>
      <c r="G4143" s="1">
        <v>3.1</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7906</v>
      </c>
      <c r="B4144" s="1" t="s">
        <v>6750</v>
      </c>
      <c r="C4144" s="1" t="s">
        <v>7917</v>
      </c>
      <c r="D4144" s="1" t="s">
        <v>7934</v>
      </c>
      <c r="E4144" s="1" t="s">
        <v>7935</v>
      </c>
      <c r="F4144" s="1">
        <v>3.6</v>
      </c>
      <c r="G4144" s="1">
        <v>4</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7906</v>
      </c>
      <c r="B4145" s="1" t="s">
        <v>6750</v>
      </c>
      <c r="C4145" s="1" t="s">
        <v>7917</v>
      </c>
      <c r="D4145" s="1" t="s">
        <v>7936</v>
      </c>
      <c r="E4145" s="1" t="s">
        <v>7937</v>
      </c>
      <c r="F4145" s="1">
        <v>5.5</v>
      </c>
      <c r="G4145" s="1">
        <v>6.1</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7906</v>
      </c>
      <c r="B4146" s="1" t="s">
        <v>6750</v>
      </c>
      <c r="C4146" s="1" t="s">
        <v>7917</v>
      </c>
      <c r="D4146" s="1" t="s">
        <v>7938</v>
      </c>
      <c r="E4146" s="1" t="s">
        <v>7939</v>
      </c>
      <c r="F4146" s="1">
        <v>7.2</v>
      </c>
      <c r="G4146" s="1">
        <v>8</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7906</v>
      </c>
      <c r="B4147" s="1" t="s">
        <v>6750</v>
      </c>
      <c r="C4147" s="1" t="s">
        <v>7917</v>
      </c>
      <c r="D4147" s="1" t="s">
        <v>7915</v>
      </c>
      <c r="E4147" s="1" t="s">
        <v>7916</v>
      </c>
      <c r="F4147" s="1">
        <v>8.5</v>
      </c>
      <c r="G4147" s="1">
        <v>9.4</v>
      </c>
      <c r="H4147" s="1" t="s">
        <v>7940</v>
      </c>
      <c r="J4147" s="1">
        <v>0</v>
      </c>
      <c r="K4147" s="1">
        <v>0</v>
      </c>
      <c r="L4147" s="1">
        <v>0</v>
      </c>
      <c r="M4147" s="1">
        <v>0</v>
      </c>
      <c r="N4147" s="1">
        <v>0</v>
      </c>
      <c r="O4147" s="1">
        <v>0</v>
      </c>
      <c r="P4147" s="1" t="s">
        <v>9516</v>
      </c>
      <c r="Q4147" s="1">
        <v>0</v>
      </c>
      <c r="R4147" s="1">
        <v>0</v>
      </c>
      <c r="S4147" s="1">
        <v>0</v>
      </c>
      <c r="T4147" s="1" t="s">
        <v>9516</v>
      </c>
    </row>
    <row r="4148" spans="1:20" ht="13.5" customHeight="1">
      <c r="A4148" s="1" t="s">
        <v>9502</v>
      </c>
      <c r="B4148" s="1" t="s">
        <v>9501</v>
      </c>
      <c r="C4148" s="1" t="s">
        <v>7917</v>
      </c>
      <c r="D4148" s="1" t="s">
        <v>9484</v>
      </c>
      <c r="E4148" s="1" t="s">
        <v>7915</v>
      </c>
      <c r="F4148" s="1">
        <v>32767</v>
      </c>
      <c r="G4148" s="1" t="s">
        <v>7940</v>
      </c>
      <c r="K4148" s="1">
        <v>0</v>
      </c>
      <c r="L4148" s="1">
        <v>0</v>
      </c>
      <c r="M4148" s="1">
        <v>0</v>
      </c>
      <c r="N4148" s="1">
        <v>0</v>
      </c>
      <c r="O4148" s="1">
        <v>0</v>
      </c>
      <c r="P4148" s="1" t="s">
        <v>9516</v>
      </c>
      <c r="Q4148" s="1">
        <v>0</v>
      </c>
      <c r="R4148" s="1">
        <v>0</v>
      </c>
      <c r="S4148" s="1">
        <v>0</v>
      </c>
      <c r="T4148" s="1" t="s">
        <v>9516</v>
      </c>
    </row>
    <row r="4149" spans="1:20" ht="13.5" customHeight="1">
      <c r="A4149" s="1" t="s">
        <v>9502</v>
      </c>
      <c r="B4149" s="1" t="s">
        <v>9501</v>
      </c>
      <c r="C4149" s="1" t="s">
        <v>7664</v>
      </c>
      <c r="D4149" s="1" t="s">
        <v>9483</v>
      </c>
      <c r="E4149" s="1" t="s">
        <v>7662</v>
      </c>
      <c r="F4149" s="1">
        <v>-32768</v>
      </c>
      <c r="G4149" s="1" t="s">
        <v>6752</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7662</v>
      </c>
      <c r="E4150" s="1" t="s">
        <v>7663</v>
      </c>
      <c r="F4150" s="1">
        <v>0</v>
      </c>
      <c r="G4150" s="1">
        <v>0</v>
      </c>
      <c r="H4150" s="1" t="s">
        <v>6752</v>
      </c>
      <c r="J4150" s="1">
        <v>0</v>
      </c>
      <c r="K4150" s="1">
        <v>0</v>
      </c>
      <c r="L4150" s="1">
        <v>0</v>
      </c>
      <c r="M4150" s="1">
        <v>0</v>
      </c>
      <c r="N4150" s="1">
        <v>0</v>
      </c>
      <c r="O4150" s="1">
        <v>0</v>
      </c>
      <c r="P4150" s="1" t="s">
        <v>9516</v>
      </c>
      <c r="Q4150" s="1">
        <v>0</v>
      </c>
      <c r="R4150" s="1">
        <v>0</v>
      </c>
      <c r="S4150" s="1">
        <v>0</v>
      </c>
      <c r="T4150" s="1" t="s">
        <v>9516</v>
      </c>
    </row>
    <row r="4151" spans="1:20" ht="13.5" customHeight="1">
      <c r="A4151" s="1" t="s">
        <v>6749</v>
      </c>
      <c r="B4151" s="1" t="s">
        <v>6750</v>
      </c>
      <c r="C4151" s="1" t="s">
        <v>7664</v>
      </c>
      <c r="D4151" s="1" t="s">
        <v>7941</v>
      </c>
      <c r="E4151" s="1" t="s">
        <v>7942</v>
      </c>
      <c r="F4151" s="1">
        <v>3.7</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6749</v>
      </c>
      <c r="B4152" s="1" t="s">
        <v>6750</v>
      </c>
      <c r="C4152" s="1" t="s">
        <v>7664</v>
      </c>
      <c r="D4152" s="1" t="s">
        <v>7943</v>
      </c>
      <c r="E4152" s="1" t="s">
        <v>7944</v>
      </c>
      <c r="F4152" s="1">
        <v>6</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6749</v>
      </c>
      <c r="B4153" s="1" t="s">
        <v>6750</v>
      </c>
      <c r="C4153" s="1" t="s">
        <v>7664</v>
      </c>
      <c r="D4153" s="1" t="s">
        <v>7945</v>
      </c>
      <c r="E4153" s="1" t="s">
        <v>7946</v>
      </c>
      <c r="F4153" s="1">
        <v>11.3</v>
      </c>
      <c r="G4153" s="1">
        <v>0</v>
      </c>
      <c r="J4153" s="1">
        <v>0</v>
      </c>
      <c r="K4153" s="1">
        <v>0</v>
      </c>
      <c r="L4153" s="1">
        <v>0</v>
      </c>
      <c r="M4153" s="1">
        <v>0</v>
      </c>
      <c r="N4153" s="1">
        <v>0</v>
      </c>
      <c r="O4153" s="1">
        <v>0</v>
      </c>
      <c r="P4153" s="1" t="s">
        <v>9516</v>
      </c>
      <c r="Q4153" s="1">
        <v>0</v>
      </c>
      <c r="R4153" s="1">
        <v>0</v>
      </c>
      <c r="S4153" s="1">
        <v>0</v>
      </c>
      <c r="T4153" s="1" t="s">
        <v>9516</v>
      </c>
    </row>
    <row r="4154" spans="1:20" ht="13.5" customHeight="1">
      <c r="A4154" s="1" t="s">
        <v>6749</v>
      </c>
      <c r="B4154" s="1" t="s">
        <v>6750</v>
      </c>
      <c r="C4154" s="1" t="s">
        <v>7664</v>
      </c>
      <c r="D4154" s="1" t="s">
        <v>7947</v>
      </c>
      <c r="E4154" s="1" t="s">
        <v>7948</v>
      </c>
      <c r="F4154" s="1">
        <v>17.7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6749</v>
      </c>
      <c r="B4155" s="1" t="s">
        <v>6750</v>
      </c>
      <c r="C4155" s="1" t="s">
        <v>7664</v>
      </c>
      <c r="D4155" s="1" t="s">
        <v>7949</v>
      </c>
      <c r="E4155" s="1" t="s">
        <v>7950</v>
      </c>
      <c r="F4155" s="1">
        <v>21.6</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6749</v>
      </c>
      <c r="B4156" s="1" t="s">
        <v>6750</v>
      </c>
      <c r="C4156" s="1" t="s">
        <v>7664</v>
      </c>
      <c r="D4156" s="1" t="s">
        <v>7951</v>
      </c>
      <c r="E4156" s="1" t="s">
        <v>7952</v>
      </c>
      <c r="F4156" s="1">
        <v>23.9</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7953</v>
      </c>
      <c r="E4157" s="1" t="s">
        <v>7954</v>
      </c>
      <c r="F4157" s="1">
        <v>32.1</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7955</v>
      </c>
      <c r="E4158" s="1" t="s">
        <v>7956</v>
      </c>
      <c r="F4158" s="1">
        <v>35.4</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7957</v>
      </c>
      <c r="E4159" s="1" t="s">
        <v>3493</v>
      </c>
      <c r="F4159" s="1">
        <v>38.799999999999997</v>
      </c>
      <c r="G4159" s="1">
        <v>0</v>
      </c>
      <c r="H4159" s="1" t="s">
        <v>7924</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7664</v>
      </c>
      <c r="D4160" s="1" t="s">
        <v>7958</v>
      </c>
      <c r="E4160" s="1" t="s">
        <v>7959</v>
      </c>
      <c r="F4160" s="1">
        <v>43.9</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7664</v>
      </c>
      <c r="D4161" s="1" t="s">
        <v>7960</v>
      </c>
      <c r="E4161" s="1" t="s">
        <v>7961</v>
      </c>
      <c r="F4161" s="1">
        <v>47.8</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7664</v>
      </c>
      <c r="D4162" s="1" t="s">
        <v>7962</v>
      </c>
      <c r="E4162" s="1" t="s">
        <v>7963</v>
      </c>
      <c r="F4162" s="1">
        <v>52.3</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7664</v>
      </c>
      <c r="D4163" s="1" t="s">
        <v>7964</v>
      </c>
      <c r="E4163" s="1" t="s">
        <v>7965</v>
      </c>
      <c r="F4163" s="1">
        <v>55.1</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7664</v>
      </c>
      <c r="D4164" s="1" t="s">
        <v>7966</v>
      </c>
      <c r="E4164" s="1" t="s">
        <v>7967</v>
      </c>
      <c r="F4164" s="1">
        <v>59.8</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7906</v>
      </c>
      <c r="B4165" s="1" t="s">
        <v>6750</v>
      </c>
      <c r="C4165" s="1" t="s">
        <v>7664</v>
      </c>
      <c r="D4165" s="1" t="s">
        <v>7968</v>
      </c>
      <c r="E4165" s="1" t="s">
        <v>7969</v>
      </c>
      <c r="F4165" s="1">
        <v>65.5</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7970</v>
      </c>
      <c r="E4166" s="1" t="s">
        <v>7971</v>
      </c>
      <c r="F4166" s="1">
        <v>72.7</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7972</v>
      </c>
      <c r="E4167" s="1" t="s">
        <v>7973</v>
      </c>
      <c r="F4167" s="1">
        <v>76.7</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7974</v>
      </c>
      <c r="E4168" s="1" t="s">
        <v>7975</v>
      </c>
      <c r="F4168" s="1">
        <v>80.400000000000006</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7976</v>
      </c>
      <c r="E4169" s="1" t="s">
        <v>7977</v>
      </c>
      <c r="F4169" s="1">
        <v>83.2</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7978</v>
      </c>
      <c r="E4170" s="1" t="s">
        <v>7979</v>
      </c>
      <c r="F4170" s="1">
        <v>87.2</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7980</v>
      </c>
      <c r="E4171" s="1" t="s">
        <v>7981</v>
      </c>
      <c r="F4171" s="1">
        <v>93.3</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7982</v>
      </c>
      <c r="E4172" s="1" t="s">
        <v>7983</v>
      </c>
      <c r="F4172" s="1">
        <v>95.5</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7984</v>
      </c>
      <c r="E4173" s="1" t="s">
        <v>7985</v>
      </c>
      <c r="F4173" s="1">
        <v>97.6</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7986</v>
      </c>
      <c r="E4174" s="1" t="s">
        <v>7987</v>
      </c>
      <c r="F4174" s="1">
        <v>103.9</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7988</v>
      </c>
      <c r="E4175" s="1" t="s">
        <v>7989</v>
      </c>
      <c r="F4175" s="1">
        <v>111.3</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7990</v>
      </c>
      <c r="E4176" s="1" t="s">
        <v>7991</v>
      </c>
      <c r="F4176" s="1">
        <v>112.1</v>
      </c>
      <c r="G4176" s="1">
        <v>0</v>
      </c>
      <c r="H4176" s="1" t="s">
        <v>7</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7992</v>
      </c>
      <c r="E4177" s="1" t="s">
        <v>7993</v>
      </c>
      <c r="F4177" s="1">
        <v>114.1</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7994</v>
      </c>
      <c r="E4178" s="1" t="s">
        <v>7995</v>
      </c>
      <c r="F4178" s="1">
        <v>116.2</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7996</v>
      </c>
      <c r="E4179" s="1" t="s">
        <v>7997</v>
      </c>
      <c r="F4179" s="1">
        <v>119.4</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7998</v>
      </c>
      <c r="E4180" s="1" t="s">
        <v>7999</v>
      </c>
      <c r="F4180" s="1">
        <v>121.4</v>
      </c>
      <c r="G4180" s="1">
        <v>0</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8000</v>
      </c>
      <c r="E4181" s="1" t="s">
        <v>8001</v>
      </c>
      <c r="F4181" s="1">
        <v>122.7</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8002</v>
      </c>
      <c r="E4182" s="1" t="s">
        <v>8003</v>
      </c>
      <c r="F4182" s="1">
        <v>124.5</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8004</v>
      </c>
      <c r="E4183" s="1" t="s">
        <v>6356</v>
      </c>
      <c r="F4183" s="1">
        <v>126.6</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8005</v>
      </c>
      <c r="E4184" s="1" t="s">
        <v>8006</v>
      </c>
      <c r="F4184" s="1">
        <v>127.9</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8007</v>
      </c>
      <c r="E4185" s="1" t="s">
        <v>8008</v>
      </c>
      <c r="F4185" s="1">
        <v>128.69999999999999</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1557</v>
      </c>
      <c r="E4186" s="1" t="s">
        <v>1558</v>
      </c>
      <c r="F4186" s="1">
        <v>130.19999999999999</v>
      </c>
      <c r="G4186" s="1">
        <v>0</v>
      </c>
      <c r="I4186" s="1" t="s">
        <v>9335</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8009</v>
      </c>
      <c r="E4187" s="1" t="s">
        <v>8010</v>
      </c>
      <c r="F4187" s="1">
        <v>131.30000000000001</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8011</v>
      </c>
      <c r="E4188" s="1" t="s">
        <v>8012</v>
      </c>
      <c r="F4188" s="1">
        <v>132.69999999999999</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8013</v>
      </c>
      <c r="E4189" s="1" t="s">
        <v>8014</v>
      </c>
      <c r="F4189" s="1">
        <v>136.19999999999999</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8015</v>
      </c>
      <c r="E4190" s="1" t="s">
        <v>3482</v>
      </c>
      <c r="F4190" s="1">
        <v>138</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8016</v>
      </c>
      <c r="E4191" s="1" t="s">
        <v>8017</v>
      </c>
      <c r="F4191" s="1">
        <v>139.5</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8018</v>
      </c>
      <c r="E4192" s="1" t="s">
        <v>8019</v>
      </c>
      <c r="F4192" s="1">
        <v>141.6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8020</v>
      </c>
      <c r="E4193" s="1" t="s">
        <v>8021</v>
      </c>
      <c r="F4193" s="1">
        <v>143.69999999999999</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8022</v>
      </c>
      <c r="E4194" s="1" t="s">
        <v>8023</v>
      </c>
      <c r="F4194" s="1">
        <v>145.69999999999999</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8024</v>
      </c>
      <c r="E4195" s="1" t="s">
        <v>8025</v>
      </c>
      <c r="F4195" s="1">
        <v>148.6</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8026</v>
      </c>
      <c r="E4196" s="1" t="s">
        <v>10150</v>
      </c>
      <c r="F4196" s="1">
        <v>152.4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8027</v>
      </c>
      <c r="E4197" s="1" t="s">
        <v>10149</v>
      </c>
      <c r="F4197" s="1">
        <v>154.19999999999999</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8028</v>
      </c>
      <c r="E4198" s="1" t="s">
        <v>8029</v>
      </c>
      <c r="F4198" s="1">
        <v>156</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8030</v>
      </c>
      <c r="E4199" s="1" t="s">
        <v>8031</v>
      </c>
      <c r="F4199" s="1">
        <v>158</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8032</v>
      </c>
      <c r="E4200" s="1" t="s">
        <v>10162</v>
      </c>
      <c r="F4200" s="1">
        <v>163.4</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8033</v>
      </c>
      <c r="E4201" s="1" t="s">
        <v>8034</v>
      </c>
      <c r="F4201" s="1">
        <v>166.1</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8035</v>
      </c>
      <c r="E4202" s="1" t="s">
        <v>10169</v>
      </c>
      <c r="F4202" s="1">
        <v>167</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8036</v>
      </c>
      <c r="E4203" s="1" t="s">
        <v>8037</v>
      </c>
      <c r="F4203" s="1">
        <v>168.7</v>
      </c>
      <c r="G4203" s="1">
        <v>0</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8038</v>
      </c>
      <c r="E4204" s="1" t="s">
        <v>8039</v>
      </c>
      <c r="F4204" s="1">
        <v>170.6</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8040</v>
      </c>
      <c r="E4205" s="1" t="s">
        <v>8041</v>
      </c>
      <c r="F4205" s="1">
        <v>173.6</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8042</v>
      </c>
      <c r="E4206" s="1" t="s">
        <v>8043</v>
      </c>
      <c r="F4206" s="1">
        <v>179.7</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8044</v>
      </c>
      <c r="E4207" s="1" t="s">
        <v>8045</v>
      </c>
      <c r="F4207" s="1">
        <v>190.4</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8046</v>
      </c>
      <c r="E4208" s="1" t="s">
        <v>8047</v>
      </c>
      <c r="F4208" s="1">
        <v>192.2</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2319</v>
      </c>
      <c r="E4209" s="1" t="s">
        <v>8048</v>
      </c>
      <c r="F4209" s="1">
        <v>194.2</v>
      </c>
      <c r="G4209" s="1">
        <v>0</v>
      </c>
      <c r="I4209" s="1" t="s">
        <v>9335</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8049</v>
      </c>
      <c r="E4210" s="1" t="s">
        <v>8050</v>
      </c>
      <c r="F4210" s="1">
        <v>198.7</v>
      </c>
      <c r="G4210" s="1">
        <v>0</v>
      </c>
      <c r="H4210" s="1" t="s">
        <v>7834</v>
      </c>
      <c r="J4210" s="1">
        <v>0</v>
      </c>
      <c r="K4210" s="1">
        <v>0</v>
      </c>
      <c r="L4210" s="1">
        <v>0</v>
      </c>
      <c r="M4210" s="1">
        <v>0</v>
      </c>
      <c r="N4210" s="1">
        <v>0</v>
      </c>
      <c r="O4210" s="1">
        <v>0</v>
      </c>
      <c r="P4210" s="1" t="s">
        <v>9516</v>
      </c>
      <c r="Q4210" s="1">
        <v>0</v>
      </c>
      <c r="R4210" s="1">
        <v>0</v>
      </c>
      <c r="S4210" s="1">
        <v>0</v>
      </c>
      <c r="T4210" s="1" t="s">
        <v>9516</v>
      </c>
    </row>
    <row r="4211" spans="1:20" ht="13.5" customHeight="1">
      <c r="A4211" s="1" t="s">
        <v>9502</v>
      </c>
      <c r="B4211" s="1" t="s">
        <v>9501</v>
      </c>
      <c r="C4211" s="1" t="s">
        <v>7924</v>
      </c>
      <c r="D4211" s="1" t="s">
        <v>9485</v>
      </c>
      <c r="E4211" s="1" t="s">
        <v>7922</v>
      </c>
      <c r="F4211" s="1">
        <v>-32768</v>
      </c>
      <c r="G4211" s="1" t="s">
        <v>7641</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7922</v>
      </c>
      <c r="E4212" s="1" t="s">
        <v>7923</v>
      </c>
      <c r="F4212" s="1">
        <v>0</v>
      </c>
      <c r="G4212" s="1">
        <v>0</v>
      </c>
      <c r="H4212" s="1" t="s">
        <v>7641</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8051</v>
      </c>
      <c r="E4213" s="1" t="s">
        <v>5084</v>
      </c>
      <c r="F4213" s="1">
        <v>1.9</v>
      </c>
      <c r="G4213" s="1">
        <v>2.1</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8052</v>
      </c>
      <c r="E4214" s="1" t="s">
        <v>8053</v>
      </c>
      <c r="F4214" s="1">
        <v>3</v>
      </c>
      <c r="G4214" s="1">
        <v>3.3</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6915</v>
      </c>
      <c r="E4215" s="1" t="s">
        <v>8054</v>
      </c>
      <c r="F4215" s="1">
        <v>5.2</v>
      </c>
      <c r="G4215" s="1">
        <v>5.8</v>
      </c>
      <c r="H4215" s="1" t="s">
        <v>7</v>
      </c>
      <c r="I4215" s="1" t="s">
        <v>9374</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8055</v>
      </c>
      <c r="E4216" s="1" t="s">
        <v>8056</v>
      </c>
      <c r="F4216" s="1">
        <v>8.9</v>
      </c>
      <c r="G4216" s="1">
        <v>9.8000000000000007</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8057</v>
      </c>
      <c r="E4217" s="1" t="s">
        <v>8058</v>
      </c>
      <c r="F4217" s="1">
        <v>11.2</v>
      </c>
      <c r="G4217" s="1">
        <v>12.4</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8059</v>
      </c>
      <c r="E4218" s="1" t="s">
        <v>8060</v>
      </c>
      <c r="F4218" s="1">
        <v>13.7</v>
      </c>
      <c r="G4218" s="1">
        <v>15.1</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8061</v>
      </c>
      <c r="E4219" s="1" t="s">
        <v>8062</v>
      </c>
      <c r="F4219" s="1">
        <v>15.7</v>
      </c>
      <c r="G4219" s="1">
        <v>17.3</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8063</v>
      </c>
      <c r="E4220" s="1" t="s">
        <v>8064</v>
      </c>
      <c r="F4220" s="1">
        <v>17.5</v>
      </c>
      <c r="G4220" s="1">
        <v>19.3</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8065</v>
      </c>
      <c r="E4221" s="1" t="s">
        <v>8066</v>
      </c>
      <c r="F4221" s="1">
        <v>19.399999999999999</v>
      </c>
      <c r="G4221" s="1">
        <v>21.4</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8067</v>
      </c>
      <c r="E4222" s="1" t="s">
        <v>8068</v>
      </c>
      <c r="F4222" s="1">
        <v>21.3</v>
      </c>
      <c r="G4222" s="1">
        <v>23.5</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8069</v>
      </c>
      <c r="E4223" s="1" t="s">
        <v>8070</v>
      </c>
      <c r="F4223" s="1">
        <v>24.8</v>
      </c>
      <c r="G4223" s="1">
        <v>27.3</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8071</v>
      </c>
      <c r="E4224" s="1" t="s">
        <v>8072</v>
      </c>
      <c r="F4224" s="1">
        <v>27.6</v>
      </c>
      <c r="G4224" s="1">
        <v>30.4</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8073</v>
      </c>
      <c r="E4225" s="1" t="s">
        <v>8074</v>
      </c>
      <c r="F4225" s="1">
        <v>29.8</v>
      </c>
      <c r="G4225" s="1">
        <v>32.799999999999997</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8075</v>
      </c>
      <c r="E4226" s="1" t="s">
        <v>8076</v>
      </c>
      <c r="F4226" s="1">
        <v>32.700000000000003</v>
      </c>
      <c r="G4226" s="1">
        <v>36</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8077</v>
      </c>
      <c r="E4227" s="1" t="s">
        <v>8078</v>
      </c>
      <c r="F4227" s="1">
        <v>37.200000000000003</v>
      </c>
      <c r="G4227" s="1">
        <v>41</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8079</v>
      </c>
      <c r="E4228" s="1" t="s">
        <v>8080</v>
      </c>
      <c r="F4228" s="1">
        <v>42.9</v>
      </c>
      <c r="G4228" s="1">
        <v>47.2</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8081</v>
      </c>
      <c r="E4229" s="1" t="s">
        <v>8082</v>
      </c>
      <c r="F4229" s="1">
        <v>48.1</v>
      </c>
      <c r="G4229" s="1">
        <v>53</v>
      </c>
      <c r="H4229" s="1" t="s">
        <v>7</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8083</v>
      </c>
      <c r="E4230" s="1" t="s">
        <v>8084</v>
      </c>
      <c r="F4230" s="1">
        <v>50.3</v>
      </c>
      <c r="G4230" s="1">
        <v>55.4</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8085</v>
      </c>
      <c r="E4231" s="1" t="s">
        <v>8086</v>
      </c>
      <c r="F4231" s="1">
        <v>56.3</v>
      </c>
      <c r="G4231" s="1">
        <v>62</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8087</v>
      </c>
      <c r="E4232" s="1" t="s">
        <v>8088</v>
      </c>
      <c r="F4232" s="1">
        <v>58.8</v>
      </c>
      <c r="G4232" s="1">
        <v>64.7</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8089</v>
      </c>
      <c r="E4233" s="1" t="s">
        <v>8090</v>
      </c>
      <c r="F4233" s="1">
        <v>60.9</v>
      </c>
      <c r="G4233" s="1">
        <v>67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8091</v>
      </c>
      <c r="E4234" s="1" t="s">
        <v>8092</v>
      </c>
      <c r="F4234" s="1">
        <v>66</v>
      </c>
      <c r="G4234" s="1">
        <v>72.599999999999994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7957</v>
      </c>
      <c r="E4235" s="1" t="s">
        <v>3493</v>
      </c>
      <c r="F4235" s="1">
        <v>67.5</v>
      </c>
      <c r="G4235" s="1">
        <v>74.3</v>
      </c>
      <c r="H4235" s="1" t="s">
        <v>7664</v>
      </c>
      <c r="J4235" s="1">
        <v>0</v>
      </c>
      <c r="K4235" s="1">
        <v>0</v>
      </c>
      <c r="L4235" s="1">
        <v>0</v>
      </c>
      <c r="M4235" s="1">
        <v>0</v>
      </c>
      <c r="N4235" s="1">
        <v>0</v>
      </c>
      <c r="O4235" s="1">
        <v>0</v>
      </c>
      <c r="P4235" s="1" t="s">
        <v>9516</v>
      </c>
      <c r="Q4235" s="1">
        <v>0</v>
      </c>
      <c r="R4235" s="1">
        <v>0</v>
      </c>
      <c r="S4235" s="1">
        <v>0</v>
      </c>
      <c r="T4235" s="1" t="s">
        <v>9516</v>
      </c>
    </row>
    <row r="4236" spans="1:20" ht="13.5" customHeight="1">
      <c r="A4236" s="1" t="s">
        <v>9502</v>
      </c>
      <c r="B4236" s="1" t="s">
        <v>9501</v>
      </c>
      <c r="C4236" s="1" t="s">
        <v>7924</v>
      </c>
      <c r="D4236" s="1" t="s">
        <v>9486</v>
      </c>
      <c r="E4236" s="1" t="s">
        <v>7957</v>
      </c>
      <c r="F4236" s="1">
        <v>32767</v>
      </c>
      <c r="G4236" s="1" t="s">
        <v>7664</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7925</v>
      </c>
      <c r="E4237" s="1" t="s">
        <v>7926</v>
      </c>
      <c r="F4237" s="1">
        <v>0</v>
      </c>
      <c r="G4237" s="1">
        <v>0</v>
      </c>
      <c r="H4237" s="1" t="s">
        <v>7641</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8093</v>
      </c>
      <c r="E4238" s="1" t="s">
        <v>8094</v>
      </c>
      <c r="F4238" s="1">
        <v>1.4</v>
      </c>
      <c r="G4238" s="1">
        <v>1.5</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8095</v>
      </c>
      <c r="E4239" s="1" t="s">
        <v>8096</v>
      </c>
      <c r="F4239" s="1">
        <v>2.8</v>
      </c>
      <c r="G4239" s="1">
        <v>3.1</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8097</v>
      </c>
      <c r="E4240" s="1" t="s">
        <v>8098</v>
      </c>
      <c r="F4240" s="1">
        <v>3.9</v>
      </c>
      <c r="G4240" s="1">
        <v>4.3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8099</v>
      </c>
      <c r="E4241" s="1" t="s">
        <v>8100</v>
      </c>
      <c r="F4241" s="1">
        <v>6</v>
      </c>
      <c r="G4241" s="1">
        <v>6.6</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4597</v>
      </c>
      <c r="E4242" s="1" t="s">
        <v>8101</v>
      </c>
      <c r="F4242" s="1">
        <v>9.1999999999999993</v>
      </c>
      <c r="G4242" s="1">
        <v>10.1</v>
      </c>
      <c r="H4242" s="1" t="s">
        <v>7</v>
      </c>
      <c r="I4242" s="1" t="s">
        <v>9363</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8102</v>
      </c>
      <c r="E4243" s="1" t="s">
        <v>8103</v>
      </c>
      <c r="F4243" s="1">
        <v>10.9</v>
      </c>
      <c r="G4243" s="1">
        <v>12</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8104</v>
      </c>
      <c r="E4244" s="1" t="s">
        <v>8105</v>
      </c>
      <c r="F4244" s="1">
        <v>14.2</v>
      </c>
      <c r="G4244" s="1">
        <v>15.6</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8106</v>
      </c>
      <c r="E4245" s="1" t="s">
        <v>8107</v>
      </c>
      <c r="F4245" s="1">
        <v>15.6</v>
      </c>
      <c r="G4245" s="1">
        <v>17.2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8108</v>
      </c>
      <c r="E4246" s="1" t="s">
        <v>8109</v>
      </c>
      <c r="F4246" s="1">
        <v>17.7</v>
      </c>
      <c r="G4246" s="1">
        <v>19.5</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8110</v>
      </c>
      <c r="E4247" s="1" t="s">
        <v>8111</v>
      </c>
      <c r="F4247" s="1">
        <v>19.8</v>
      </c>
      <c r="G4247" s="1">
        <v>21.8</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8112</v>
      </c>
      <c r="E4248" s="1" t="s">
        <v>8113</v>
      </c>
      <c r="F4248" s="1">
        <v>21.8</v>
      </c>
      <c r="G4248" s="1">
        <v>24</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8114</v>
      </c>
      <c r="E4249" s="1" t="s">
        <v>8115</v>
      </c>
      <c r="F4249" s="1">
        <v>24.5</v>
      </c>
      <c r="G4249" s="1">
        <v>27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8116</v>
      </c>
      <c r="E4250" s="1" t="s">
        <v>8117</v>
      </c>
      <c r="F4250" s="1">
        <v>26.4</v>
      </c>
      <c r="G4250" s="1">
        <v>29</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8118</v>
      </c>
      <c r="E4251" s="1" t="s">
        <v>8119</v>
      </c>
      <c r="F4251" s="1">
        <v>28.6</v>
      </c>
      <c r="G4251" s="1">
        <v>31.5</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8120</v>
      </c>
      <c r="E4252" s="1" t="s">
        <v>8121</v>
      </c>
      <c r="F4252" s="1">
        <v>32.6</v>
      </c>
      <c r="G4252" s="1">
        <v>35.9</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6540</v>
      </c>
      <c r="E4253" s="1" t="s">
        <v>8122</v>
      </c>
      <c r="F4253" s="1">
        <v>36.200000000000003</v>
      </c>
      <c r="G4253" s="1">
        <v>39.799999999999997</v>
      </c>
      <c r="H4253" s="1" t="s">
        <v>7</v>
      </c>
      <c r="I4253" s="1" t="s">
        <v>9363</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8123</v>
      </c>
      <c r="E4254" s="1" t="s">
        <v>8124</v>
      </c>
      <c r="F4254" s="1">
        <v>38.9</v>
      </c>
      <c r="G4254" s="1">
        <v>42.8</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8125</v>
      </c>
      <c r="E4255" s="1" t="s">
        <v>7553</v>
      </c>
      <c r="F4255" s="1">
        <v>44.9</v>
      </c>
      <c r="G4255" s="1">
        <v>49.4</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8126</v>
      </c>
      <c r="E4256" s="1" t="s">
        <v>8127</v>
      </c>
      <c r="F4256" s="1">
        <v>47.2</v>
      </c>
      <c r="G4256" s="1">
        <v>51.9</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8128</v>
      </c>
      <c r="E4257" s="1" t="s">
        <v>8129</v>
      </c>
      <c r="F4257" s="1">
        <v>51.5</v>
      </c>
      <c r="G4257" s="1">
        <v>56.7</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8130</v>
      </c>
      <c r="E4258" s="1" t="s">
        <v>8131</v>
      </c>
      <c r="F4258" s="1">
        <v>53.3</v>
      </c>
      <c r="G4258" s="1">
        <v>58.6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8132</v>
      </c>
      <c r="E4259" s="1" t="s">
        <v>8133</v>
      </c>
      <c r="F4259" s="1">
        <v>58.4</v>
      </c>
      <c r="G4259" s="1">
        <v>64.2</v>
      </c>
      <c r="H4259" s="1" t="s">
        <v>7</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8134</v>
      </c>
      <c r="E4260" s="1" t="s">
        <v>8135</v>
      </c>
      <c r="F4260" s="1">
        <v>64.3</v>
      </c>
      <c r="G4260" s="1">
        <v>70.7</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8136</v>
      </c>
      <c r="E4261" s="1" t="s">
        <v>8137</v>
      </c>
      <c r="F4261" s="1">
        <v>67.7</v>
      </c>
      <c r="G4261" s="1">
        <v>74.5</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8138</v>
      </c>
      <c r="E4262" s="1" t="s">
        <v>8139</v>
      </c>
      <c r="F4262" s="1">
        <v>72</v>
      </c>
      <c r="G4262" s="1">
        <v>79.2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8140</v>
      </c>
      <c r="E4263" s="1" t="s">
        <v>8141</v>
      </c>
      <c r="F4263" s="1">
        <v>75.400000000000006</v>
      </c>
      <c r="G4263" s="1">
        <v>82.9</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8142</v>
      </c>
      <c r="E4264" s="1" t="s">
        <v>8143</v>
      </c>
      <c r="F4264" s="1">
        <v>77.8</v>
      </c>
      <c r="G4264" s="1">
        <v>85.6</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8144</v>
      </c>
      <c r="E4265" s="1" t="s">
        <v>8145</v>
      </c>
      <c r="F4265" s="1">
        <v>79.3</v>
      </c>
      <c r="G4265" s="1">
        <v>87.2</v>
      </c>
      <c r="J4265" s="1">
        <v>0</v>
      </c>
      <c r="K4265" s="1">
        <v>0</v>
      </c>
      <c r="L4265" s="1">
        <v>0</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8146</v>
      </c>
      <c r="E4266" s="1" t="s">
        <v>8147</v>
      </c>
      <c r="F4266" s="1">
        <v>0</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8148</v>
      </c>
      <c r="E4267" s="1" t="s">
        <v>8149</v>
      </c>
      <c r="F4267" s="1">
        <v>4</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10608</v>
      </c>
      <c r="C4268" s="1" t="s">
        <v>6483</v>
      </c>
      <c r="D4268" s="1" t="s">
        <v>6481</v>
      </c>
      <c r="E4268" s="1" t="s">
        <v>6482</v>
      </c>
      <c r="F4268" s="1">
        <v>5.5</v>
      </c>
      <c r="G4268" s="1">
        <v>0</v>
      </c>
      <c r="H4268" s="1" t="s">
        <v>3324</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10608</v>
      </c>
      <c r="C4269" s="1" t="s">
        <v>6483</v>
      </c>
      <c r="D4269" s="1" t="s">
        <v>7631</v>
      </c>
      <c r="E4269" s="1" t="s">
        <v>7632</v>
      </c>
      <c r="F4269" s="1">
        <v>11</v>
      </c>
      <c r="G4269" s="1">
        <v>0</v>
      </c>
      <c r="H4269" s="1" t="s">
        <v>8150</v>
      </c>
      <c r="J4269" s="1">
        <v>108</v>
      </c>
      <c r="K4269" s="1">
        <v>10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8151</v>
      </c>
      <c r="E4270" s="1" t="s">
        <v>8152</v>
      </c>
      <c r="F4270" s="1">
        <v>11.8</v>
      </c>
      <c r="G4270" s="1">
        <v>0</v>
      </c>
      <c r="H4270" s="1" t="s">
        <v>8153</v>
      </c>
      <c r="J4270" s="1">
        <v>8</v>
      </c>
      <c r="K4270" s="1">
        <v>0</v>
      </c>
      <c r="L4270" s="1">
        <v>4</v>
      </c>
      <c r="M4270" s="1">
        <v>0</v>
      </c>
      <c r="N4270" s="1">
        <v>0</v>
      </c>
      <c r="O4270" s="1">
        <v>0</v>
      </c>
      <c r="P4270" s="1" t="s">
        <v>9516</v>
      </c>
      <c r="Q4270" s="1">
        <v>0</v>
      </c>
      <c r="R4270" s="1">
        <v>0</v>
      </c>
      <c r="S4270" s="1">
        <v>0</v>
      </c>
      <c r="T4270" s="1" t="s">
        <v>9808</v>
      </c>
    </row>
    <row r="4271" spans="1:20" ht="13.5" customHeight="1">
      <c r="A4271" s="1" t="s">
        <v>6479</v>
      </c>
      <c r="B4271" s="1" t="s">
        <v>6480</v>
      </c>
      <c r="C4271" s="1" t="s">
        <v>6483</v>
      </c>
      <c r="D4271" s="1" t="s">
        <v>8154</v>
      </c>
      <c r="E4271" s="1" t="s">
        <v>8155</v>
      </c>
      <c r="F4271" s="1">
        <v>15.3</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8156</v>
      </c>
      <c r="E4272" s="1" t="s">
        <v>8157</v>
      </c>
      <c r="F4272" s="1">
        <v>17.2</v>
      </c>
      <c r="G4272" s="1">
        <v>0</v>
      </c>
      <c r="H4272" s="1" t="s">
        <v>7</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8158</v>
      </c>
      <c r="E4273" s="1" t="s">
        <v>8159</v>
      </c>
      <c r="F4273" s="1">
        <v>20</v>
      </c>
      <c r="G4273" s="1">
        <v>0</v>
      </c>
      <c r="H4273" s="1" t="s">
        <v>7</v>
      </c>
      <c r="J4273" s="1">
        <v>8</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8160</v>
      </c>
      <c r="E4274" s="1" t="s">
        <v>8161</v>
      </c>
      <c r="F4274" s="1">
        <v>21.1</v>
      </c>
      <c r="G4274" s="1">
        <v>0</v>
      </c>
      <c r="H4274" s="1" t="s">
        <v>7</v>
      </c>
      <c r="J4274" s="1">
        <v>8</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8162</v>
      </c>
      <c r="E4275" s="1" t="s">
        <v>8163</v>
      </c>
      <c r="F4275" s="1">
        <v>22.2</v>
      </c>
      <c r="G4275" s="1">
        <v>0</v>
      </c>
      <c r="H4275" s="1" t="s">
        <v>7</v>
      </c>
      <c r="J4275" s="1">
        <v>8</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8164</v>
      </c>
      <c r="E4276" s="1" t="s">
        <v>8165</v>
      </c>
      <c r="F4276" s="1">
        <v>24.9</v>
      </c>
      <c r="G4276" s="1">
        <v>0</v>
      </c>
      <c r="H4276" s="1" t="s">
        <v>7</v>
      </c>
      <c r="J4276" s="1">
        <v>8</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8166</v>
      </c>
      <c r="E4277" s="1" t="s">
        <v>8167</v>
      </c>
      <c r="F4277" s="1">
        <v>27.1</v>
      </c>
      <c r="G4277" s="1">
        <v>0</v>
      </c>
      <c r="H4277" s="1" t="s">
        <v>7</v>
      </c>
      <c r="J4277" s="1">
        <v>8</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8168</v>
      </c>
      <c r="E4278" s="1" t="s">
        <v>8169</v>
      </c>
      <c r="F4278" s="1">
        <v>30.1</v>
      </c>
      <c r="G4278" s="1">
        <v>0</v>
      </c>
      <c r="H4278" s="1" t="s">
        <v>8170</v>
      </c>
      <c r="J4278" s="1">
        <v>8</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8171</v>
      </c>
      <c r="E4279" s="1" t="s">
        <v>8172</v>
      </c>
      <c r="F4279" s="1">
        <v>32.200000000000003</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8173</v>
      </c>
      <c r="E4280" s="1" t="s">
        <v>8174</v>
      </c>
      <c r="F4280" s="1">
        <v>34.299999999999997</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8175</v>
      </c>
      <c r="E4281" s="1" t="s">
        <v>8176</v>
      </c>
      <c r="F4281" s="1">
        <v>39.4</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8177</v>
      </c>
      <c r="E4282" s="1" t="s">
        <v>8178</v>
      </c>
      <c r="F4282" s="1">
        <v>44.6</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8179</v>
      </c>
      <c r="E4283" s="1" t="s">
        <v>8180</v>
      </c>
      <c r="F4283" s="1">
        <v>46.5</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8181</v>
      </c>
      <c r="E4284" s="1" t="s">
        <v>8182</v>
      </c>
      <c r="F4284" s="1">
        <v>50.7</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8183</v>
      </c>
      <c r="E4285" s="1" t="s">
        <v>8184</v>
      </c>
      <c r="F4285" s="1">
        <v>53.9</v>
      </c>
      <c r="G4285" s="1">
        <v>0</v>
      </c>
      <c r="H4285" s="1" t="s">
        <v>7</v>
      </c>
      <c r="J4285" s="1">
        <v>0</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8185</v>
      </c>
      <c r="E4286" s="1" t="s">
        <v>8186</v>
      </c>
      <c r="F4286" s="1">
        <v>56.6</v>
      </c>
      <c r="G4286" s="1">
        <v>0</v>
      </c>
      <c r="H4286" s="1" t="s">
        <v>7</v>
      </c>
      <c r="J4286" s="1">
        <v>0</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8187</v>
      </c>
      <c r="E4287" s="1" t="s">
        <v>8188</v>
      </c>
      <c r="F4287" s="1">
        <v>58.5</v>
      </c>
      <c r="G4287" s="1">
        <v>0</v>
      </c>
      <c r="H4287" s="1" t="s">
        <v>7</v>
      </c>
      <c r="J4287" s="1">
        <v>0</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8189</v>
      </c>
      <c r="E4288" s="1" t="s">
        <v>1862</v>
      </c>
      <c r="F4288" s="1">
        <v>60.6</v>
      </c>
      <c r="G4288" s="1">
        <v>0</v>
      </c>
      <c r="H4288" s="1" t="s">
        <v>7</v>
      </c>
      <c r="J4288" s="1">
        <v>0</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8190</v>
      </c>
      <c r="E4289" s="1" t="s">
        <v>8190</v>
      </c>
      <c r="F4289" s="1">
        <v>62</v>
      </c>
      <c r="G4289" s="1">
        <v>0</v>
      </c>
      <c r="H4289" s="1" t="s">
        <v>7</v>
      </c>
      <c r="J4289" s="1">
        <v>0</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8191</v>
      </c>
      <c r="E4290" s="1" t="s">
        <v>10187</v>
      </c>
      <c r="F4290" s="1">
        <v>63.7</v>
      </c>
      <c r="G4290" s="1">
        <v>0</v>
      </c>
      <c r="H4290" s="1" t="s">
        <v>7</v>
      </c>
      <c r="J4290" s="1">
        <v>0</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8192</v>
      </c>
      <c r="E4291" s="1" t="s">
        <v>8193</v>
      </c>
      <c r="F4291" s="1">
        <v>65.099999999999994</v>
      </c>
      <c r="G4291" s="1">
        <v>0</v>
      </c>
      <c r="H4291" s="1" t="s">
        <v>7</v>
      </c>
      <c r="J4291" s="1">
        <v>9</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8194</v>
      </c>
      <c r="E4292" s="1" t="s">
        <v>8195</v>
      </c>
      <c r="F4292" s="1">
        <v>68.099999999999994</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8196</v>
      </c>
      <c r="E4293" s="1" t="s">
        <v>8197</v>
      </c>
      <c r="F4293" s="1">
        <v>69.8</v>
      </c>
      <c r="G4293" s="1">
        <v>0</v>
      </c>
      <c r="H4293" s="1" t="s">
        <v>8198</v>
      </c>
      <c r="J4293" s="1">
        <v>9</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8199</v>
      </c>
      <c r="E4294" s="1" t="s">
        <v>8200</v>
      </c>
      <c r="F4294" s="1">
        <v>71</v>
      </c>
      <c r="G4294" s="1">
        <v>0</v>
      </c>
      <c r="H4294" s="1" t="s">
        <v>7</v>
      </c>
      <c r="J4294" s="1">
        <v>9</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8201</v>
      </c>
      <c r="E4295" s="1" t="s">
        <v>8202</v>
      </c>
      <c r="F4295" s="1">
        <v>75</v>
      </c>
      <c r="G4295" s="1">
        <v>0</v>
      </c>
      <c r="H4295" s="1" t="s">
        <v>7</v>
      </c>
      <c r="J4295" s="1">
        <v>9</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8203</v>
      </c>
      <c r="E4296" s="1" t="s">
        <v>8204</v>
      </c>
      <c r="F4296" s="1">
        <v>76.400000000000006</v>
      </c>
      <c r="G4296" s="1">
        <v>0</v>
      </c>
      <c r="H4296" s="1" t="s">
        <v>8205</v>
      </c>
      <c r="J4296" s="1">
        <v>9</v>
      </c>
      <c r="K4296" s="1">
        <v>0</v>
      </c>
      <c r="L4296" s="1">
        <v>4</v>
      </c>
      <c r="M4296" s="1">
        <v>0</v>
      </c>
      <c r="N4296" s="1">
        <v>0</v>
      </c>
      <c r="O4296" s="1">
        <v>0</v>
      </c>
      <c r="P4296" s="1" t="s">
        <v>9516</v>
      </c>
      <c r="Q4296" s="1">
        <v>0</v>
      </c>
      <c r="R4296" s="1">
        <v>0</v>
      </c>
      <c r="S4296" s="1">
        <v>0</v>
      </c>
      <c r="T4296" s="1" t="s">
        <v>9809</v>
      </c>
    </row>
    <row r="4297" spans="1:20" ht="13.5" customHeight="1">
      <c r="A4297" s="1" t="s">
        <v>6479</v>
      </c>
      <c r="B4297" s="1" t="s">
        <v>10608</v>
      </c>
      <c r="C4297" s="1" t="s">
        <v>6483</v>
      </c>
      <c r="D4297" s="1" t="s">
        <v>7634</v>
      </c>
      <c r="E4297" s="1" t="s">
        <v>7635</v>
      </c>
      <c r="F4297" s="1">
        <v>78.2</v>
      </c>
      <c r="G4297" s="1">
        <v>0</v>
      </c>
      <c r="H4297" s="1" t="s">
        <v>10599</v>
      </c>
      <c r="J4297" s="1">
        <v>109</v>
      </c>
      <c r="K4297" s="1">
        <v>12</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8207</v>
      </c>
      <c r="E4298" s="1" t="s">
        <v>8208</v>
      </c>
      <c r="F4298" s="1">
        <v>80.900000000000006</v>
      </c>
      <c r="G4298" s="1">
        <v>0</v>
      </c>
      <c r="H4298" s="1" t="s">
        <v>7</v>
      </c>
      <c r="J4298" s="1">
        <v>9</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8209</v>
      </c>
      <c r="E4299" s="1" t="s">
        <v>8210</v>
      </c>
      <c r="F4299" s="1">
        <v>83.3</v>
      </c>
      <c r="G4299" s="1">
        <v>0</v>
      </c>
      <c r="H4299" s="1" t="s">
        <v>7</v>
      </c>
      <c r="J4299" s="1">
        <v>9</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8211</v>
      </c>
      <c r="E4300" s="1" t="s">
        <v>8212</v>
      </c>
      <c r="F4300" s="1">
        <v>84.9</v>
      </c>
      <c r="G4300" s="1">
        <v>0</v>
      </c>
      <c r="H4300" s="1" t="s">
        <v>7</v>
      </c>
      <c r="J4300" s="1">
        <v>9</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8213</v>
      </c>
      <c r="E4301" s="1" t="s">
        <v>8214</v>
      </c>
      <c r="F4301" s="1">
        <v>86.1</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8215</v>
      </c>
      <c r="E4302" s="1" t="s">
        <v>8216</v>
      </c>
      <c r="F4302" s="1">
        <v>87.4</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8217</v>
      </c>
      <c r="E4303" s="1" t="s">
        <v>8218</v>
      </c>
      <c r="F4303" s="1">
        <v>88.8</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8219</v>
      </c>
      <c r="E4304" s="1" t="s">
        <v>8220</v>
      </c>
      <c r="F4304" s="1">
        <v>91</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8221</v>
      </c>
      <c r="E4305" s="1" t="s">
        <v>8222</v>
      </c>
      <c r="F4305" s="1">
        <v>92.4</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8223</v>
      </c>
      <c r="E4306" s="1" t="s">
        <v>8224</v>
      </c>
      <c r="F4306" s="1">
        <v>94.3</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8225</v>
      </c>
      <c r="E4307" s="1" t="s">
        <v>8226</v>
      </c>
      <c r="F4307" s="1">
        <v>97.9</v>
      </c>
      <c r="G4307" s="1">
        <v>0</v>
      </c>
      <c r="H4307" s="1" t="s">
        <v>8170</v>
      </c>
      <c r="J4307" s="1">
        <v>0</v>
      </c>
      <c r="K4307" s="1">
        <v>0</v>
      </c>
      <c r="L4307" s="1">
        <v>4</v>
      </c>
      <c r="M4307" s="1">
        <v>0</v>
      </c>
      <c r="N4307" s="1">
        <v>0</v>
      </c>
      <c r="O4307" s="1">
        <v>0</v>
      </c>
      <c r="P4307" s="1" t="s">
        <v>9516</v>
      </c>
      <c r="Q4307" s="1">
        <v>0</v>
      </c>
      <c r="R4307" s="1">
        <v>0</v>
      </c>
      <c r="S4307" s="1">
        <v>0</v>
      </c>
      <c r="T4307" s="1" t="s">
        <v>9516</v>
      </c>
    </row>
    <row r="4308" spans="1:20" ht="13.5" customHeight="1">
      <c r="A4308" s="1" t="s">
        <v>8227</v>
      </c>
      <c r="B4308" s="1" t="s">
        <v>6480</v>
      </c>
      <c r="C4308" s="1" t="s">
        <v>6483</v>
      </c>
      <c r="D4308" s="1" t="s">
        <v>8228</v>
      </c>
      <c r="E4308" s="1" t="s">
        <v>8229</v>
      </c>
      <c r="F4308" s="1">
        <v>99.9</v>
      </c>
      <c r="G4308" s="1">
        <v>0</v>
      </c>
      <c r="H4308" s="1" t="s">
        <v>7</v>
      </c>
      <c r="J4308" s="1">
        <v>0</v>
      </c>
      <c r="K4308" s="1">
        <v>0</v>
      </c>
      <c r="L4308" s="1">
        <v>4</v>
      </c>
      <c r="M4308" s="1">
        <v>0</v>
      </c>
      <c r="N4308" s="1">
        <v>0</v>
      </c>
      <c r="O4308" s="1">
        <v>0</v>
      </c>
      <c r="P4308" s="1" t="s">
        <v>9516</v>
      </c>
      <c r="Q4308" s="1">
        <v>0</v>
      </c>
      <c r="R4308" s="1">
        <v>0</v>
      </c>
      <c r="S4308" s="1">
        <v>0</v>
      </c>
      <c r="T4308" s="1" t="s">
        <v>9516</v>
      </c>
    </row>
    <row r="4309" spans="1:20" ht="13.5" customHeight="1">
      <c r="A4309" s="1" t="s">
        <v>8227</v>
      </c>
      <c r="B4309" s="1" t="s">
        <v>6480</v>
      </c>
      <c r="C4309" s="1" t="s">
        <v>6483</v>
      </c>
      <c r="D4309" s="1" t="s">
        <v>8230</v>
      </c>
      <c r="E4309" s="1" t="s">
        <v>5769</v>
      </c>
      <c r="F4309" s="1">
        <v>101.4</v>
      </c>
      <c r="G4309" s="1">
        <v>0</v>
      </c>
      <c r="H4309" s="1" t="s">
        <v>7</v>
      </c>
      <c r="J4309" s="1">
        <v>0</v>
      </c>
      <c r="K4309" s="1">
        <v>0</v>
      </c>
      <c r="L4309" s="1">
        <v>4</v>
      </c>
      <c r="M4309" s="1">
        <v>0</v>
      </c>
      <c r="N4309" s="1">
        <v>0</v>
      </c>
      <c r="O4309" s="1">
        <v>0</v>
      </c>
      <c r="P4309" s="1" t="s">
        <v>9516</v>
      </c>
      <c r="Q4309" s="1">
        <v>0</v>
      </c>
      <c r="R4309" s="1">
        <v>0</v>
      </c>
      <c r="S4309" s="1">
        <v>0</v>
      </c>
      <c r="T4309" s="1" t="s">
        <v>9516</v>
      </c>
    </row>
    <row r="4310" spans="1:20" ht="13.5" customHeight="1">
      <c r="A4310" s="1" t="s">
        <v>8227</v>
      </c>
      <c r="B4310" s="1" t="s">
        <v>6480</v>
      </c>
      <c r="C4310" s="1" t="s">
        <v>6483</v>
      </c>
      <c r="D4310" s="1" t="s">
        <v>8231</v>
      </c>
      <c r="E4310" s="1" t="s">
        <v>8232</v>
      </c>
      <c r="F4310" s="1">
        <v>103.5</v>
      </c>
      <c r="G4310" s="1">
        <v>0</v>
      </c>
      <c r="H4310" s="1" t="s">
        <v>7</v>
      </c>
      <c r="J4310" s="1">
        <v>0</v>
      </c>
      <c r="K4310" s="1">
        <v>0</v>
      </c>
      <c r="L4310" s="1">
        <v>4</v>
      </c>
      <c r="M4310" s="1">
        <v>0</v>
      </c>
      <c r="N4310" s="1">
        <v>0</v>
      </c>
      <c r="O4310" s="1">
        <v>0</v>
      </c>
      <c r="P4310" s="1" t="s">
        <v>9516</v>
      </c>
      <c r="Q4310" s="1">
        <v>0</v>
      </c>
      <c r="R4310" s="1">
        <v>0</v>
      </c>
      <c r="S4310" s="1">
        <v>0</v>
      </c>
      <c r="T4310" s="1" t="s">
        <v>9516</v>
      </c>
    </row>
    <row r="4311" spans="1:20" ht="13.5" customHeight="1">
      <c r="A4311" s="1" t="s">
        <v>8227</v>
      </c>
      <c r="B4311" s="1" t="s">
        <v>6480</v>
      </c>
      <c r="C4311" s="1" t="s">
        <v>6483</v>
      </c>
      <c r="D4311" s="1" t="s">
        <v>8233</v>
      </c>
      <c r="E4311" s="1" t="s">
        <v>8234</v>
      </c>
      <c r="F4311" s="1">
        <v>105.6</v>
      </c>
      <c r="G4311" s="1">
        <v>0</v>
      </c>
      <c r="H4311" s="1" t="s">
        <v>7</v>
      </c>
      <c r="J4311" s="1">
        <v>0</v>
      </c>
      <c r="K4311" s="1">
        <v>0</v>
      </c>
      <c r="L4311" s="1">
        <v>4</v>
      </c>
      <c r="M4311" s="1">
        <v>0</v>
      </c>
      <c r="N4311" s="1">
        <v>0</v>
      </c>
      <c r="O4311" s="1">
        <v>0</v>
      </c>
      <c r="P4311" s="1" t="s">
        <v>9516</v>
      </c>
      <c r="Q4311" s="1">
        <v>0</v>
      </c>
      <c r="R4311" s="1">
        <v>0</v>
      </c>
      <c r="S4311" s="1">
        <v>0</v>
      </c>
      <c r="T4311" s="1" t="s">
        <v>9516</v>
      </c>
    </row>
    <row r="4312" spans="1:20" ht="13.5" customHeight="1">
      <c r="A4312" s="1" t="s">
        <v>8227</v>
      </c>
      <c r="B4312" s="1" t="s">
        <v>6480</v>
      </c>
      <c r="C4312" s="1" t="s">
        <v>6483</v>
      </c>
      <c r="D4312" s="1" t="s">
        <v>8235</v>
      </c>
      <c r="E4312" s="1" t="s">
        <v>8236</v>
      </c>
      <c r="F4312" s="1">
        <v>106.8</v>
      </c>
      <c r="G4312" s="1">
        <v>0</v>
      </c>
      <c r="H4312" s="1" t="s">
        <v>8237</v>
      </c>
      <c r="J4312" s="1">
        <v>0</v>
      </c>
      <c r="K4312" s="1">
        <v>0</v>
      </c>
      <c r="L4312" s="1">
        <v>4</v>
      </c>
      <c r="M4312" s="1">
        <v>0</v>
      </c>
      <c r="N4312" s="1">
        <v>0</v>
      </c>
      <c r="O4312" s="1">
        <v>0</v>
      </c>
      <c r="P4312" s="1" t="s">
        <v>9516</v>
      </c>
      <c r="Q4312" s="1">
        <v>0</v>
      </c>
      <c r="R4312" s="1">
        <v>0</v>
      </c>
      <c r="S4312" s="1">
        <v>0</v>
      </c>
      <c r="T4312" s="1" t="s">
        <v>9516</v>
      </c>
    </row>
    <row r="4313" spans="1:20" ht="13.5" customHeight="1">
      <c r="A4313" s="1" t="s">
        <v>8227</v>
      </c>
      <c r="B4313" s="1" t="s">
        <v>6480</v>
      </c>
      <c r="C4313" s="1" t="s">
        <v>6483</v>
      </c>
      <c r="D4313" s="1" t="s">
        <v>8238</v>
      </c>
      <c r="E4313" s="1" t="s">
        <v>8239</v>
      </c>
      <c r="F4313" s="1">
        <v>110.4</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8240</v>
      </c>
      <c r="E4314" s="1" t="s">
        <v>8241</v>
      </c>
      <c r="F4314" s="1">
        <v>113.9</v>
      </c>
      <c r="G4314" s="1">
        <v>0</v>
      </c>
      <c r="H4314" s="1" t="s">
        <v>8242</v>
      </c>
      <c r="J4314" s="1">
        <v>0</v>
      </c>
      <c r="K4314" s="1">
        <v>11</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8243</v>
      </c>
      <c r="E4315" s="1" t="s">
        <v>1723</v>
      </c>
      <c r="F4315" s="1">
        <v>118.8</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8244</v>
      </c>
      <c r="E4316" s="1" t="s">
        <v>8245</v>
      </c>
      <c r="F4316" s="1">
        <v>122.6</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8246</v>
      </c>
      <c r="E4317" s="1" t="s">
        <v>8247</v>
      </c>
      <c r="F4317" s="1">
        <v>126.1</v>
      </c>
      <c r="G4317" s="1">
        <v>0</v>
      </c>
      <c r="H4317" s="1" t="s">
        <v>7</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8248</v>
      </c>
      <c r="E4318" s="1" t="s">
        <v>8249</v>
      </c>
      <c r="F4318" s="1">
        <v>129.69999999999999</v>
      </c>
      <c r="G4318" s="1">
        <v>0</v>
      </c>
      <c r="H4318" s="1" t="s">
        <v>8250</v>
      </c>
      <c r="J4318" s="1">
        <v>0</v>
      </c>
      <c r="K4318" s="1">
        <v>12</v>
      </c>
      <c r="L4318" s="1">
        <v>0</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8251</v>
      </c>
      <c r="E4319" s="1" t="s">
        <v>8252</v>
      </c>
      <c r="F4319" s="1">
        <v>132.19999999999999</v>
      </c>
      <c r="G4319" s="1">
        <v>0</v>
      </c>
      <c r="H4319" s="1" t="s">
        <v>7</v>
      </c>
      <c r="J4319" s="1">
        <v>0</v>
      </c>
      <c r="K4319" s="1">
        <v>0</v>
      </c>
      <c r="L4319" s="1">
        <v>0</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8253</v>
      </c>
      <c r="E4320" s="1" t="s">
        <v>8254</v>
      </c>
      <c r="F4320" s="1">
        <v>135.19999999999999</v>
      </c>
      <c r="G4320" s="1">
        <v>0</v>
      </c>
      <c r="J4320" s="1">
        <v>0</v>
      </c>
      <c r="K4320" s="1">
        <v>0</v>
      </c>
      <c r="L4320" s="1">
        <v>0</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8255</v>
      </c>
      <c r="E4321" s="1" t="s">
        <v>8256</v>
      </c>
      <c r="F4321" s="1">
        <v>139.1</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8257</v>
      </c>
      <c r="E4322" s="1" t="s">
        <v>8258</v>
      </c>
      <c r="F4322" s="1">
        <v>141.9</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8259</v>
      </c>
      <c r="E4323" s="1" t="s">
        <v>8260</v>
      </c>
      <c r="F4323" s="1">
        <v>144.30000000000001</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8261</v>
      </c>
      <c r="E4324" s="1" t="s">
        <v>8262</v>
      </c>
      <c r="F4324" s="1">
        <v>147.5</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3325</v>
      </c>
      <c r="E4325" s="1" t="s">
        <v>3326</v>
      </c>
      <c r="F4325" s="1">
        <v>151.6</v>
      </c>
      <c r="G4325" s="1">
        <v>0</v>
      </c>
      <c r="H4325" s="1" t="s">
        <v>7</v>
      </c>
      <c r="I4325" s="1" t="s">
        <v>9350</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8264</v>
      </c>
      <c r="E4326" s="1" t="s">
        <v>8265</v>
      </c>
      <c r="F4326" s="1">
        <v>154.80000000000001</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8266</v>
      </c>
      <c r="E4327" s="1" t="s">
        <v>8267</v>
      </c>
      <c r="F4327" s="1">
        <v>159.4</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8268</v>
      </c>
      <c r="E4328" s="1" t="s">
        <v>8269</v>
      </c>
      <c r="F4328" s="1">
        <v>164.1</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8270</v>
      </c>
      <c r="E4329" s="1" t="s">
        <v>8271</v>
      </c>
      <c r="F4329" s="1">
        <v>168.6</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8272</v>
      </c>
      <c r="E4330" s="1" t="s">
        <v>8273</v>
      </c>
      <c r="F4330" s="1">
        <v>172.8</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8274</v>
      </c>
      <c r="E4331" s="1" t="s">
        <v>8275</v>
      </c>
      <c r="F4331" s="1">
        <v>176.7</v>
      </c>
      <c r="G4331" s="1">
        <v>0</v>
      </c>
      <c r="H4331" s="1" t="s">
        <v>7</v>
      </c>
      <c r="J4331" s="1">
        <v>0</v>
      </c>
      <c r="K4331" s="1">
        <v>0</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8276</v>
      </c>
      <c r="E4332" s="1" t="s">
        <v>8277</v>
      </c>
      <c r="F4332" s="1">
        <v>180.2</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8278</v>
      </c>
      <c r="E4333" s="1" t="s">
        <v>8279</v>
      </c>
      <c r="F4333" s="1">
        <v>184.6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8280</v>
      </c>
      <c r="E4334" s="1" t="s">
        <v>8281</v>
      </c>
      <c r="F4334" s="1">
        <v>188.8</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8282</v>
      </c>
      <c r="E4335" s="1" t="s">
        <v>8283</v>
      </c>
      <c r="F4335" s="1">
        <v>191.7</v>
      </c>
      <c r="G4335" s="1">
        <v>0</v>
      </c>
      <c r="H4335" s="1" t="s">
        <v>7</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8284</v>
      </c>
      <c r="E4336" s="1" t="s">
        <v>8285</v>
      </c>
      <c r="F4336" s="1">
        <v>193.3</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8286</v>
      </c>
      <c r="E4337" s="1" t="s">
        <v>8287</v>
      </c>
      <c r="F4337" s="1">
        <v>196.6</v>
      </c>
      <c r="G4337" s="1">
        <v>0</v>
      </c>
      <c r="H4337" s="1" t="s">
        <v>8288</v>
      </c>
      <c r="J4337" s="1">
        <v>0</v>
      </c>
      <c r="K4337" s="1">
        <v>11</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10297</v>
      </c>
      <c r="E4338" s="1" t="s">
        <v>10298</v>
      </c>
      <c r="F4338" s="1">
        <v>199.8</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8289</v>
      </c>
      <c r="E4339" s="1" t="s">
        <v>8290</v>
      </c>
      <c r="F4339" s="1">
        <v>201.9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9950</v>
      </c>
      <c r="E4340" s="1" t="s">
        <v>9951</v>
      </c>
      <c r="F4340" s="1">
        <v>205.3</v>
      </c>
      <c r="G4340" s="1">
        <v>0</v>
      </c>
      <c r="J4340" s="1">
        <v>0</v>
      </c>
      <c r="K4340" s="1">
        <v>0</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8291</v>
      </c>
      <c r="E4341" s="1" t="s">
        <v>8292</v>
      </c>
      <c r="F4341" s="1">
        <v>207.5</v>
      </c>
      <c r="G4341" s="1">
        <v>0</v>
      </c>
      <c r="H4341" s="1" t="s">
        <v>8293</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8294</v>
      </c>
      <c r="E4342" s="1" t="s">
        <v>8295</v>
      </c>
      <c r="F4342" s="1">
        <v>212.3</v>
      </c>
      <c r="G4342" s="1">
        <v>0</v>
      </c>
      <c r="H4342" s="1" t="s">
        <v>7</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8296</v>
      </c>
      <c r="E4343" s="1" t="s">
        <v>4785</v>
      </c>
      <c r="F4343" s="1">
        <v>218.5</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8297</v>
      </c>
      <c r="E4344" s="1" t="s">
        <v>8298</v>
      </c>
      <c r="F4344" s="1">
        <v>223.5</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8299</v>
      </c>
      <c r="E4345" s="1" t="s">
        <v>8300</v>
      </c>
      <c r="F4345" s="1">
        <v>227.6</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8301</v>
      </c>
      <c r="E4346" s="1" t="s">
        <v>8302</v>
      </c>
      <c r="F4346" s="1">
        <v>229.5</v>
      </c>
      <c r="G4346" s="1">
        <v>0</v>
      </c>
      <c r="H4346" s="1" t="s">
        <v>8250</v>
      </c>
      <c r="J4346" s="1">
        <v>0</v>
      </c>
      <c r="K4346" s="1">
        <v>12</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8303</v>
      </c>
      <c r="E4347" s="1" t="s">
        <v>8304</v>
      </c>
      <c r="F4347" s="1">
        <v>232.3</v>
      </c>
      <c r="G4347" s="1">
        <v>0</v>
      </c>
      <c r="H4347" s="1" t="s">
        <v>8305</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2692</v>
      </c>
      <c r="E4348" s="1" t="s">
        <v>1984</v>
      </c>
      <c r="F4348" s="1">
        <v>0</v>
      </c>
      <c r="G4348" s="1">
        <v>0</v>
      </c>
      <c r="H4348" s="1" t="s">
        <v>8250</v>
      </c>
      <c r="I4348" s="1" t="s">
        <v>9350</v>
      </c>
      <c r="J4348" s="1">
        <v>0</v>
      </c>
      <c r="K4348" s="1">
        <v>10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8308</v>
      </c>
      <c r="E4349" s="1" t="s">
        <v>8309</v>
      </c>
      <c r="F4349" s="1">
        <v>2.6</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8310</v>
      </c>
      <c r="E4350" s="1" t="s">
        <v>8311</v>
      </c>
      <c r="F4350" s="1">
        <v>5.7</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8312</v>
      </c>
      <c r="E4351" s="1" t="s">
        <v>8313</v>
      </c>
      <c r="F4351" s="1">
        <v>12</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8314</v>
      </c>
      <c r="E4352" s="1" t="s">
        <v>8315</v>
      </c>
      <c r="F4352" s="1">
        <v>14.2</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8316</v>
      </c>
      <c r="E4353" s="1" t="s">
        <v>8317</v>
      </c>
      <c r="F4353" s="1">
        <v>16.600000000000001</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8318</v>
      </c>
      <c r="E4354" s="1" t="s">
        <v>8319</v>
      </c>
      <c r="F4354" s="1">
        <v>20.399999999999999</v>
      </c>
      <c r="G4354" s="1">
        <v>0</v>
      </c>
      <c r="H4354" s="1" t="s">
        <v>7</v>
      </c>
      <c r="J4354" s="1">
        <v>0</v>
      </c>
      <c r="K4354" s="1">
        <v>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8320</v>
      </c>
      <c r="E4355" s="1" t="s">
        <v>8321</v>
      </c>
      <c r="F4355" s="1">
        <v>22.9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8306</v>
      </c>
      <c r="B4356" s="1" t="s">
        <v>6480</v>
      </c>
      <c r="C4356" s="1" t="s">
        <v>8307</v>
      </c>
      <c r="D4356" s="1" t="s">
        <v>8322</v>
      </c>
      <c r="E4356" s="1" t="s">
        <v>8323</v>
      </c>
      <c r="F4356" s="1">
        <v>28.8</v>
      </c>
      <c r="G4356" s="1">
        <v>0</v>
      </c>
      <c r="H4356" s="1" t="s">
        <v>7</v>
      </c>
      <c r="J4356" s="1">
        <v>0</v>
      </c>
      <c r="K4356" s="1">
        <v>0</v>
      </c>
      <c r="L4356" s="1">
        <v>0</v>
      </c>
      <c r="M4356" s="1">
        <v>0</v>
      </c>
      <c r="N4356" s="1">
        <v>0</v>
      </c>
      <c r="O4356" s="1">
        <v>0</v>
      </c>
      <c r="P4356" s="1" t="s">
        <v>9516</v>
      </c>
      <c r="Q4356" s="1">
        <v>0</v>
      </c>
      <c r="R4356" s="1">
        <v>0</v>
      </c>
      <c r="S4356" s="1">
        <v>0</v>
      </c>
      <c r="T4356" s="1" t="s">
        <v>9516</v>
      </c>
    </row>
    <row r="4357" spans="1:20" ht="13.5" customHeight="1">
      <c r="A4357" s="1" t="s">
        <v>8306</v>
      </c>
      <c r="B4357" s="1" t="s">
        <v>6480</v>
      </c>
      <c r="C4357" s="1" t="s">
        <v>8307</v>
      </c>
      <c r="D4357" s="1" t="s">
        <v>8324</v>
      </c>
      <c r="E4357" s="1" t="s">
        <v>8325</v>
      </c>
      <c r="F4357" s="1">
        <v>34.1</v>
      </c>
      <c r="G4357" s="1">
        <v>0</v>
      </c>
      <c r="H4357" s="1" t="s">
        <v>7</v>
      </c>
      <c r="J4357" s="1">
        <v>0</v>
      </c>
      <c r="K4357" s="1">
        <v>0</v>
      </c>
      <c r="L4357" s="1">
        <v>0</v>
      </c>
      <c r="M4357" s="1">
        <v>0</v>
      </c>
      <c r="N4357" s="1">
        <v>0</v>
      </c>
      <c r="O4357" s="1">
        <v>0</v>
      </c>
      <c r="P4357" s="1" t="s">
        <v>9516</v>
      </c>
      <c r="Q4357" s="1">
        <v>0</v>
      </c>
      <c r="R4357" s="1">
        <v>0</v>
      </c>
      <c r="S4357" s="1">
        <v>0</v>
      </c>
      <c r="T4357" s="1" t="s">
        <v>9516</v>
      </c>
    </row>
    <row r="4358" spans="1:20" ht="13.5" customHeight="1">
      <c r="A4358" s="1" t="s">
        <v>8306</v>
      </c>
      <c r="B4358" s="1" t="s">
        <v>6480</v>
      </c>
      <c r="C4358" s="1" t="s">
        <v>8307</v>
      </c>
      <c r="D4358" s="1" t="s">
        <v>8326</v>
      </c>
      <c r="E4358" s="1" t="s">
        <v>8327</v>
      </c>
      <c r="F4358" s="1">
        <v>36.5</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8306</v>
      </c>
      <c r="B4359" s="1" t="s">
        <v>6480</v>
      </c>
      <c r="C4359" s="1" t="s">
        <v>8307</v>
      </c>
      <c r="D4359" s="1" t="s">
        <v>8328</v>
      </c>
      <c r="E4359" s="1" t="s">
        <v>8329</v>
      </c>
      <c r="F4359" s="1">
        <v>41.5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8306</v>
      </c>
      <c r="B4360" s="1" t="s">
        <v>6480</v>
      </c>
      <c r="C4360" s="1" t="s">
        <v>8307</v>
      </c>
      <c r="D4360" s="1" t="s">
        <v>8330</v>
      </c>
      <c r="E4360" s="1" t="s">
        <v>8331</v>
      </c>
      <c r="F4360" s="1">
        <v>46.1</v>
      </c>
      <c r="G4360" s="1">
        <v>0</v>
      </c>
      <c r="H4360" s="1" t="s">
        <v>8332</v>
      </c>
      <c r="J4360" s="1">
        <v>0</v>
      </c>
      <c r="K4360" s="1">
        <v>10</v>
      </c>
      <c r="L4360" s="1">
        <v>0</v>
      </c>
      <c r="M4360" s="1">
        <v>0</v>
      </c>
      <c r="N4360" s="1">
        <v>0</v>
      </c>
      <c r="O4360" s="1">
        <v>0</v>
      </c>
      <c r="P4360" s="1" t="s">
        <v>9516</v>
      </c>
      <c r="Q4360" s="1">
        <v>0</v>
      </c>
      <c r="R4360" s="1">
        <v>0</v>
      </c>
      <c r="S4360" s="1">
        <v>0</v>
      </c>
      <c r="T4360" s="1" t="s">
        <v>9516</v>
      </c>
    </row>
    <row r="4361" spans="1:20" ht="13.5" customHeight="1">
      <c r="A4361" s="1" t="s">
        <v>8306</v>
      </c>
      <c r="B4361" s="1" t="s">
        <v>6480</v>
      </c>
      <c r="C4361" s="1" t="s">
        <v>8307</v>
      </c>
      <c r="D4361" s="1" t="s">
        <v>8333</v>
      </c>
      <c r="E4361" s="1" t="s">
        <v>8334</v>
      </c>
      <c r="F4361" s="1">
        <v>49.3</v>
      </c>
      <c r="G4361" s="1">
        <v>0</v>
      </c>
      <c r="H4361" s="1" t="s">
        <v>8153</v>
      </c>
      <c r="J4361" s="1">
        <v>0</v>
      </c>
      <c r="K4361" s="1">
        <v>0</v>
      </c>
      <c r="L4361" s="1">
        <v>0</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8335</v>
      </c>
      <c r="E4362" s="1" t="s">
        <v>8336</v>
      </c>
      <c r="F4362" s="1">
        <v>0</v>
      </c>
      <c r="G4362" s="1">
        <v>0</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8337</v>
      </c>
      <c r="E4363" s="1" t="s">
        <v>8338</v>
      </c>
      <c r="F4363" s="1">
        <v>2.1</v>
      </c>
      <c r="G4363" s="1">
        <v>2.2999999999999998</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8339</v>
      </c>
      <c r="E4364" s="1" t="s">
        <v>8340</v>
      </c>
      <c r="F4364" s="1">
        <v>6.5</v>
      </c>
      <c r="G4364" s="1">
        <v>7.2</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8341</v>
      </c>
      <c r="E4365" s="1" t="s">
        <v>8342</v>
      </c>
      <c r="F4365" s="1">
        <v>7.4</v>
      </c>
      <c r="G4365" s="1">
        <v>8.1</v>
      </c>
      <c r="J4365" s="1">
        <v>9</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8343</v>
      </c>
      <c r="E4366" s="1" t="s">
        <v>8344</v>
      </c>
      <c r="F4366" s="1">
        <v>9.1999999999999993</v>
      </c>
      <c r="G4366" s="1">
        <v>10.1</v>
      </c>
      <c r="J4366" s="1">
        <v>9</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8196</v>
      </c>
      <c r="E4367" s="1" t="s">
        <v>8197</v>
      </c>
      <c r="F4367" s="1">
        <v>12.9</v>
      </c>
      <c r="G4367" s="1">
        <v>14.2</v>
      </c>
      <c r="H4367" s="1" t="s">
        <v>6483</v>
      </c>
      <c r="J4367" s="1">
        <v>9</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8345</v>
      </c>
      <c r="E4368" s="1" t="s">
        <v>8346</v>
      </c>
      <c r="F4368" s="1">
        <v>14.2</v>
      </c>
      <c r="G4368" s="1">
        <v>15.6</v>
      </c>
      <c r="H4368" s="1" t="s">
        <v>7</v>
      </c>
      <c r="J4368" s="1">
        <v>9</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8347</v>
      </c>
      <c r="E4369" s="1" t="s">
        <v>8348</v>
      </c>
      <c r="F4369" s="1">
        <v>14.8</v>
      </c>
      <c r="G4369" s="1">
        <v>16.3</v>
      </c>
      <c r="H4369" s="1" t="s">
        <v>7</v>
      </c>
      <c r="J4369" s="1">
        <v>9</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8349</v>
      </c>
      <c r="E4370" s="1" t="s">
        <v>8350</v>
      </c>
      <c r="F4370" s="1">
        <v>16.399999999999999</v>
      </c>
      <c r="G4370" s="1">
        <v>18</v>
      </c>
      <c r="H4370" s="1" t="s">
        <v>7</v>
      </c>
      <c r="J4370" s="1">
        <v>9</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8351</v>
      </c>
      <c r="E4371" s="1" t="s">
        <v>8352</v>
      </c>
      <c r="F4371" s="1">
        <v>18.2</v>
      </c>
      <c r="G4371" s="1">
        <v>20</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8198</v>
      </c>
      <c r="D4372" s="1" t="s">
        <v>8353</v>
      </c>
      <c r="E4372" s="1" t="s">
        <v>10228</v>
      </c>
      <c r="F4372" s="1">
        <v>19.2</v>
      </c>
      <c r="G4372" s="1">
        <v>21.1</v>
      </c>
      <c r="H4372" s="1" t="s">
        <v>8205</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8198</v>
      </c>
      <c r="D4373" s="1" t="s">
        <v>8354</v>
      </c>
      <c r="E4373" s="1" t="s">
        <v>8355</v>
      </c>
      <c r="F4373" s="1">
        <v>20.6</v>
      </c>
      <c r="G4373" s="1">
        <v>22.7</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8198</v>
      </c>
      <c r="D4374" s="1" t="s">
        <v>8356</v>
      </c>
      <c r="E4374" s="1" t="s">
        <v>8357</v>
      </c>
      <c r="F4374" s="1">
        <v>21.9</v>
      </c>
      <c r="G4374" s="1">
        <v>24.1</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8198</v>
      </c>
      <c r="D4375" s="1" t="s">
        <v>8358</v>
      </c>
      <c r="E4375" s="1" t="s">
        <v>8359</v>
      </c>
      <c r="F4375" s="1">
        <v>23.1</v>
      </c>
      <c r="G4375" s="1">
        <v>25.4</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8198</v>
      </c>
      <c r="D4376" s="1" t="s">
        <v>8360</v>
      </c>
      <c r="E4376" s="1" t="s">
        <v>8361</v>
      </c>
      <c r="F4376" s="1">
        <v>24.1</v>
      </c>
      <c r="G4376" s="1">
        <v>26.5</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8198</v>
      </c>
      <c r="D4377" s="1" t="s">
        <v>8362</v>
      </c>
      <c r="E4377" s="1" t="s">
        <v>8363</v>
      </c>
      <c r="F4377" s="1">
        <v>25.4</v>
      </c>
      <c r="G4377" s="1">
        <v>27.9</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35</v>
      </c>
      <c r="E4378" s="1" t="s">
        <v>10194</v>
      </c>
      <c r="F4378" s="1">
        <v>0</v>
      </c>
      <c r="G4378" s="1">
        <v>0</v>
      </c>
      <c r="H4378" s="1" t="s">
        <v>8170</v>
      </c>
      <c r="I4378" s="1" t="s">
        <v>9755</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8364</v>
      </c>
      <c r="E4379" s="1" t="s">
        <v>8365</v>
      </c>
      <c r="F4379" s="1">
        <v>3.2</v>
      </c>
      <c r="G4379" s="1">
        <v>0</v>
      </c>
      <c r="H4379" s="1" t="s">
        <v>7</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8366</v>
      </c>
      <c r="E4380" s="1" t="s">
        <v>8367</v>
      </c>
      <c r="F4380" s="1">
        <v>5.2</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8368</v>
      </c>
      <c r="E4381" s="1" t="s">
        <v>8369</v>
      </c>
      <c r="F4381" s="1">
        <v>10.199999999999999</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8370</v>
      </c>
      <c r="E4382" s="1" t="s">
        <v>8371</v>
      </c>
      <c r="F4382" s="1">
        <v>11.7</v>
      </c>
      <c r="G4382" s="1">
        <v>0</v>
      </c>
      <c r="H4382" s="1" t="s">
        <v>7</v>
      </c>
      <c r="J4382" s="1">
        <v>0</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8205</v>
      </c>
      <c r="D4383" s="1" t="s">
        <v>8372</v>
      </c>
      <c r="E4383" s="1" t="s">
        <v>8373</v>
      </c>
      <c r="F4383" s="1">
        <v>14.8</v>
      </c>
      <c r="G4383" s="1">
        <v>0</v>
      </c>
      <c r="H4383" s="1" t="s">
        <v>7</v>
      </c>
      <c r="J4383" s="1">
        <v>0</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8205</v>
      </c>
      <c r="D4384" s="1" t="s">
        <v>8374</v>
      </c>
      <c r="E4384" s="1" t="s">
        <v>8375</v>
      </c>
      <c r="F4384" s="1">
        <v>17.399999999999999</v>
      </c>
      <c r="G4384" s="1">
        <v>0</v>
      </c>
      <c r="H4384" s="1" t="s">
        <v>7</v>
      </c>
      <c r="J4384" s="1">
        <v>0</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8205</v>
      </c>
      <c r="D4385" s="1" t="s">
        <v>8353</v>
      </c>
      <c r="E4385" s="1" t="s">
        <v>10228</v>
      </c>
      <c r="F4385" s="1">
        <v>19.399999999999999</v>
      </c>
      <c r="G4385" s="1">
        <v>0</v>
      </c>
      <c r="H4385" s="1" t="s">
        <v>8198</v>
      </c>
      <c r="J4385" s="1">
        <v>0</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8205</v>
      </c>
      <c r="D4386" s="1" t="s">
        <v>8376</v>
      </c>
      <c r="E4386" s="1" t="s">
        <v>8377</v>
      </c>
      <c r="F4386" s="1">
        <v>20.100000000000001</v>
      </c>
      <c r="G4386" s="1">
        <v>0</v>
      </c>
      <c r="H4386" s="1" t="s">
        <v>7</v>
      </c>
      <c r="J4386" s="1">
        <v>0</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8205</v>
      </c>
      <c r="D4387" s="1" t="s">
        <v>8378</v>
      </c>
      <c r="E4387" s="1" t="s">
        <v>8379</v>
      </c>
      <c r="F4387" s="1">
        <v>22.6</v>
      </c>
      <c r="G4387" s="1">
        <v>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8205</v>
      </c>
      <c r="D4388" s="1" t="s">
        <v>8203</v>
      </c>
      <c r="E4388" s="1" t="s">
        <v>8204</v>
      </c>
      <c r="F4388" s="1">
        <v>25.1</v>
      </c>
      <c r="G4388" s="1">
        <v>0</v>
      </c>
      <c r="H4388" s="1" t="s">
        <v>6483</v>
      </c>
      <c r="J4388" s="1">
        <v>0</v>
      </c>
      <c r="K4388" s="1">
        <v>0</v>
      </c>
      <c r="L4388" s="1">
        <v>4</v>
      </c>
      <c r="M4388" s="1">
        <v>0</v>
      </c>
      <c r="N4388" s="1">
        <v>0</v>
      </c>
      <c r="O4388" s="1">
        <v>0</v>
      </c>
      <c r="P4388" s="1" t="s">
        <v>9516</v>
      </c>
      <c r="Q4388" s="1">
        <v>0</v>
      </c>
      <c r="R4388" s="1">
        <v>0</v>
      </c>
      <c r="S4388" s="1">
        <v>0</v>
      </c>
      <c r="T4388" s="1" t="s">
        <v>9516</v>
      </c>
    </row>
    <row r="4389" spans="1:20" ht="13.5" customHeight="1">
      <c r="A4389" s="1" t="s">
        <v>9502</v>
      </c>
      <c r="B4389" s="1" t="s">
        <v>9501</v>
      </c>
      <c r="C4389" s="1" t="s">
        <v>8205</v>
      </c>
      <c r="D4389" s="1" t="s">
        <v>9493</v>
      </c>
      <c r="E4389" s="1" t="s">
        <v>9494</v>
      </c>
      <c r="F4389" s="1">
        <v>32767</v>
      </c>
      <c r="G4389" s="1" t="s">
        <v>9495</v>
      </c>
      <c r="J4389" s="1">
        <v>0</v>
      </c>
      <c r="K4389" s="1">
        <v>0</v>
      </c>
      <c r="L4389" s="1">
        <v>4</v>
      </c>
      <c r="M4389" s="1">
        <v>0</v>
      </c>
      <c r="N4389" s="1">
        <v>0</v>
      </c>
      <c r="O4389" s="1">
        <v>0</v>
      </c>
      <c r="P4389" s="1" t="s">
        <v>9516</v>
      </c>
      <c r="Q4389" s="1">
        <v>0</v>
      </c>
      <c r="R4389" s="1">
        <v>0</v>
      </c>
      <c r="S4389" s="1">
        <v>0</v>
      </c>
      <c r="T4389" s="1" t="s">
        <v>9516</v>
      </c>
    </row>
    <row r="4390" spans="1:20" ht="13.5" customHeight="1">
      <c r="A4390" s="1" t="s">
        <v>9502</v>
      </c>
      <c r="B4390" s="1" t="s">
        <v>9501</v>
      </c>
      <c r="C4390" s="1" t="s">
        <v>8380</v>
      </c>
      <c r="D4390" s="1" t="s">
        <v>9497</v>
      </c>
      <c r="E4390" s="1" t="s">
        <v>9789</v>
      </c>
      <c r="F4390" s="1">
        <v>-32768</v>
      </c>
      <c r="G4390" s="1" t="s">
        <v>9495</v>
      </c>
      <c r="H4390" s="1" t="s">
        <v>9795</v>
      </c>
      <c r="J4390" s="1">
        <v>0</v>
      </c>
      <c r="K4390" s="1">
        <v>0</v>
      </c>
      <c r="L4390" s="1">
        <v>4</v>
      </c>
      <c r="M4390" s="1">
        <v>0</v>
      </c>
      <c r="N4390" s="1">
        <v>0</v>
      </c>
      <c r="O4390" s="1">
        <v>0</v>
      </c>
      <c r="P4390" s="1" t="s">
        <v>9516</v>
      </c>
      <c r="Q4390" s="1">
        <v>0</v>
      </c>
      <c r="R4390" s="1">
        <v>0</v>
      </c>
      <c r="S4390" s="1">
        <v>0</v>
      </c>
      <c r="T4390" s="1" t="s">
        <v>9516</v>
      </c>
    </row>
    <row r="4391" spans="1:20" ht="13.5" customHeight="1">
      <c r="A4391" s="1" t="s">
        <v>9502</v>
      </c>
      <c r="B4391" s="1" t="s">
        <v>9501</v>
      </c>
      <c r="C4391" s="1" t="s">
        <v>8380</v>
      </c>
      <c r="D4391" s="1" t="s">
        <v>9789</v>
      </c>
      <c r="E4391" s="1" t="s">
        <v>9790</v>
      </c>
      <c r="F4391" s="1">
        <v>-32767</v>
      </c>
      <c r="G4391" s="1" t="s">
        <v>9761</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8381</v>
      </c>
      <c r="E4392" s="1" t="s">
        <v>8382</v>
      </c>
      <c r="F4392" s="1">
        <v>0</v>
      </c>
      <c r="G4392" s="1">
        <v>0</v>
      </c>
      <c r="H4392" s="1" t="s">
        <v>8153</v>
      </c>
      <c r="J4392" s="1">
        <v>8</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8383</v>
      </c>
      <c r="E4393" s="1" t="s">
        <v>8384</v>
      </c>
      <c r="F4393" s="1">
        <v>3.3</v>
      </c>
      <c r="G4393" s="1">
        <v>3.6</v>
      </c>
      <c r="H4393" s="1" t="s">
        <v>7</v>
      </c>
      <c r="J4393" s="1">
        <v>8</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8385</v>
      </c>
      <c r="E4394" s="1" t="s">
        <v>8386</v>
      </c>
      <c r="F4394" s="1">
        <v>5.0999999999999996</v>
      </c>
      <c r="G4394" s="1">
        <v>5.6</v>
      </c>
      <c r="J4394" s="1">
        <v>8</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8387</v>
      </c>
      <c r="E4395" s="1" t="s">
        <v>8388</v>
      </c>
      <c r="F4395" s="1">
        <v>6.8</v>
      </c>
      <c r="G4395" s="1">
        <v>7.5</v>
      </c>
      <c r="H4395" s="1" t="s">
        <v>7</v>
      </c>
      <c r="J4395" s="1">
        <v>8</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8389</v>
      </c>
      <c r="E4396" s="1" t="s">
        <v>8390</v>
      </c>
      <c r="F4396" s="1">
        <v>9</v>
      </c>
      <c r="G4396" s="1">
        <v>9.9</v>
      </c>
      <c r="H4396" s="1" t="s">
        <v>7</v>
      </c>
      <c r="J4396" s="1">
        <v>8</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8391</v>
      </c>
      <c r="E4397" s="1" t="s">
        <v>8392</v>
      </c>
      <c r="F4397" s="1">
        <v>12.3</v>
      </c>
      <c r="G4397" s="1">
        <v>13.5</v>
      </c>
      <c r="H4397" s="1" t="s">
        <v>7</v>
      </c>
      <c r="J4397" s="1">
        <v>8</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8393</v>
      </c>
      <c r="E4398" s="1" t="s">
        <v>8394</v>
      </c>
      <c r="F4398" s="1">
        <v>18.100000000000001</v>
      </c>
      <c r="G4398" s="1">
        <v>19.899999999999999</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8395</v>
      </c>
      <c r="E4399" s="1" t="s">
        <v>8396</v>
      </c>
      <c r="F4399" s="1">
        <v>23.4</v>
      </c>
      <c r="G4399" s="1">
        <v>25.7</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8397</v>
      </c>
      <c r="E4400" s="1" t="s">
        <v>8398</v>
      </c>
      <c r="F4400" s="1">
        <v>25</v>
      </c>
      <c r="G4400" s="1">
        <v>27.5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8399</v>
      </c>
      <c r="E4401" s="1" t="s">
        <v>8400</v>
      </c>
      <c r="F4401" s="1">
        <v>27.4</v>
      </c>
      <c r="G4401" s="1">
        <v>30.1</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8401</v>
      </c>
      <c r="E4402" s="1" t="s">
        <v>8431</v>
      </c>
      <c r="F4402" s="1">
        <v>30</v>
      </c>
      <c r="G4402" s="1">
        <v>33</v>
      </c>
      <c r="H4402" s="1" t="s">
        <v>8402</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8403</v>
      </c>
      <c r="E4403" s="1" t="s">
        <v>8404</v>
      </c>
      <c r="F4403" s="1">
        <v>32.200000000000003</v>
      </c>
      <c r="G4403" s="1">
        <v>35.4</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8405</v>
      </c>
      <c r="E4404" s="1" t="s">
        <v>8406</v>
      </c>
      <c r="F4404" s="1">
        <v>34.700000000000003</v>
      </c>
      <c r="G4404" s="1">
        <v>38.200000000000003</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8407</v>
      </c>
      <c r="E4405" s="1" t="s">
        <v>8408</v>
      </c>
      <c r="F4405" s="1">
        <v>38.299999999999997</v>
      </c>
      <c r="G4405" s="1">
        <v>42.1</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8409</v>
      </c>
      <c r="E4406" s="1" t="s">
        <v>8410</v>
      </c>
      <c r="F4406" s="1">
        <v>39.5</v>
      </c>
      <c r="G4406" s="1">
        <v>43.5</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6479</v>
      </c>
      <c r="B4407" s="1" t="s">
        <v>6480</v>
      </c>
      <c r="C4407" s="1" t="s">
        <v>8380</v>
      </c>
      <c r="D4407" s="1" t="s">
        <v>8411</v>
      </c>
      <c r="E4407" s="1" t="s">
        <v>8412</v>
      </c>
      <c r="F4407" s="1">
        <v>41.6</v>
      </c>
      <c r="G4407" s="1">
        <v>45.8</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8413</v>
      </c>
      <c r="E4408" s="1" t="s">
        <v>8414</v>
      </c>
      <c r="F4408" s="1">
        <v>43.2</v>
      </c>
      <c r="G4408" s="1">
        <v>47.5</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8415</v>
      </c>
      <c r="E4409" s="1" t="s">
        <v>8416</v>
      </c>
      <c r="F4409" s="1">
        <v>47.2</v>
      </c>
      <c r="G4409" s="1">
        <v>51.9</v>
      </c>
      <c r="H4409" s="1" t="s">
        <v>7</v>
      </c>
      <c r="J4409" s="1">
        <v>0</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8417</v>
      </c>
      <c r="E4410" s="1" t="s">
        <v>8418</v>
      </c>
      <c r="F4410" s="1">
        <v>55.1</v>
      </c>
      <c r="G4410" s="1">
        <v>60.6</v>
      </c>
      <c r="H4410" s="1" t="s">
        <v>7</v>
      </c>
      <c r="J4410" s="1">
        <v>0</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8419</v>
      </c>
      <c r="E4411" s="1" t="s">
        <v>8420</v>
      </c>
      <c r="F4411" s="1">
        <v>59.3</v>
      </c>
      <c r="G4411" s="1">
        <v>65.2</v>
      </c>
      <c r="H4411" s="1" t="s">
        <v>7</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8421</v>
      </c>
      <c r="E4412" s="1" t="s">
        <v>8422</v>
      </c>
      <c r="F4412" s="1">
        <v>61.3</v>
      </c>
      <c r="G4412" s="1">
        <v>67.400000000000006</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8423</v>
      </c>
      <c r="B4413" s="1" t="s">
        <v>6480</v>
      </c>
      <c r="C4413" s="1" t="s">
        <v>8380</v>
      </c>
      <c r="D4413" s="1" t="s">
        <v>8424</v>
      </c>
      <c r="E4413" s="1" t="s">
        <v>8425</v>
      </c>
      <c r="F4413" s="1">
        <v>62.9</v>
      </c>
      <c r="G4413" s="1">
        <v>69.2</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8423</v>
      </c>
      <c r="B4414" s="1" t="s">
        <v>6480</v>
      </c>
      <c r="C4414" s="1" t="s">
        <v>8380</v>
      </c>
      <c r="D4414" s="1" t="s">
        <v>8426</v>
      </c>
      <c r="E4414" s="1" t="s">
        <v>8427</v>
      </c>
      <c r="F4414" s="1">
        <v>65.400000000000006</v>
      </c>
      <c r="G4414" s="1">
        <v>71.900000000000006</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8423</v>
      </c>
      <c r="B4415" s="1" t="s">
        <v>6480</v>
      </c>
      <c r="C4415" s="1" t="s">
        <v>8380</v>
      </c>
      <c r="D4415" s="1" t="s">
        <v>8428</v>
      </c>
      <c r="E4415" s="1" t="s">
        <v>8429</v>
      </c>
      <c r="F4415" s="1">
        <v>68.7</v>
      </c>
      <c r="G4415" s="1">
        <v>75.599999999999994</v>
      </c>
      <c r="H4415" s="1" t="s">
        <v>8430</v>
      </c>
      <c r="J4415" s="1">
        <v>0</v>
      </c>
      <c r="K4415" s="1">
        <v>0</v>
      </c>
      <c r="L4415" s="1">
        <v>0</v>
      </c>
      <c r="M4415" s="1">
        <v>0</v>
      </c>
      <c r="N4415" s="1">
        <v>0</v>
      </c>
      <c r="O4415" s="1">
        <v>0</v>
      </c>
      <c r="P4415" s="1" t="s">
        <v>9516</v>
      </c>
      <c r="Q4415" s="1">
        <v>0</v>
      </c>
      <c r="R4415" s="1">
        <v>0</v>
      </c>
      <c r="S4415" s="1">
        <v>0</v>
      </c>
      <c r="T4415" s="1" t="s">
        <v>9516</v>
      </c>
    </row>
    <row r="4416" spans="1:20" ht="13.5" customHeight="1">
      <c r="A4416" s="1" t="s">
        <v>9502</v>
      </c>
      <c r="B4416" s="1" t="s">
        <v>9501</v>
      </c>
      <c r="C4416" s="1" t="s">
        <v>8380</v>
      </c>
      <c r="D4416" s="1" t="s">
        <v>9498</v>
      </c>
      <c r="E4416" s="1" t="s">
        <v>8428</v>
      </c>
      <c r="F4416" s="1">
        <v>32767</v>
      </c>
      <c r="G4416" s="1" t="s">
        <v>8430</v>
      </c>
      <c r="J4416" s="1">
        <v>0</v>
      </c>
      <c r="K4416" s="1">
        <v>0</v>
      </c>
      <c r="L4416" s="1">
        <v>0</v>
      </c>
      <c r="M4416" s="1">
        <v>0</v>
      </c>
      <c r="N4416" s="1">
        <v>0</v>
      </c>
      <c r="O4416" s="1">
        <v>0</v>
      </c>
      <c r="P4416" s="1" t="s">
        <v>9516</v>
      </c>
      <c r="Q4416" s="1">
        <v>0</v>
      </c>
      <c r="R4416" s="1">
        <v>0</v>
      </c>
      <c r="S4416" s="1">
        <v>0</v>
      </c>
      <c r="T4416" s="1" t="s">
        <v>9516</v>
      </c>
    </row>
    <row r="4417" spans="1:20" ht="13.5" customHeight="1">
      <c r="A4417" s="1" t="s">
        <v>6479</v>
      </c>
      <c r="B4417" s="1" t="s">
        <v>6480</v>
      </c>
      <c r="C4417" s="1" t="s">
        <v>8402</v>
      </c>
      <c r="D4417" s="1" t="s">
        <v>8401</v>
      </c>
      <c r="E4417" s="1" t="s">
        <v>8431</v>
      </c>
      <c r="F4417" s="1">
        <v>0</v>
      </c>
      <c r="G4417" s="1">
        <v>0</v>
      </c>
      <c r="H4417" s="1" t="s">
        <v>8380</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8402</v>
      </c>
      <c r="D4418" s="1" t="s">
        <v>8432</v>
      </c>
      <c r="E4418" s="1" t="s">
        <v>8433</v>
      </c>
      <c r="F4418" s="1">
        <v>3.4</v>
      </c>
      <c r="G4418" s="1">
        <v>3.7</v>
      </c>
      <c r="H4418" s="1" t="s">
        <v>7</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8402</v>
      </c>
      <c r="D4419" s="1" t="s">
        <v>8434</v>
      </c>
      <c r="E4419" s="1" t="s">
        <v>8435</v>
      </c>
      <c r="F4419" s="1">
        <v>7.1</v>
      </c>
      <c r="G4419" s="1">
        <v>7.8</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8402</v>
      </c>
      <c r="D4420" s="1" t="s">
        <v>8436</v>
      </c>
      <c r="E4420" s="1" t="s">
        <v>8437</v>
      </c>
      <c r="F4420" s="1">
        <v>8.3000000000000007</v>
      </c>
      <c r="G4420" s="1">
        <v>9.1</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8402</v>
      </c>
      <c r="D4421" s="1" t="s">
        <v>8438</v>
      </c>
      <c r="E4421" s="1" t="s">
        <v>8439</v>
      </c>
      <c r="F4421" s="1">
        <v>10.199999999999999</v>
      </c>
      <c r="G4421" s="1">
        <v>11.2</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8402</v>
      </c>
      <c r="D4422" s="1" t="s">
        <v>8440</v>
      </c>
      <c r="E4422" s="1" t="s">
        <v>8441</v>
      </c>
      <c r="F4422" s="1">
        <v>13.3</v>
      </c>
      <c r="G4422" s="1">
        <v>14.6</v>
      </c>
      <c r="H4422" s="1" t="s">
        <v>8170</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8442</v>
      </c>
      <c r="E4423" s="1" t="s">
        <v>8443</v>
      </c>
      <c r="F4423" s="1">
        <v>0</v>
      </c>
      <c r="G4423" s="1">
        <v>0</v>
      </c>
      <c r="J4423" s="1">
        <v>8</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8444</v>
      </c>
      <c r="E4424" s="1" t="s">
        <v>8445</v>
      </c>
      <c r="F4424" s="1">
        <v>2.9</v>
      </c>
      <c r="G4424" s="1">
        <v>3.2</v>
      </c>
      <c r="J4424" s="1">
        <v>8</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8446</v>
      </c>
      <c r="E4425" s="1" t="s">
        <v>8447</v>
      </c>
      <c r="F4425" s="1">
        <v>4.5999999999999996</v>
      </c>
      <c r="G4425" s="1">
        <v>5.0999999999999996</v>
      </c>
      <c r="J4425" s="1">
        <v>8</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8448</v>
      </c>
      <c r="E4426" s="1" t="s">
        <v>8449</v>
      </c>
      <c r="F4426" s="1">
        <v>6.3</v>
      </c>
      <c r="G4426" s="1">
        <v>6.9</v>
      </c>
      <c r="J4426" s="1">
        <v>8</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8450</v>
      </c>
      <c r="E4427" s="1" t="s">
        <v>1477</v>
      </c>
      <c r="F4427" s="1">
        <v>9.3000000000000007</v>
      </c>
      <c r="G4427" s="1">
        <v>10.199999999999999</v>
      </c>
      <c r="J4427" s="1">
        <v>8</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8168</v>
      </c>
      <c r="E4428" s="1" t="s">
        <v>8169</v>
      </c>
      <c r="F4428" s="1">
        <v>10.8</v>
      </c>
      <c r="G4428" s="1">
        <v>11.9</v>
      </c>
      <c r="H4428" s="1" t="s">
        <v>6483</v>
      </c>
      <c r="J4428" s="1">
        <v>8</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8451</v>
      </c>
      <c r="E4429" s="1" t="s">
        <v>8452</v>
      </c>
      <c r="F4429" s="1">
        <v>13.5</v>
      </c>
      <c r="G4429" s="1">
        <v>14.9</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8453</v>
      </c>
      <c r="E4430" s="1" t="s">
        <v>8454</v>
      </c>
      <c r="F4430" s="1">
        <v>14.9</v>
      </c>
      <c r="G4430" s="1">
        <v>16.399999999999999</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8455</v>
      </c>
      <c r="E4431" s="1" t="s">
        <v>8456</v>
      </c>
      <c r="F4431" s="1">
        <v>16.399999999999999</v>
      </c>
      <c r="G4431" s="1">
        <v>18</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8457</v>
      </c>
      <c r="E4432" s="1" t="s">
        <v>8458</v>
      </c>
      <c r="F4432" s="1">
        <v>19.2</v>
      </c>
      <c r="G4432" s="1">
        <v>20.6</v>
      </c>
      <c r="H4432" s="1" t="s">
        <v>7</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8459</v>
      </c>
      <c r="E4433" s="1" t="s">
        <v>8460</v>
      </c>
      <c r="F4433" s="1">
        <v>21.1</v>
      </c>
      <c r="G4433" s="1">
        <v>23.3</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8461</v>
      </c>
      <c r="E4434" s="1" t="s">
        <v>8462</v>
      </c>
      <c r="F4434" s="1">
        <v>22.7</v>
      </c>
      <c r="G4434" s="1">
        <v>25.1</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8463</v>
      </c>
      <c r="E4435" s="1" t="s">
        <v>8464</v>
      </c>
      <c r="F4435" s="1">
        <v>24.8</v>
      </c>
      <c r="G4435" s="1">
        <v>27.3</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8465</v>
      </c>
      <c r="E4436" s="1" t="s">
        <v>8466</v>
      </c>
      <c r="F4436" s="1">
        <v>27.5</v>
      </c>
      <c r="G4436" s="1">
        <v>30.3</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8467</v>
      </c>
      <c r="E4437" s="1" t="s">
        <v>8468</v>
      </c>
      <c r="F4437" s="1">
        <v>31.3</v>
      </c>
      <c r="G4437" s="1">
        <v>34.4</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8469</v>
      </c>
      <c r="E4438" s="1" t="s">
        <v>8470</v>
      </c>
      <c r="F4438" s="1">
        <v>34.700000000000003</v>
      </c>
      <c r="G4438" s="1">
        <v>38.200000000000003</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8471</v>
      </c>
      <c r="E4439" s="1" t="s">
        <v>8472</v>
      </c>
      <c r="F4439" s="1">
        <v>36.200000000000003</v>
      </c>
      <c r="G4439" s="1">
        <v>39.799999999999997</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8440</v>
      </c>
      <c r="E4440" s="1" t="s">
        <v>8441</v>
      </c>
      <c r="F4440" s="1">
        <v>37.6</v>
      </c>
      <c r="G4440" s="1">
        <v>41.4</v>
      </c>
      <c r="H4440" s="1" t="s">
        <v>8402</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8473</v>
      </c>
      <c r="E4441" s="1" t="s">
        <v>8474</v>
      </c>
      <c r="F4441" s="1">
        <v>39.4</v>
      </c>
      <c r="G4441" s="1">
        <v>43.3</v>
      </c>
      <c r="H4441" s="1" t="s">
        <v>7</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8475</v>
      </c>
      <c r="E4442" s="1" t="s">
        <v>8476</v>
      </c>
      <c r="F4442" s="1">
        <v>42.3</v>
      </c>
      <c r="G4442" s="1">
        <v>46.5</v>
      </c>
      <c r="H4442" s="1" t="s">
        <v>7</v>
      </c>
      <c r="J4442" s="1">
        <v>0</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35</v>
      </c>
      <c r="E4443" s="1" t="s">
        <v>10194</v>
      </c>
      <c r="F4443" s="1">
        <v>45.3</v>
      </c>
      <c r="G4443" s="1">
        <v>49.8</v>
      </c>
      <c r="H4443" s="1" t="s">
        <v>8205</v>
      </c>
      <c r="I4443" s="1" t="s">
        <v>9754</v>
      </c>
      <c r="J4443" s="1">
        <v>0</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8477</v>
      </c>
      <c r="E4444" s="1" t="s">
        <v>8478</v>
      </c>
      <c r="F4444" s="1">
        <v>48.1</v>
      </c>
      <c r="G4444" s="1">
        <v>52.9</v>
      </c>
      <c r="H4444" s="1" t="s">
        <v>7</v>
      </c>
      <c r="J4444" s="1">
        <v>0</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8479</v>
      </c>
      <c r="E4445" s="1" t="s">
        <v>8480</v>
      </c>
      <c r="F4445" s="1">
        <v>51.2</v>
      </c>
      <c r="G4445" s="1">
        <v>56.3</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8481</v>
      </c>
      <c r="E4446" s="1" t="s">
        <v>8482</v>
      </c>
      <c r="F4446" s="1">
        <v>61.4</v>
      </c>
      <c r="G4446" s="1">
        <v>67.5</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8225</v>
      </c>
      <c r="E4447" s="1" t="s">
        <v>8226</v>
      </c>
      <c r="F4447" s="1">
        <v>66.099999999999994</v>
      </c>
      <c r="G4447" s="1">
        <v>72.7</v>
      </c>
      <c r="H4447" s="1" t="s">
        <v>6483</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8240</v>
      </c>
      <c r="E4448" s="1" t="s">
        <v>8241</v>
      </c>
      <c r="F4448" s="1">
        <v>0</v>
      </c>
      <c r="G4448" s="1">
        <v>0</v>
      </c>
      <c r="H4448" s="1" t="s">
        <v>8483</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8484</v>
      </c>
      <c r="E4449" s="1" t="s">
        <v>8485</v>
      </c>
      <c r="F4449" s="1">
        <v>3.4</v>
      </c>
      <c r="G4449" s="1">
        <v>3.7</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8486</v>
      </c>
      <c r="E4450" s="1" t="s">
        <v>8487</v>
      </c>
      <c r="F4450" s="1">
        <v>4.9000000000000004</v>
      </c>
      <c r="G4450" s="1">
        <v>5.4</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8488</v>
      </c>
      <c r="E4451" s="1" t="s">
        <v>8489</v>
      </c>
      <c r="F4451" s="1">
        <v>6.8</v>
      </c>
      <c r="G4451" s="1">
        <v>7.5</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8490</v>
      </c>
      <c r="E4452" s="1" t="s">
        <v>8491</v>
      </c>
      <c r="F4452" s="1">
        <v>8</v>
      </c>
      <c r="G4452" s="1">
        <v>8.8000000000000007</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6479</v>
      </c>
      <c r="B4453" s="1" t="s">
        <v>6480</v>
      </c>
      <c r="C4453" s="1" t="s">
        <v>8430</v>
      </c>
      <c r="D4453" s="1" t="s">
        <v>8492</v>
      </c>
      <c r="E4453" s="1" t="s">
        <v>8493</v>
      </c>
      <c r="F4453" s="1">
        <v>12.6</v>
      </c>
      <c r="G4453" s="1">
        <v>13.9</v>
      </c>
      <c r="H4453" s="1" t="s">
        <v>7</v>
      </c>
      <c r="J4453" s="1">
        <v>0</v>
      </c>
      <c r="K4453" s="1">
        <v>0</v>
      </c>
      <c r="L4453" s="1">
        <v>0</v>
      </c>
      <c r="M4453" s="1">
        <v>0</v>
      </c>
      <c r="N4453" s="1">
        <v>0</v>
      </c>
      <c r="O4453" s="1">
        <v>0</v>
      </c>
      <c r="P4453" s="1" t="s">
        <v>9516</v>
      </c>
      <c r="Q4453" s="1">
        <v>0</v>
      </c>
      <c r="R4453" s="1">
        <v>0</v>
      </c>
      <c r="S4453" s="1">
        <v>0</v>
      </c>
      <c r="T4453" s="1" t="s">
        <v>9516</v>
      </c>
    </row>
    <row r="4454" spans="1:20" ht="13.5" customHeight="1">
      <c r="A4454" s="1" t="s">
        <v>6479</v>
      </c>
      <c r="B4454" s="1" t="s">
        <v>6480</v>
      </c>
      <c r="C4454" s="1" t="s">
        <v>8430</v>
      </c>
      <c r="D4454" s="1" t="s">
        <v>8494</v>
      </c>
      <c r="E4454" s="1" t="s">
        <v>8495</v>
      </c>
      <c r="F4454" s="1">
        <v>15.7</v>
      </c>
      <c r="G4454" s="1">
        <v>17.3</v>
      </c>
      <c r="H4454" s="1" t="s">
        <v>7</v>
      </c>
      <c r="J4454" s="1">
        <v>0</v>
      </c>
      <c r="K4454" s="1">
        <v>0</v>
      </c>
      <c r="L4454" s="1">
        <v>0</v>
      </c>
      <c r="M4454" s="1">
        <v>0</v>
      </c>
      <c r="N4454" s="1">
        <v>0</v>
      </c>
      <c r="O4454" s="1">
        <v>0</v>
      </c>
      <c r="P4454" s="1" t="s">
        <v>9516</v>
      </c>
      <c r="Q4454" s="1">
        <v>0</v>
      </c>
      <c r="R4454" s="1">
        <v>0</v>
      </c>
      <c r="S4454" s="1">
        <v>0</v>
      </c>
      <c r="T4454" s="1" t="s">
        <v>9516</v>
      </c>
    </row>
    <row r="4455" spans="1:20" ht="13.5" customHeight="1">
      <c r="A4455" s="1" t="s">
        <v>6479</v>
      </c>
      <c r="B4455" s="1" t="s">
        <v>6480</v>
      </c>
      <c r="C4455" s="1" t="s">
        <v>8430</v>
      </c>
      <c r="D4455" s="1" t="s">
        <v>8496</v>
      </c>
      <c r="E4455" s="1" t="s">
        <v>8497</v>
      </c>
      <c r="F4455" s="1">
        <v>20.8</v>
      </c>
      <c r="G4455" s="1">
        <v>22.9</v>
      </c>
      <c r="H4455" s="1" t="s">
        <v>7</v>
      </c>
      <c r="J4455" s="1">
        <v>0</v>
      </c>
      <c r="K4455" s="1">
        <v>0</v>
      </c>
      <c r="L4455" s="1">
        <v>0</v>
      </c>
      <c r="M4455" s="1">
        <v>0</v>
      </c>
      <c r="N4455" s="1">
        <v>0</v>
      </c>
      <c r="O4455" s="1">
        <v>0</v>
      </c>
      <c r="P4455" s="1" t="s">
        <v>9516</v>
      </c>
      <c r="Q4455" s="1">
        <v>0</v>
      </c>
      <c r="R4455" s="1">
        <v>0</v>
      </c>
      <c r="S4455" s="1">
        <v>0</v>
      </c>
      <c r="T4455" s="1" t="s">
        <v>9516</v>
      </c>
    </row>
    <row r="4456" spans="1:20" ht="13.5" customHeight="1">
      <c r="A4456" s="1" t="s">
        <v>6479</v>
      </c>
      <c r="B4456" s="1" t="s">
        <v>6480</v>
      </c>
      <c r="C4456" s="1" t="s">
        <v>8430</v>
      </c>
      <c r="D4456" s="1" t="s">
        <v>8498</v>
      </c>
      <c r="E4456" s="1" t="s">
        <v>8499</v>
      </c>
      <c r="F4456" s="1">
        <v>26.4</v>
      </c>
      <c r="G4456" s="1">
        <v>29</v>
      </c>
      <c r="H4456" s="1" t="s">
        <v>7</v>
      </c>
      <c r="J4456" s="1">
        <v>0</v>
      </c>
      <c r="K4456" s="1">
        <v>0</v>
      </c>
      <c r="L4456" s="1">
        <v>0</v>
      </c>
      <c r="M4456" s="1">
        <v>0</v>
      </c>
      <c r="N4456" s="1">
        <v>0</v>
      </c>
      <c r="O4456" s="1">
        <v>0</v>
      </c>
      <c r="P4456" s="1" t="s">
        <v>9516</v>
      </c>
      <c r="Q4456" s="1">
        <v>0</v>
      </c>
      <c r="R4456" s="1">
        <v>0</v>
      </c>
      <c r="S4456" s="1">
        <v>0</v>
      </c>
      <c r="T4456" s="1" t="s">
        <v>9516</v>
      </c>
    </row>
    <row r="4457" spans="1:20" ht="13.5" customHeight="1">
      <c r="A4457" s="1" t="s">
        <v>6479</v>
      </c>
      <c r="B4457" s="1" t="s">
        <v>6480</v>
      </c>
      <c r="C4457" s="1" t="s">
        <v>8430</v>
      </c>
      <c r="D4457" s="1" t="s">
        <v>8500</v>
      </c>
      <c r="E4457" s="1" t="s">
        <v>8500</v>
      </c>
      <c r="F4457" s="1">
        <v>30</v>
      </c>
      <c r="G4457" s="1">
        <v>33</v>
      </c>
      <c r="H4457" s="1" t="s">
        <v>7</v>
      </c>
      <c r="J4457" s="1">
        <v>0</v>
      </c>
      <c r="K4457" s="1">
        <v>0</v>
      </c>
      <c r="L4457" s="1">
        <v>0</v>
      </c>
      <c r="M4457" s="1">
        <v>0</v>
      </c>
      <c r="N4457" s="1">
        <v>0</v>
      </c>
      <c r="O4457" s="1">
        <v>0</v>
      </c>
      <c r="P4457" s="1" t="s">
        <v>9516</v>
      </c>
      <c r="Q4457" s="1">
        <v>0</v>
      </c>
      <c r="R4457" s="1">
        <v>0</v>
      </c>
      <c r="S4457" s="1">
        <v>0</v>
      </c>
      <c r="T4457" s="1" t="s">
        <v>9516</v>
      </c>
    </row>
    <row r="4458" spans="1:20" ht="13.5" customHeight="1">
      <c r="A4458" s="1" t="s">
        <v>6479</v>
      </c>
      <c r="B4458" s="1" t="s">
        <v>6480</v>
      </c>
      <c r="C4458" s="1" t="s">
        <v>8430</v>
      </c>
      <c r="D4458" s="1" t="s">
        <v>8501</v>
      </c>
      <c r="E4458" s="1" t="s">
        <v>8502</v>
      </c>
      <c r="F4458" s="1">
        <v>33</v>
      </c>
      <c r="G4458" s="1">
        <v>36.299999999999997</v>
      </c>
      <c r="H4458" s="1" t="s">
        <v>7</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8428</v>
      </c>
      <c r="E4459" s="1" t="s">
        <v>8429</v>
      </c>
      <c r="F4459" s="1">
        <v>39.1</v>
      </c>
      <c r="G4459" s="1">
        <v>43</v>
      </c>
      <c r="H4459" s="1" t="s">
        <v>8380</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8503</v>
      </c>
      <c r="E4460" s="1" t="s">
        <v>10155</v>
      </c>
      <c r="F4460" s="1">
        <v>45.2</v>
      </c>
      <c r="G4460" s="1">
        <v>49.7</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8504</v>
      </c>
      <c r="E4461" s="1" t="s">
        <v>8505</v>
      </c>
      <c r="F4461" s="1">
        <v>47.6</v>
      </c>
      <c r="G4461" s="1">
        <v>52.4</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8506</v>
      </c>
      <c r="E4462" s="1" t="s">
        <v>8507</v>
      </c>
      <c r="F4462" s="1">
        <v>49.4</v>
      </c>
      <c r="G4462" s="1">
        <v>54.3</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8508</v>
      </c>
      <c r="E4463" s="1" t="s">
        <v>8509</v>
      </c>
      <c r="F4463" s="1">
        <v>55.3</v>
      </c>
      <c r="G4463" s="1">
        <v>60.8</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9905</v>
      </c>
      <c r="E4464" s="1" t="s">
        <v>8510</v>
      </c>
      <c r="F4464" s="1">
        <v>59.5</v>
      </c>
      <c r="G4464" s="1">
        <v>65.5</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8511</v>
      </c>
      <c r="E4465" s="1" t="s">
        <v>8512</v>
      </c>
      <c r="F4465" s="1">
        <v>63.6</v>
      </c>
      <c r="G4465" s="1">
        <v>70</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8513</v>
      </c>
      <c r="E4466" s="1" t="s">
        <v>8514</v>
      </c>
      <c r="F4466" s="1">
        <v>67.8</v>
      </c>
      <c r="G4466" s="1">
        <v>74.599999999999994</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8515</v>
      </c>
      <c r="E4467" s="1" t="s">
        <v>8516</v>
      </c>
      <c r="F4467" s="1">
        <v>73.2</v>
      </c>
      <c r="G4467" s="1">
        <v>80.5</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8517</v>
      </c>
      <c r="E4468" s="1" t="s">
        <v>8518</v>
      </c>
      <c r="F4468" s="1">
        <v>77.3</v>
      </c>
      <c r="G4468" s="1">
        <v>85</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8519</v>
      </c>
      <c r="E4469" s="1" t="s">
        <v>8520</v>
      </c>
      <c r="F4469" s="1">
        <v>80.7</v>
      </c>
      <c r="G4469" s="1">
        <v>88.8</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8521</v>
      </c>
      <c r="E4470" s="1" t="s">
        <v>8522</v>
      </c>
      <c r="F4470" s="1">
        <v>83.1</v>
      </c>
      <c r="G4470" s="1">
        <v>91.4</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8523</v>
      </c>
      <c r="E4471" s="1" t="s">
        <v>8524</v>
      </c>
      <c r="F4471" s="1">
        <v>88.2</v>
      </c>
      <c r="G4471" s="1">
        <v>97</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8525</v>
      </c>
      <c r="E4472" s="1" t="s">
        <v>8526</v>
      </c>
      <c r="F4472" s="1">
        <v>99.1</v>
      </c>
      <c r="G4472" s="1">
        <v>109</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8527</v>
      </c>
      <c r="E4473" s="1" t="s">
        <v>8528</v>
      </c>
      <c r="F4473" s="1">
        <v>102.5</v>
      </c>
      <c r="G4473" s="1">
        <v>112.8</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8529</v>
      </c>
      <c r="E4474" s="1" t="s">
        <v>8530</v>
      </c>
      <c r="F4474" s="1">
        <v>109.6</v>
      </c>
      <c r="G4474" s="1">
        <v>120.6</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8531</v>
      </c>
      <c r="E4475" s="1" t="s">
        <v>8532</v>
      </c>
      <c r="F4475" s="1">
        <v>114.5</v>
      </c>
      <c r="G4475" s="1">
        <v>126</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8533</v>
      </c>
      <c r="E4476" s="1" t="s">
        <v>8534</v>
      </c>
      <c r="F4476" s="1">
        <v>118.1</v>
      </c>
      <c r="G4476" s="1">
        <v>129.9</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8535</v>
      </c>
      <c r="E4477" s="1" t="s">
        <v>8536</v>
      </c>
      <c r="F4477" s="1">
        <v>119.6</v>
      </c>
      <c r="G4477" s="1">
        <v>131.6</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8537</v>
      </c>
      <c r="E4478" s="1" t="s">
        <v>8538</v>
      </c>
      <c r="F4478" s="1">
        <v>124.6</v>
      </c>
      <c r="G4478" s="1">
        <v>137.1</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8539</v>
      </c>
      <c r="E4479" s="1" t="s">
        <v>8540</v>
      </c>
      <c r="F4479" s="1">
        <v>127.7</v>
      </c>
      <c r="G4479" s="1">
        <v>140.5</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8541</v>
      </c>
      <c r="E4480" s="1" t="s">
        <v>8542</v>
      </c>
      <c r="F4480" s="1">
        <v>131.69999999999999</v>
      </c>
      <c r="G4480" s="1">
        <v>144.9</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8543</v>
      </c>
      <c r="E4481" s="1" t="s">
        <v>8544</v>
      </c>
      <c r="F4481" s="1">
        <v>133.9</v>
      </c>
      <c r="G4481" s="1">
        <v>147.30000000000001</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8545</v>
      </c>
      <c r="E4482" s="1" t="s">
        <v>8546</v>
      </c>
      <c r="F4482" s="1">
        <v>136.6</v>
      </c>
      <c r="G4482" s="1">
        <v>150.30000000000001</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8547</v>
      </c>
      <c r="E4483" s="1" t="s">
        <v>8548</v>
      </c>
      <c r="F4483" s="1">
        <v>138.9</v>
      </c>
      <c r="G4483" s="1">
        <v>152.80000000000001</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8549</v>
      </c>
      <c r="E4484" s="1" t="s">
        <v>8550</v>
      </c>
      <c r="F4484" s="1">
        <v>141.5</v>
      </c>
      <c r="G4484" s="1">
        <v>155.69999999999999</v>
      </c>
      <c r="H4484" s="1" t="s">
        <v>8551</v>
      </c>
      <c r="J4484" s="1">
        <v>0</v>
      </c>
      <c r="K4484" s="1">
        <v>0</v>
      </c>
      <c r="L4484" s="1">
        <v>0</v>
      </c>
      <c r="M4484" s="1">
        <v>0</v>
      </c>
      <c r="N4484" s="1">
        <v>0</v>
      </c>
      <c r="O4484" s="1">
        <v>0</v>
      </c>
      <c r="P4484" s="1" t="s">
        <v>9516</v>
      </c>
      <c r="Q4484" s="1">
        <v>0</v>
      </c>
      <c r="R4484" s="1">
        <v>0</v>
      </c>
      <c r="S4484" s="1">
        <v>0</v>
      </c>
      <c r="T4484" s="1" t="s">
        <v>9516</v>
      </c>
    </row>
    <row r="4485" spans="1:20" ht="13.5" customHeight="1">
      <c r="A4485" s="1" t="s">
        <v>9502</v>
      </c>
      <c r="B4485" s="1" t="s">
        <v>9501</v>
      </c>
      <c r="C4485" s="1" t="s">
        <v>8153</v>
      </c>
      <c r="D4485" s="1" t="s">
        <v>7631</v>
      </c>
      <c r="E4485" s="1" t="s">
        <v>9789</v>
      </c>
      <c r="F4485" s="1">
        <v>-32768</v>
      </c>
      <c r="G4485" s="1" t="s">
        <v>9495</v>
      </c>
      <c r="J4485" s="1">
        <v>108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8151</v>
      </c>
      <c r="E4486" s="1" t="s">
        <v>8152</v>
      </c>
      <c r="F4486" s="1">
        <v>0.8</v>
      </c>
      <c r="G4486" s="1">
        <v>0</v>
      </c>
      <c r="H4486" s="1" t="s">
        <v>6483</v>
      </c>
      <c r="J4486" s="1">
        <v>8</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8552</v>
      </c>
      <c r="E4487" s="1" t="s">
        <v>8553</v>
      </c>
      <c r="F4487" s="1">
        <v>3.5</v>
      </c>
      <c r="G4487" s="1">
        <v>0</v>
      </c>
      <c r="H4487" s="1" t="s">
        <v>7</v>
      </c>
      <c r="J4487" s="1">
        <v>8</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8381</v>
      </c>
      <c r="E4488" s="1" t="s">
        <v>8382</v>
      </c>
      <c r="F4488" s="1">
        <v>6.1</v>
      </c>
      <c r="G4488" s="1">
        <v>0</v>
      </c>
      <c r="H4488" s="1" t="s">
        <v>8380</v>
      </c>
      <c r="J4488" s="1">
        <v>8</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8554</v>
      </c>
      <c r="E4489" s="1" t="s">
        <v>8555</v>
      </c>
      <c r="F4489" s="1">
        <v>8.4</v>
      </c>
      <c r="G4489" s="1">
        <v>0</v>
      </c>
      <c r="H4489" s="1" t="s">
        <v>7</v>
      </c>
      <c r="J4489" s="1">
        <v>8</v>
      </c>
      <c r="K4489" s="1">
        <v>0</v>
      </c>
      <c r="L4489" s="1">
        <v>4</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8556</v>
      </c>
      <c r="E4490" s="1" t="s">
        <v>8557</v>
      </c>
      <c r="F4490" s="1">
        <v>11.6</v>
      </c>
      <c r="G4490" s="1">
        <v>0</v>
      </c>
      <c r="H4490" s="1" t="s">
        <v>7</v>
      </c>
      <c r="J4490" s="1">
        <v>8</v>
      </c>
      <c r="K4490" s="1">
        <v>0</v>
      </c>
      <c r="L4490" s="1">
        <v>4</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8558</v>
      </c>
      <c r="E4491" s="1" t="s">
        <v>8559</v>
      </c>
      <c r="F4491" s="1">
        <v>15</v>
      </c>
      <c r="G4491" s="1">
        <v>0</v>
      </c>
      <c r="H4491" s="1" t="s">
        <v>7</v>
      </c>
      <c r="J4491" s="1">
        <v>8</v>
      </c>
      <c r="K4491" s="1">
        <v>0</v>
      </c>
      <c r="L4491" s="1">
        <v>4</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8560</v>
      </c>
      <c r="E4492" s="1" t="s">
        <v>1044</v>
      </c>
      <c r="F4492" s="1">
        <v>18.600000000000001</v>
      </c>
      <c r="G4492" s="1">
        <v>0</v>
      </c>
      <c r="H4492" s="1" t="s">
        <v>7</v>
      </c>
      <c r="J4492" s="1">
        <v>0</v>
      </c>
      <c r="K4492" s="1">
        <v>0</v>
      </c>
      <c r="L4492" s="1">
        <v>4</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8561</v>
      </c>
      <c r="E4493" s="1" t="s">
        <v>8562</v>
      </c>
      <c r="F4493" s="1">
        <v>22.2</v>
      </c>
      <c r="G4493" s="1">
        <v>0</v>
      </c>
      <c r="J4493" s="1">
        <v>0</v>
      </c>
      <c r="K4493" s="1">
        <v>0</v>
      </c>
      <c r="L4493" s="1">
        <v>4</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8563</v>
      </c>
      <c r="E4494" s="1" t="s">
        <v>8564</v>
      </c>
      <c r="F4494" s="1">
        <v>25</v>
      </c>
      <c r="G4494" s="1">
        <v>0</v>
      </c>
      <c r="J4494" s="1">
        <v>0</v>
      </c>
      <c r="K4494" s="1">
        <v>0</v>
      </c>
      <c r="L4494" s="1">
        <v>4</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8565</v>
      </c>
      <c r="E4495" s="1" t="s">
        <v>8566</v>
      </c>
      <c r="F4495" s="1">
        <v>26.8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8567</v>
      </c>
      <c r="E4496" s="1" t="s">
        <v>9788</v>
      </c>
      <c r="F4496" s="1">
        <v>30.2</v>
      </c>
      <c r="G4496" s="1">
        <v>0</v>
      </c>
      <c r="H4496" s="1" t="s">
        <v>7</v>
      </c>
      <c r="J4496" s="1">
        <v>0</v>
      </c>
      <c r="K4496" s="1">
        <v>0</v>
      </c>
      <c r="L4496" s="1">
        <v>0</v>
      </c>
      <c r="M4496" s="1">
        <v>0</v>
      </c>
      <c r="N4496" s="1">
        <v>0</v>
      </c>
      <c r="O4496" s="1">
        <v>0</v>
      </c>
      <c r="P4496" s="1" t="s">
        <v>9516</v>
      </c>
      <c r="Q4496" s="1">
        <v>0</v>
      </c>
      <c r="R4496" s="1">
        <v>0</v>
      </c>
      <c r="S4496" s="1">
        <v>0</v>
      </c>
      <c r="T4496" s="1" t="s">
        <v>9516</v>
      </c>
    </row>
    <row r="4497" spans="1:20" ht="13.5" customHeight="1">
      <c r="A4497" s="1" t="s">
        <v>6479</v>
      </c>
      <c r="B4497" s="1" t="s">
        <v>6480</v>
      </c>
      <c r="C4497" s="1" t="s">
        <v>8153</v>
      </c>
      <c r="D4497" s="1" t="s">
        <v>8568</v>
      </c>
      <c r="E4497" s="1" t="s">
        <v>8569</v>
      </c>
      <c r="F4497" s="1">
        <v>33.9</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6479</v>
      </c>
      <c r="B4498" s="1" t="s">
        <v>6480</v>
      </c>
      <c r="C4498" s="1" t="s">
        <v>8153</v>
      </c>
      <c r="D4498" s="1" t="s">
        <v>8570</v>
      </c>
      <c r="E4498" s="1" t="s">
        <v>8571</v>
      </c>
      <c r="F4498" s="1">
        <v>36.9</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6479</v>
      </c>
      <c r="B4499" s="1" t="s">
        <v>6480</v>
      </c>
      <c r="C4499" s="1" t="s">
        <v>8153</v>
      </c>
      <c r="D4499" s="1" t="s">
        <v>8572</v>
      </c>
      <c r="E4499" s="1" t="s">
        <v>8573</v>
      </c>
      <c r="F4499" s="1">
        <v>41.8</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6479</v>
      </c>
      <c r="B4500" s="1" t="s">
        <v>6480</v>
      </c>
      <c r="C4500" s="1" t="s">
        <v>8153</v>
      </c>
      <c r="D4500" s="1" t="s">
        <v>8574</v>
      </c>
      <c r="E4500" s="1" t="s">
        <v>8575</v>
      </c>
      <c r="F4500" s="1">
        <v>45.2</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6479</v>
      </c>
      <c r="B4501" s="1" t="s">
        <v>6480</v>
      </c>
      <c r="C4501" s="1" t="s">
        <v>8153</v>
      </c>
      <c r="D4501" s="1" t="s">
        <v>8576</v>
      </c>
      <c r="E4501" s="1" t="s">
        <v>8577</v>
      </c>
      <c r="F4501" s="1">
        <v>48</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7191</v>
      </c>
      <c r="E4502" s="1" t="s">
        <v>7192</v>
      </c>
      <c r="F4502" s="1">
        <v>50</v>
      </c>
      <c r="G4502" s="1">
        <v>0</v>
      </c>
      <c r="H4502" s="1" t="s">
        <v>7</v>
      </c>
      <c r="I4502" s="1" t="s">
        <v>9372</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8578</v>
      </c>
      <c r="E4503" s="1" t="s">
        <v>8579</v>
      </c>
      <c r="F4503" s="1">
        <v>51.8</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8580</v>
      </c>
      <c r="E4504" s="1" t="s">
        <v>8581</v>
      </c>
      <c r="F4504" s="1">
        <v>56.7</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8582</v>
      </c>
      <c r="E4505" s="1" t="s">
        <v>8583</v>
      </c>
      <c r="F4505" s="1">
        <v>60.1</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8584</v>
      </c>
      <c r="E4506" s="1" t="s">
        <v>8585</v>
      </c>
      <c r="F4506" s="1">
        <v>62.5</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8586</v>
      </c>
      <c r="E4507" s="1" t="s">
        <v>8587</v>
      </c>
      <c r="F4507" s="1">
        <v>65.5</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9906</v>
      </c>
      <c r="E4508" s="1" t="s">
        <v>8588</v>
      </c>
      <c r="F4508" s="1">
        <v>69.099999999999994</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8589</v>
      </c>
      <c r="E4509" s="1" t="s">
        <v>8590</v>
      </c>
      <c r="F4509" s="1">
        <v>71</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8591</v>
      </c>
      <c r="E4510" s="1" t="s">
        <v>8592</v>
      </c>
      <c r="F4510" s="1">
        <v>75.8</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8593</v>
      </c>
      <c r="E4511" s="1" t="s">
        <v>8594</v>
      </c>
      <c r="F4511" s="1">
        <v>79.400000000000006</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8595</v>
      </c>
      <c r="E4512" s="1" t="s">
        <v>8596</v>
      </c>
      <c r="F4512" s="1">
        <v>85.2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8597</v>
      </c>
      <c r="E4513" s="1" t="s">
        <v>8598</v>
      </c>
      <c r="F4513" s="1">
        <v>90.4</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8599</v>
      </c>
      <c r="E4514" s="1" t="s">
        <v>8600</v>
      </c>
      <c r="F4514" s="1">
        <v>99.2</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8601</v>
      </c>
      <c r="E4515" s="1" t="s">
        <v>8602</v>
      </c>
      <c r="F4515" s="1">
        <v>103.3</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8603</v>
      </c>
      <c r="E4516" s="1" t="s">
        <v>8604</v>
      </c>
      <c r="F4516" s="1">
        <v>107.2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8605</v>
      </c>
      <c r="E4517" s="1" t="s">
        <v>8606</v>
      </c>
      <c r="F4517" s="1">
        <v>108.4</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8607</v>
      </c>
      <c r="E4518" s="1" t="s">
        <v>8608</v>
      </c>
      <c r="F4518" s="1">
        <v>111.3</v>
      </c>
      <c r="G4518" s="1">
        <v>0</v>
      </c>
      <c r="H4518" s="1" t="s">
        <v>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8609</v>
      </c>
      <c r="E4519" s="1" t="s">
        <v>8610</v>
      </c>
      <c r="F4519" s="1">
        <v>114.9</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8611</v>
      </c>
      <c r="E4520" s="1" t="s">
        <v>10156</v>
      </c>
      <c r="F4520" s="1">
        <v>117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8612</v>
      </c>
      <c r="E4521" s="1" t="s">
        <v>8613</v>
      </c>
      <c r="F4521" s="1">
        <v>120.8</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8614</v>
      </c>
      <c r="E4522" s="1" t="s">
        <v>8615</v>
      </c>
      <c r="F4522" s="1">
        <v>122.8</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8616</v>
      </c>
      <c r="E4523" s="1" t="s">
        <v>10221</v>
      </c>
      <c r="F4523" s="1">
        <v>130.4</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8549</v>
      </c>
      <c r="E4524" s="1" t="s">
        <v>8550</v>
      </c>
      <c r="F4524" s="1">
        <v>132.9</v>
      </c>
      <c r="G4524" s="1">
        <v>0</v>
      </c>
      <c r="H4524" s="1" t="s">
        <v>8617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8618</v>
      </c>
      <c r="E4525" s="1" t="s">
        <v>3890</v>
      </c>
      <c r="F4525" s="1">
        <v>136.19999999999999</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8619</v>
      </c>
      <c r="E4526" s="1" t="s">
        <v>8620</v>
      </c>
      <c r="F4526" s="1">
        <v>138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8621</v>
      </c>
      <c r="E4527" s="1" t="s">
        <v>8622</v>
      </c>
      <c r="F4527" s="1">
        <v>141</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8623</v>
      </c>
      <c r="E4528" s="1" t="s">
        <v>8624</v>
      </c>
      <c r="F4528" s="1">
        <v>144.30000000000001</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8625</v>
      </c>
      <c r="E4529" s="1" t="s">
        <v>8626</v>
      </c>
      <c r="F4529" s="1">
        <v>147.4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8627</v>
      </c>
      <c r="E4530" s="1" t="s">
        <v>8628</v>
      </c>
      <c r="F4530" s="1">
        <v>151.80000000000001</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8629</v>
      </c>
      <c r="E4531" s="1" t="s">
        <v>8630</v>
      </c>
      <c r="F4531" s="1">
        <v>159</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8631</v>
      </c>
      <c r="E4532" s="1" t="s">
        <v>8632</v>
      </c>
      <c r="F4532" s="1">
        <v>161</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8633</v>
      </c>
      <c r="E4533" s="1" t="s">
        <v>8634</v>
      </c>
      <c r="F4533" s="1">
        <v>164.7</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8635</v>
      </c>
      <c r="E4534" s="1" t="s">
        <v>8636</v>
      </c>
      <c r="F4534" s="1">
        <v>167.6</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8637</v>
      </c>
      <c r="E4535" s="1" t="s">
        <v>8638</v>
      </c>
      <c r="F4535" s="1">
        <v>169.2</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8639</v>
      </c>
      <c r="E4536" s="1" t="s">
        <v>8640</v>
      </c>
      <c r="F4536" s="1">
        <v>178.9</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8641</v>
      </c>
      <c r="E4537" s="1" t="s">
        <v>8642</v>
      </c>
      <c r="F4537" s="1">
        <v>184.4</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8643</v>
      </c>
      <c r="E4538" s="1" t="s">
        <v>8644</v>
      </c>
      <c r="F4538" s="1">
        <v>188.2</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8645</v>
      </c>
      <c r="E4539" s="1" t="s">
        <v>8646</v>
      </c>
      <c r="F4539" s="1">
        <v>192</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8647</v>
      </c>
      <c r="E4540" s="1" t="s">
        <v>8648</v>
      </c>
      <c r="F4540" s="1">
        <v>194.8</v>
      </c>
      <c r="G4540" s="1">
        <v>0</v>
      </c>
      <c r="H4540" s="1" t="s">
        <v>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8649</v>
      </c>
      <c r="E4541" s="1" t="s">
        <v>8650</v>
      </c>
      <c r="F4541" s="1">
        <v>197.8</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8651</v>
      </c>
      <c r="E4542" s="1" t="s">
        <v>8652</v>
      </c>
      <c r="F4542" s="1">
        <v>202.4</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8653</v>
      </c>
      <c r="E4543" s="1" t="s">
        <v>8654</v>
      </c>
      <c r="F4543" s="1">
        <v>208.8</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8655</v>
      </c>
      <c r="E4544" s="1" t="s">
        <v>8656</v>
      </c>
      <c r="F4544" s="1">
        <v>213.6</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8657</v>
      </c>
      <c r="E4545" s="1" t="s">
        <v>8658</v>
      </c>
      <c r="F4545" s="1">
        <v>224.2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8659</v>
      </c>
      <c r="E4546" s="1" t="s">
        <v>8660</v>
      </c>
      <c r="F4546" s="1">
        <v>231</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8662</v>
      </c>
      <c r="E4547" s="1" t="s">
        <v>8663</v>
      </c>
      <c r="F4547" s="1">
        <v>238.5</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8664</v>
      </c>
      <c r="E4548" s="1" t="s">
        <v>8665</v>
      </c>
      <c r="F4548" s="1">
        <v>243.2</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8666</v>
      </c>
      <c r="E4549" s="1" t="s">
        <v>8667</v>
      </c>
      <c r="F4549" s="1">
        <v>246.7</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8668</v>
      </c>
      <c r="E4550" s="1" t="s">
        <v>8669</v>
      </c>
      <c r="F4550" s="1">
        <v>251.3</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8670</v>
      </c>
      <c r="E4551" s="1" t="s">
        <v>8671</v>
      </c>
      <c r="F4551" s="1">
        <v>256.2</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8672</v>
      </c>
      <c r="E4552" s="1" t="s">
        <v>8673</v>
      </c>
      <c r="F4552" s="1">
        <v>259.60000000000002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9907</v>
      </c>
      <c r="E4553" s="1" t="s">
        <v>8674</v>
      </c>
      <c r="F4553" s="1">
        <v>263.10000000000002</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8675</v>
      </c>
      <c r="E4554" s="1" t="s">
        <v>8676</v>
      </c>
      <c r="F4554" s="1">
        <v>265.7</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8677</v>
      </c>
      <c r="E4555" s="1" t="s">
        <v>8678</v>
      </c>
      <c r="F4555" s="1">
        <v>270</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8679</v>
      </c>
      <c r="E4556" s="1" t="s">
        <v>8680</v>
      </c>
      <c r="F4556" s="1">
        <v>276.60000000000002</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8681</v>
      </c>
      <c r="E4557" s="1" t="s">
        <v>8682</v>
      </c>
      <c r="F4557" s="1">
        <v>278.89999999999998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8683</v>
      </c>
      <c r="E4558" s="1" t="s">
        <v>8684</v>
      </c>
      <c r="F4558" s="1">
        <v>283.10000000000002</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8685</v>
      </c>
      <c r="E4559" s="1" t="s">
        <v>8686</v>
      </c>
      <c r="F4559" s="1">
        <v>289.7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8687</v>
      </c>
      <c r="E4560" s="1" t="s">
        <v>8688</v>
      </c>
      <c r="F4560" s="1">
        <v>294.10000000000002</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8689</v>
      </c>
      <c r="E4561" s="1" t="s">
        <v>8690</v>
      </c>
      <c r="F4561" s="1">
        <v>298.7</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8691</v>
      </c>
      <c r="E4562" s="1" t="s">
        <v>8692</v>
      </c>
      <c r="F4562" s="1">
        <v>305.60000000000002</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8693</v>
      </c>
      <c r="E4563" s="1" t="s">
        <v>8694</v>
      </c>
      <c r="F4563" s="1">
        <v>313.60000000000002</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8695</v>
      </c>
      <c r="E4564" s="1" t="s">
        <v>8696</v>
      </c>
      <c r="F4564" s="1">
        <v>320</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8697</v>
      </c>
      <c r="E4565" s="1" t="s">
        <v>8698</v>
      </c>
      <c r="F4565" s="1">
        <v>326.7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8699</v>
      </c>
      <c r="E4566" s="1" t="s">
        <v>8700</v>
      </c>
      <c r="F4566" s="1">
        <v>330.9</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9908</v>
      </c>
      <c r="E4567" s="1" t="s">
        <v>8701</v>
      </c>
      <c r="F4567" s="1">
        <v>334.7</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8702</v>
      </c>
      <c r="E4568" s="1" t="s">
        <v>8703</v>
      </c>
      <c r="F4568" s="1">
        <v>337.4</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8704</v>
      </c>
      <c r="E4569" s="1" t="s">
        <v>8705</v>
      </c>
      <c r="F4569" s="1">
        <v>339.9</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8706</v>
      </c>
      <c r="E4570" s="1" t="s">
        <v>8707</v>
      </c>
      <c r="F4570" s="1">
        <v>342.5</v>
      </c>
      <c r="G4570" s="1">
        <v>0</v>
      </c>
      <c r="H4570" s="1" t="s">
        <v>8708</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8709</v>
      </c>
      <c r="E4571" s="1" t="s">
        <v>8710</v>
      </c>
      <c r="F4571" s="1">
        <v>345.1</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8711</v>
      </c>
      <c r="E4572" s="1" t="s">
        <v>8712</v>
      </c>
      <c r="F4572" s="1">
        <v>347.8</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8713</v>
      </c>
      <c r="E4573" s="1" t="s">
        <v>8714</v>
      </c>
      <c r="F4573" s="1">
        <v>352.5</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8715</v>
      </c>
      <c r="E4574" s="1" t="s">
        <v>8716</v>
      </c>
      <c r="F4574" s="1">
        <v>358</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8717</v>
      </c>
      <c r="E4575" s="1" t="s">
        <v>8718</v>
      </c>
      <c r="F4575" s="1">
        <v>369.3</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8719</v>
      </c>
      <c r="E4576" s="1" t="s">
        <v>8720</v>
      </c>
      <c r="F4576" s="1">
        <v>379.1</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8721</v>
      </c>
      <c r="E4577" s="1" t="s">
        <v>8722</v>
      </c>
      <c r="F4577" s="1">
        <v>382</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8723</v>
      </c>
      <c r="E4578" s="1" t="s">
        <v>8724</v>
      </c>
      <c r="F4578" s="1">
        <v>385.6</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8725</v>
      </c>
      <c r="E4579" s="1" t="s">
        <v>8726</v>
      </c>
      <c r="F4579" s="1">
        <v>389.9</v>
      </c>
      <c r="G4579" s="1">
        <v>0</v>
      </c>
      <c r="H4579" s="1" t="s">
        <v>8727</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8728</v>
      </c>
      <c r="E4580" s="1" t="s">
        <v>8729</v>
      </c>
      <c r="F4580" s="1">
        <v>392.4</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8730</v>
      </c>
      <c r="E4581" s="1" t="s">
        <v>8731</v>
      </c>
      <c r="F4581" s="1">
        <v>395.2</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8732</v>
      </c>
      <c r="E4582" s="1" t="s">
        <v>8733</v>
      </c>
      <c r="F4582" s="1">
        <v>399.4</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8734</v>
      </c>
      <c r="E4583" s="1" t="s">
        <v>8735</v>
      </c>
      <c r="F4583" s="1">
        <v>403</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8736</v>
      </c>
      <c r="E4584" s="1" t="s">
        <v>8737</v>
      </c>
      <c r="F4584" s="1">
        <v>408.1</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8738</v>
      </c>
      <c r="E4585" s="1" t="s">
        <v>8739</v>
      </c>
      <c r="F4585" s="1">
        <v>413.4</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8740</v>
      </c>
      <c r="E4586" s="1" t="s">
        <v>8741</v>
      </c>
      <c r="F4586" s="1">
        <v>419.4</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7648</v>
      </c>
      <c r="E4587" s="1" t="s">
        <v>7649</v>
      </c>
      <c r="F4587" s="1">
        <v>432.1</v>
      </c>
      <c r="G4587" s="1">
        <v>0</v>
      </c>
      <c r="I4587" s="1" t="s">
        <v>9372</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8742</v>
      </c>
      <c r="E4588" s="1" t="s">
        <v>3673</v>
      </c>
      <c r="F4588" s="1">
        <v>434.7</v>
      </c>
      <c r="G4588" s="1">
        <v>0</v>
      </c>
      <c r="H4588" s="1" t="s">
        <v>8305</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8743</v>
      </c>
      <c r="E4589" s="1" t="s">
        <v>8744</v>
      </c>
      <c r="F4589" s="1">
        <v>441.6</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8745</v>
      </c>
      <c r="E4590" s="1" t="s">
        <v>8746</v>
      </c>
      <c r="F4590" s="1">
        <v>443.3</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8306</v>
      </c>
      <c r="B4591" s="1" t="s">
        <v>6480</v>
      </c>
      <c r="C4591" s="1" t="s">
        <v>8153</v>
      </c>
      <c r="D4591" s="1" t="s">
        <v>8747</v>
      </c>
      <c r="E4591" s="1" t="s">
        <v>8748</v>
      </c>
      <c r="F4591" s="1">
        <v>445.5</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8306</v>
      </c>
      <c r="B4592" s="1" t="s">
        <v>6480</v>
      </c>
      <c r="C4592" s="1" t="s">
        <v>8153</v>
      </c>
      <c r="D4592" s="1" t="s">
        <v>8749</v>
      </c>
      <c r="E4592" s="1" t="s">
        <v>8750</v>
      </c>
      <c r="F4592" s="1">
        <v>447.1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8306</v>
      </c>
      <c r="B4593" s="1" t="s">
        <v>6480</v>
      </c>
      <c r="C4593" s="1" t="s">
        <v>8153</v>
      </c>
      <c r="D4593" s="1" t="s">
        <v>8751</v>
      </c>
      <c r="E4593" s="1" t="s">
        <v>8752</v>
      </c>
      <c r="F4593" s="1">
        <v>448.7</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8306</v>
      </c>
      <c r="B4594" s="1" t="s">
        <v>6480</v>
      </c>
      <c r="C4594" s="1" t="s">
        <v>8153</v>
      </c>
      <c r="D4594" s="1" t="s">
        <v>9909</v>
      </c>
      <c r="E4594" s="1" t="s">
        <v>8753</v>
      </c>
      <c r="F4594" s="1">
        <v>455.7</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8306</v>
      </c>
      <c r="B4595" s="1" t="s">
        <v>6480</v>
      </c>
      <c r="C4595" s="1" t="s">
        <v>8153</v>
      </c>
      <c r="D4595" s="1" t="s">
        <v>8333</v>
      </c>
      <c r="E4595" s="1" t="s">
        <v>8334</v>
      </c>
      <c r="F4595" s="1">
        <v>462.6</v>
      </c>
      <c r="G4595" s="1">
        <v>0</v>
      </c>
      <c r="H4595" s="1" t="s">
        <v>8307</v>
      </c>
      <c r="J4595" s="1">
        <v>0</v>
      </c>
      <c r="K4595" s="1">
        <v>0</v>
      </c>
      <c r="L4595" s="1">
        <v>0</v>
      </c>
      <c r="M4595" s="1">
        <v>0</v>
      </c>
      <c r="N4595" s="1">
        <v>0</v>
      </c>
      <c r="O4595" s="1">
        <v>0</v>
      </c>
      <c r="P4595" s="1" t="s">
        <v>9516</v>
      </c>
      <c r="Q4595" s="1">
        <v>0</v>
      </c>
      <c r="R4595" s="1">
        <v>0</v>
      </c>
      <c r="S4595" s="1">
        <v>0</v>
      </c>
      <c r="T4595" s="1" t="s">
        <v>9516</v>
      </c>
    </row>
    <row r="4596" spans="1:20" ht="13.5" customHeight="1">
      <c r="A4596" s="1" t="s">
        <v>8306</v>
      </c>
      <c r="B4596" s="1" t="s">
        <v>6480</v>
      </c>
      <c r="C4596" s="1" t="s">
        <v>8153</v>
      </c>
      <c r="D4596" s="1" t="s">
        <v>8330</v>
      </c>
      <c r="E4596" s="1" t="s">
        <v>8331</v>
      </c>
      <c r="F4596" s="1">
        <v>465.8</v>
      </c>
      <c r="G4596" s="1">
        <v>0</v>
      </c>
      <c r="H4596" s="1" t="s">
        <v>8754</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8286</v>
      </c>
      <c r="E4597" s="1" t="s">
        <v>8287</v>
      </c>
      <c r="F4597" s="1">
        <v>0</v>
      </c>
      <c r="G4597" s="1">
        <v>0</v>
      </c>
      <c r="H4597" s="1" t="s">
        <v>8483</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8756</v>
      </c>
      <c r="E4598" s="1" t="s">
        <v>8757</v>
      </c>
      <c r="F4598" s="1">
        <v>2.7</v>
      </c>
      <c r="G4598" s="1">
        <v>3</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8758</v>
      </c>
      <c r="E4599" s="1" t="s">
        <v>8759</v>
      </c>
      <c r="F4599" s="1">
        <v>3.6</v>
      </c>
      <c r="G4599" s="1">
        <v>4</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8760</v>
      </c>
      <c r="E4600" s="1" t="s">
        <v>8761</v>
      </c>
      <c r="F4600" s="1">
        <v>5.2</v>
      </c>
      <c r="G4600" s="1">
        <v>5.7</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8762</v>
      </c>
      <c r="E4601" s="1" t="s">
        <v>8763</v>
      </c>
      <c r="F4601" s="1">
        <v>5.8</v>
      </c>
      <c r="G4601" s="1">
        <v>6.4</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8764</v>
      </c>
      <c r="E4602" s="1" t="s">
        <v>10190</v>
      </c>
      <c r="F4602" s="1">
        <v>7.8</v>
      </c>
      <c r="G4602" s="1">
        <v>8.6</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8765</v>
      </c>
      <c r="E4603" s="1" t="s">
        <v>8766</v>
      </c>
      <c r="F4603" s="1">
        <v>8.9</v>
      </c>
      <c r="G4603" s="1">
        <v>9.8000000000000007</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8767</v>
      </c>
      <c r="E4604" s="1" t="s">
        <v>8768</v>
      </c>
      <c r="F4604" s="1">
        <v>12.9</v>
      </c>
      <c r="G4604" s="1">
        <v>14.2</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8769</v>
      </c>
      <c r="E4605" s="1" t="s">
        <v>8770</v>
      </c>
      <c r="F4605" s="1">
        <v>14.8</v>
      </c>
      <c r="G4605" s="1">
        <v>16.3</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8771</v>
      </c>
      <c r="E4606" s="1" t="s">
        <v>8772</v>
      </c>
      <c r="F4606" s="1">
        <v>15.8</v>
      </c>
      <c r="G4606" s="1">
        <v>17.399999999999999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8773</v>
      </c>
      <c r="E4607" s="1" t="s">
        <v>8774</v>
      </c>
      <c r="F4607" s="1">
        <v>18.899999999999999</v>
      </c>
      <c r="G4607" s="1">
        <v>20.8</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8775</v>
      </c>
      <c r="E4608" s="1" t="s">
        <v>10216</v>
      </c>
      <c r="F4608" s="1">
        <v>22.6</v>
      </c>
      <c r="G4608" s="1">
        <v>24.9</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3247</v>
      </c>
      <c r="E4609" s="1" t="s">
        <v>3248</v>
      </c>
      <c r="F4609" s="1">
        <v>27.2</v>
      </c>
      <c r="G4609" s="1">
        <v>29.9</v>
      </c>
      <c r="I4609" s="1" t="s">
        <v>9352</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8776</v>
      </c>
      <c r="E4610" s="1" t="s">
        <v>8777</v>
      </c>
      <c r="F4610" s="1">
        <v>32.299999999999997</v>
      </c>
      <c r="G4610" s="1">
        <v>35.5</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8778</v>
      </c>
      <c r="E4611" s="1" t="s">
        <v>8779</v>
      </c>
      <c r="F4611" s="1">
        <v>40.200000000000003</v>
      </c>
      <c r="G4611" s="1">
        <v>44.2</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8780</v>
      </c>
      <c r="E4612" s="1" t="s">
        <v>8781</v>
      </c>
      <c r="F4612" s="1">
        <v>42.6</v>
      </c>
      <c r="G4612" s="1">
        <v>46.9</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8782</v>
      </c>
      <c r="E4613" s="1" t="s">
        <v>8783</v>
      </c>
      <c r="F4613" s="1">
        <v>46.4</v>
      </c>
      <c r="G4613" s="1">
        <v>51</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8784</v>
      </c>
      <c r="E4614" s="1" t="s">
        <v>5187</v>
      </c>
      <c r="F4614" s="1">
        <v>49.9</v>
      </c>
      <c r="G4614" s="1">
        <v>54.9</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8785</v>
      </c>
      <c r="E4615" s="1" t="s">
        <v>10137</v>
      </c>
      <c r="F4615" s="1">
        <v>51.2</v>
      </c>
      <c r="G4615" s="1">
        <v>56.3</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8786</v>
      </c>
      <c r="E4616" s="1" t="s">
        <v>8787</v>
      </c>
      <c r="F4616" s="1">
        <v>53.4</v>
      </c>
      <c r="G4616" s="1">
        <v>58.7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8788</v>
      </c>
      <c r="E4617" s="1" t="s">
        <v>8789</v>
      </c>
      <c r="F4617" s="1">
        <v>64.099999999999994</v>
      </c>
      <c r="G4617" s="1">
        <v>70.5</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8790</v>
      </c>
      <c r="E4618" s="1" t="s">
        <v>8791</v>
      </c>
      <c r="F4618" s="1">
        <v>69</v>
      </c>
      <c r="G4618" s="1">
        <v>75.900000000000006</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8792</v>
      </c>
      <c r="E4619" s="1" t="s">
        <v>8793</v>
      </c>
      <c r="F4619" s="1">
        <v>75.2</v>
      </c>
      <c r="G4619" s="1">
        <v>82.7</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8794</v>
      </c>
      <c r="E4620" s="1" t="s">
        <v>8795</v>
      </c>
      <c r="F4620" s="1">
        <v>84.9</v>
      </c>
      <c r="G4620" s="1">
        <v>93.4</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8796</v>
      </c>
      <c r="E4621" s="1" t="s">
        <v>8797</v>
      </c>
      <c r="F4621" s="1">
        <v>88</v>
      </c>
      <c r="G4621" s="1">
        <v>96.8</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8798</v>
      </c>
      <c r="E4622" s="1" t="s">
        <v>8799</v>
      </c>
      <c r="F4622" s="1">
        <v>93.9</v>
      </c>
      <c r="G4622" s="1">
        <v>103.3</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8800</v>
      </c>
      <c r="E4623" s="1" t="s">
        <v>8801</v>
      </c>
      <c r="F4623" s="1">
        <v>100.3</v>
      </c>
      <c r="G4623" s="1">
        <v>110.3</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8802</v>
      </c>
      <c r="E4624" s="1" t="s">
        <v>8803</v>
      </c>
      <c r="F4624" s="1">
        <v>105.4</v>
      </c>
      <c r="G4624" s="1">
        <v>115.9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8804</v>
      </c>
      <c r="E4625" s="1" t="s">
        <v>8805</v>
      </c>
      <c r="F4625" s="1">
        <v>111.9</v>
      </c>
      <c r="G4625" s="1">
        <v>123.1</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8806</v>
      </c>
      <c r="E4626" s="1" t="s">
        <v>8807</v>
      </c>
      <c r="F4626" s="1">
        <v>117.3</v>
      </c>
      <c r="G4626" s="1">
        <v>129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8808</v>
      </c>
      <c r="E4627" s="1" t="s">
        <v>8809</v>
      </c>
      <c r="F4627" s="1">
        <v>125.2</v>
      </c>
      <c r="G4627" s="1">
        <v>137.69999999999999</v>
      </c>
      <c r="J4627" s="1">
        <v>0</v>
      </c>
      <c r="K4627" s="1">
        <v>0</v>
      </c>
      <c r="L4627" s="1">
        <v>0</v>
      </c>
      <c r="M4627" s="1">
        <v>0</v>
      </c>
      <c r="N4627" s="1">
        <v>0</v>
      </c>
      <c r="O4627" s="1">
        <v>0</v>
      </c>
      <c r="P4627" s="1" t="s">
        <v>9516</v>
      </c>
      <c r="Q4627" s="1">
        <v>0</v>
      </c>
      <c r="R4627" s="1">
        <v>0</v>
      </c>
      <c r="S4627" s="1">
        <v>0</v>
      </c>
      <c r="T4627" s="1" t="s">
        <v>9516</v>
      </c>
    </row>
    <row r="4628" spans="1:20" ht="13.5" customHeight="1">
      <c r="A4628" s="1" t="s">
        <v>8423</v>
      </c>
      <c r="B4628" s="1" t="s">
        <v>6480</v>
      </c>
      <c r="C4628" s="1" t="s">
        <v>8755</v>
      </c>
      <c r="D4628" s="1" t="s">
        <v>8810</v>
      </c>
      <c r="E4628" s="1" t="s">
        <v>8811</v>
      </c>
      <c r="F4628" s="1">
        <v>130.80000000000001</v>
      </c>
      <c r="G4628" s="1">
        <v>143.9</v>
      </c>
      <c r="J4628" s="1">
        <v>0</v>
      </c>
      <c r="K4628" s="1">
        <v>0</v>
      </c>
      <c r="L4628" s="1">
        <v>0</v>
      </c>
      <c r="M4628" s="1">
        <v>0</v>
      </c>
      <c r="N4628" s="1">
        <v>0</v>
      </c>
      <c r="O4628" s="1">
        <v>0</v>
      </c>
      <c r="P4628" s="1" t="s">
        <v>9516</v>
      </c>
      <c r="Q4628" s="1">
        <v>0</v>
      </c>
      <c r="R4628" s="1">
        <v>0</v>
      </c>
      <c r="S4628" s="1">
        <v>0</v>
      </c>
      <c r="T4628" s="1" t="s">
        <v>9516</v>
      </c>
    </row>
    <row r="4629" spans="1:20" ht="13.5" customHeight="1">
      <c r="A4629" s="1" t="s">
        <v>8423</v>
      </c>
      <c r="B4629" s="1" t="s">
        <v>6480</v>
      </c>
      <c r="C4629" s="1" t="s">
        <v>8755</v>
      </c>
      <c r="D4629" s="1" t="s">
        <v>8812</v>
      </c>
      <c r="E4629" s="1" t="s">
        <v>8813</v>
      </c>
      <c r="F4629" s="1">
        <v>136.30000000000001</v>
      </c>
      <c r="G4629" s="1">
        <v>149.9</v>
      </c>
      <c r="J4629" s="1">
        <v>0</v>
      </c>
      <c r="K4629" s="1">
        <v>0</v>
      </c>
      <c r="L4629" s="1">
        <v>0</v>
      </c>
      <c r="M4629" s="1">
        <v>0</v>
      </c>
      <c r="N4629" s="1">
        <v>0</v>
      </c>
      <c r="O4629" s="1">
        <v>0</v>
      </c>
      <c r="P4629" s="1" t="s">
        <v>9516</v>
      </c>
      <c r="Q4629" s="1">
        <v>0</v>
      </c>
      <c r="R4629" s="1">
        <v>0</v>
      </c>
      <c r="S4629" s="1">
        <v>0</v>
      </c>
      <c r="T4629" s="1" t="s">
        <v>9516</v>
      </c>
    </row>
    <row r="4630" spans="1:20" ht="13.5" customHeight="1">
      <c r="A4630" s="1" t="s">
        <v>8423</v>
      </c>
      <c r="B4630" s="1" t="s">
        <v>6480</v>
      </c>
      <c r="C4630" s="1" t="s">
        <v>8755</v>
      </c>
      <c r="D4630" s="1" t="s">
        <v>8814</v>
      </c>
      <c r="E4630" s="1" t="s">
        <v>8815</v>
      </c>
      <c r="F4630" s="1">
        <v>138.80000000000001</v>
      </c>
      <c r="G4630" s="1">
        <v>152.69999999999999</v>
      </c>
      <c r="J4630" s="1">
        <v>0</v>
      </c>
      <c r="K4630" s="1">
        <v>0</v>
      </c>
      <c r="L4630" s="1">
        <v>0</v>
      </c>
      <c r="M4630" s="1">
        <v>0</v>
      </c>
      <c r="N4630" s="1">
        <v>0</v>
      </c>
      <c r="O4630" s="1">
        <v>0</v>
      </c>
      <c r="P4630" s="1" t="s">
        <v>9516</v>
      </c>
      <c r="Q4630" s="1">
        <v>0</v>
      </c>
      <c r="R4630" s="1">
        <v>0</v>
      </c>
      <c r="S4630" s="1">
        <v>0</v>
      </c>
      <c r="T4630" s="1" t="s">
        <v>9516</v>
      </c>
    </row>
    <row r="4631" spans="1:20" ht="13.5" customHeight="1">
      <c r="A4631" s="1" t="s">
        <v>8423</v>
      </c>
      <c r="B4631" s="1" t="s">
        <v>6480</v>
      </c>
      <c r="C4631" s="1" t="s">
        <v>8755</v>
      </c>
      <c r="D4631" s="1" t="s">
        <v>8816</v>
      </c>
      <c r="E4631" s="1" t="s">
        <v>8817</v>
      </c>
      <c r="F4631" s="1">
        <v>140.19999999999999</v>
      </c>
      <c r="G4631" s="1">
        <v>154.19999999999999</v>
      </c>
      <c r="J4631" s="1">
        <v>0</v>
      </c>
      <c r="K4631" s="1">
        <v>0</v>
      </c>
      <c r="L4631" s="1">
        <v>0</v>
      </c>
      <c r="M4631" s="1">
        <v>0</v>
      </c>
      <c r="N4631" s="1">
        <v>0</v>
      </c>
      <c r="O4631" s="1">
        <v>0</v>
      </c>
      <c r="P4631" s="1" t="s">
        <v>9516</v>
      </c>
      <c r="Q4631" s="1">
        <v>0</v>
      </c>
      <c r="R4631" s="1">
        <v>0</v>
      </c>
      <c r="S4631" s="1">
        <v>0</v>
      </c>
      <c r="T4631" s="1" t="s">
        <v>9516</v>
      </c>
    </row>
    <row r="4632" spans="1:20" ht="13.5" customHeight="1">
      <c r="A4632" s="1" t="s">
        <v>8423</v>
      </c>
      <c r="B4632" s="1" t="s">
        <v>6480</v>
      </c>
      <c r="C4632" s="1" t="s">
        <v>8755</v>
      </c>
      <c r="D4632" s="1" t="s">
        <v>8818</v>
      </c>
      <c r="E4632" s="1" t="s">
        <v>8819</v>
      </c>
      <c r="F4632" s="1">
        <v>142.9</v>
      </c>
      <c r="G4632" s="1">
        <v>157.19999999999999</v>
      </c>
      <c r="J4632" s="1">
        <v>0</v>
      </c>
      <c r="K4632" s="1">
        <v>0</v>
      </c>
      <c r="L4632" s="1">
        <v>0</v>
      </c>
      <c r="M4632" s="1">
        <v>0</v>
      </c>
      <c r="N4632" s="1">
        <v>0</v>
      </c>
      <c r="O4632" s="1">
        <v>0</v>
      </c>
      <c r="P4632" s="1" t="s">
        <v>9516</v>
      </c>
      <c r="Q4632" s="1">
        <v>0</v>
      </c>
      <c r="R4632" s="1">
        <v>0</v>
      </c>
      <c r="S4632" s="1">
        <v>0</v>
      </c>
      <c r="T4632" s="1" t="s">
        <v>9516</v>
      </c>
    </row>
    <row r="4633" spans="1:20" ht="13.5" customHeight="1">
      <c r="A4633" s="1" t="s">
        <v>8423</v>
      </c>
      <c r="B4633" s="1" t="s">
        <v>6480</v>
      </c>
      <c r="C4633" s="1" t="s">
        <v>8755</v>
      </c>
      <c r="D4633" s="1" t="s">
        <v>8549</v>
      </c>
      <c r="E4633" s="1" t="s">
        <v>8550</v>
      </c>
      <c r="F4633" s="1">
        <v>148</v>
      </c>
      <c r="G4633" s="1">
        <v>162.80000000000001</v>
      </c>
      <c r="H4633" s="1" t="s">
        <v>8820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8822</v>
      </c>
      <c r="E4634" s="1" t="s">
        <v>8823</v>
      </c>
      <c r="F4634" s="1">
        <v>0</v>
      </c>
      <c r="G4634" s="1">
        <v>0</v>
      </c>
      <c r="H4634" s="1" t="s">
        <v>10595</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8824</v>
      </c>
      <c r="E4635" s="1" t="s">
        <v>8825</v>
      </c>
      <c r="F4635" s="1">
        <v>1.6</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8826</v>
      </c>
      <c r="E4636" s="1" t="s">
        <v>8827</v>
      </c>
      <c r="F4636" s="1">
        <v>5.2</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8828</v>
      </c>
      <c r="E4637" s="1" t="s">
        <v>8829</v>
      </c>
      <c r="F4637" s="1">
        <v>6.5</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8830</v>
      </c>
      <c r="E4638" s="1" t="s">
        <v>8831</v>
      </c>
      <c r="F4638" s="1">
        <v>8.1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8832</v>
      </c>
      <c r="E4639" s="1" t="s">
        <v>8833</v>
      </c>
      <c r="F4639" s="1">
        <v>10.1</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8834</v>
      </c>
      <c r="E4640" s="1" t="s">
        <v>8835</v>
      </c>
      <c r="F4640" s="1">
        <v>12.7</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8836</v>
      </c>
      <c r="E4641" s="1" t="s">
        <v>8837</v>
      </c>
      <c r="F4641" s="1">
        <v>14.3</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6479</v>
      </c>
      <c r="B4642" s="1" t="s">
        <v>6480</v>
      </c>
      <c r="C4642" s="1" t="s">
        <v>8821</v>
      </c>
      <c r="D4642" s="1" t="s">
        <v>8838</v>
      </c>
      <c r="E4642" s="1" t="s">
        <v>8839</v>
      </c>
      <c r="F4642" s="1">
        <v>15.4</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6479</v>
      </c>
      <c r="B4643" s="1" t="s">
        <v>6480</v>
      </c>
      <c r="C4643" s="1" t="s">
        <v>8821</v>
      </c>
      <c r="D4643" s="1" t="s">
        <v>8840</v>
      </c>
      <c r="E4643" s="1" t="s">
        <v>8841</v>
      </c>
      <c r="F4643" s="1">
        <v>16.7</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6479</v>
      </c>
      <c r="B4644" s="1" t="s">
        <v>6480</v>
      </c>
      <c r="C4644" s="1" t="s">
        <v>8821</v>
      </c>
      <c r="D4644" s="1" t="s">
        <v>8842</v>
      </c>
      <c r="E4644" s="1" t="s">
        <v>8843</v>
      </c>
      <c r="F4644" s="1">
        <v>20.100000000000001</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6479</v>
      </c>
      <c r="B4645" s="1" t="s">
        <v>6480</v>
      </c>
      <c r="C4645" s="1" t="s">
        <v>8821</v>
      </c>
      <c r="D4645" s="1" t="s">
        <v>8844</v>
      </c>
      <c r="E4645" s="1" t="s">
        <v>8845</v>
      </c>
      <c r="F4645" s="1">
        <v>23.3</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6479</v>
      </c>
      <c r="B4646" s="1" t="s">
        <v>6480</v>
      </c>
      <c r="C4646" s="1" t="s">
        <v>8821</v>
      </c>
      <c r="D4646" s="1" t="s">
        <v>8846</v>
      </c>
      <c r="E4646" s="1" t="s">
        <v>8847</v>
      </c>
      <c r="F4646" s="1">
        <v>26.1</v>
      </c>
      <c r="G4646" s="1">
        <v>0</v>
      </c>
      <c r="J4646" s="1">
        <v>0</v>
      </c>
      <c r="K4646" s="1">
        <v>0</v>
      </c>
      <c r="L4646" s="1">
        <v>0</v>
      </c>
      <c r="M4646" s="1">
        <v>0</v>
      </c>
      <c r="N4646" s="1">
        <v>0</v>
      </c>
      <c r="O4646" s="1">
        <v>0</v>
      </c>
      <c r="P4646" s="1" t="s">
        <v>9516</v>
      </c>
      <c r="Q4646" s="1">
        <v>0</v>
      </c>
      <c r="R4646" s="1">
        <v>0</v>
      </c>
      <c r="S4646" s="1">
        <v>0</v>
      </c>
      <c r="T4646" s="1" t="s">
        <v>9516</v>
      </c>
    </row>
    <row r="4647" spans="1:20" ht="13.5" customHeight="1">
      <c r="A4647" s="1" t="s">
        <v>6479</v>
      </c>
      <c r="B4647" s="1" t="s">
        <v>6480</v>
      </c>
      <c r="C4647" s="1" t="s">
        <v>8821</v>
      </c>
      <c r="D4647" s="1" t="s">
        <v>8848</v>
      </c>
      <c r="E4647" s="1" t="s">
        <v>8849</v>
      </c>
      <c r="F4647" s="1">
        <v>30.2</v>
      </c>
      <c r="G4647" s="1">
        <v>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8821</v>
      </c>
      <c r="D4648" s="1" t="s">
        <v>8850</v>
      </c>
      <c r="E4648" s="1" t="s">
        <v>8851</v>
      </c>
      <c r="F4648" s="1">
        <v>35.4</v>
      </c>
      <c r="G4648" s="1">
        <v>0</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8821</v>
      </c>
      <c r="D4649" s="1" t="s">
        <v>8852</v>
      </c>
      <c r="E4649" s="1" t="s">
        <v>8853</v>
      </c>
      <c r="F4649" s="1">
        <v>37.5</v>
      </c>
      <c r="G4649" s="1">
        <v>0</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8821</v>
      </c>
      <c r="D4650" s="1" t="s">
        <v>8854</v>
      </c>
      <c r="E4650" s="1" t="s">
        <v>8855</v>
      </c>
      <c r="F4650" s="1">
        <v>39.299999999999997</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8821</v>
      </c>
      <c r="D4651" s="1" t="s">
        <v>8856</v>
      </c>
      <c r="E4651" s="1" t="s">
        <v>8857</v>
      </c>
      <c r="F4651" s="1">
        <v>40.9</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8821</v>
      </c>
      <c r="D4652" s="1" t="s">
        <v>8858</v>
      </c>
      <c r="E4652" s="1" t="s">
        <v>8859</v>
      </c>
      <c r="F4652" s="1">
        <v>42.6</v>
      </c>
      <c r="G4652" s="1">
        <v>0</v>
      </c>
      <c r="H4652" s="1" t="s">
        <v>8860</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8862</v>
      </c>
      <c r="E4653" s="1" t="s">
        <v>8863</v>
      </c>
      <c r="F4653" s="1">
        <v>0</v>
      </c>
      <c r="G4653" s="1">
        <v>0</v>
      </c>
      <c r="H4653" s="1" t="s">
        <v>8860</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8864</v>
      </c>
      <c r="E4654" s="1" t="s">
        <v>8865</v>
      </c>
      <c r="F4654" s="1">
        <v>5.0999999999999996</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8866</v>
      </c>
      <c r="E4655" s="1" t="s">
        <v>8867</v>
      </c>
      <c r="F4655" s="1">
        <v>6.6</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8868</v>
      </c>
      <c r="E4656" s="1" t="s">
        <v>8869</v>
      </c>
      <c r="F4656" s="1">
        <v>8.1999999999999993</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8870</v>
      </c>
      <c r="E4657" s="1" t="s">
        <v>8871</v>
      </c>
      <c r="F4657" s="1">
        <v>11</v>
      </c>
      <c r="G4657" s="1">
        <v>0</v>
      </c>
      <c r="H4657" s="1" t="s">
        <v>7</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8861</v>
      </c>
      <c r="D4658" s="1" t="s">
        <v>8872</v>
      </c>
      <c r="E4658" s="1" t="s">
        <v>8873</v>
      </c>
      <c r="F4658" s="1">
        <v>12.9</v>
      </c>
      <c r="G4658" s="1">
        <v>0</v>
      </c>
      <c r="H4658" s="1" t="s">
        <v>7</v>
      </c>
      <c r="J4658" s="1">
        <v>0</v>
      </c>
      <c r="K4658" s="1">
        <v>0</v>
      </c>
      <c r="L4658" s="1">
        <v>0</v>
      </c>
      <c r="M4658" s="1">
        <v>0</v>
      </c>
      <c r="N4658" s="1">
        <v>0</v>
      </c>
      <c r="O4658" s="1">
        <v>0</v>
      </c>
      <c r="P4658" s="1" t="s">
        <v>9516</v>
      </c>
      <c r="Q4658" s="1">
        <v>0</v>
      </c>
      <c r="R4658" s="1">
        <v>0</v>
      </c>
      <c r="S4658" s="1">
        <v>0</v>
      </c>
      <c r="T4658" s="1" t="s">
        <v>9516</v>
      </c>
    </row>
    <row r="4659" spans="1:20" ht="13.5" customHeight="1">
      <c r="A4659" s="1" t="s">
        <v>8227</v>
      </c>
      <c r="B4659" s="1" t="s">
        <v>6480</v>
      </c>
      <c r="C4659" s="1" t="s">
        <v>8861</v>
      </c>
      <c r="D4659" s="1" t="s">
        <v>8874</v>
      </c>
      <c r="E4659" s="1" t="s">
        <v>8875</v>
      </c>
      <c r="F4659" s="1">
        <v>14.3</v>
      </c>
      <c r="G4659" s="1">
        <v>0</v>
      </c>
      <c r="H4659" s="1" t="s">
        <v>7</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8861</v>
      </c>
      <c r="D4660" s="1" t="s">
        <v>8876</v>
      </c>
      <c r="E4660" s="1" t="s">
        <v>8877</v>
      </c>
      <c r="F4660" s="1">
        <v>17.399999999999999</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8861</v>
      </c>
      <c r="D4661" s="1" t="s">
        <v>8878</v>
      </c>
      <c r="E4661" s="1" t="s">
        <v>8879</v>
      </c>
      <c r="F4661" s="1">
        <v>19.7</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8861</v>
      </c>
      <c r="D4662" s="1" t="s">
        <v>8880</v>
      </c>
      <c r="E4662" s="1" t="s">
        <v>8881</v>
      </c>
      <c r="F4662" s="1">
        <v>24.1</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8861</v>
      </c>
      <c r="D4663" s="1" t="s">
        <v>8882</v>
      </c>
      <c r="E4663" s="1" t="s">
        <v>8883</v>
      </c>
      <c r="F4663" s="1">
        <v>25.7</v>
      </c>
      <c r="G4663" s="1">
        <v>0</v>
      </c>
      <c r="H4663" s="1" t="s">
        <v>10642</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8235</v>
      </c>
      <c r="E4664" s="1" t="s">
        <v>8236</v>
      </c>
      <c r="F4664" s="1">
        <v>0</v>
      </c>
      <c r="G4664" s="1">
        <v>0</v>
      </c>
      <c r="H4664" s="1" t="s">
        <v>6483</v>
      </c>
      <c r="J4664" s="1">
        <v>0</v>
      </c>
      <c r="K4664" s="1">
        <v>0</v>
      </c>
      <c r="L4664" s="1">
        <v>4</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8884</v>
      </c>
      <c r="E4665" s="1" t="s">
        <v>8885</v>
      </c>
      <c r="F4665" s="1">
        <v>2.9</v>
      </c>
      <c r="G4665" s="1">
        <v>0</v>
      </c>
      <c r="H4665" s="1" t="s">
        <v>8250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8886</v>
      </c>
      <c r="E4666" s="1" t="s">
        <v>8887</v>
      </c>
      <c r="F4666" s="1">
        <v>4.2</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8888</v>
      </c>
      <c r="E4667" s="1" t="s">
        <v>8889</v>
      </c>
      <c r="F4667" s="1">
        <v>8.5</v>
      </c>
      <c r="G4667" s="1">
        <v>0</v>
      </c>
      <c r="H4667" s="1" t="s">
        <v>7</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9910</v>
      </c>
      <c r="E4668" s="1" t="s">
        <v>8890</v>
      </c>
      <c r="F4668" s="1">
        <v>13.1</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8891</v>
      </c>
      <c r="E4669" s="1" t="s">
        <v>7891</v>
      </c>
      <c r="F4669" s="1">
        <v>15.7</v>
      </c>
      <c r="G4669" s="1">
        <v>0</v>
      </c>
      <c r="H4669" s="1" t="s">
        <v>7</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8892</v>
      </c>
      <c r="E4670" s="1" t="s">
        <v>8893</v>
      </c>
      <c r="F4670" s="1">
        <v>20.2</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8894</v>
      </c>
      <c r="E4671" s="1" t="s">
        <v>8895</v>
      </c>
      <c r="F4671" s="1">
        <v>25</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8896</v>
      </c>
      <c r="E4672" s="1" t="s">
        <v>8897</v>
      </c>
      <c r="F4672" s="1">
        <v>28</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8898</v>
      </c>
      <c r="E4673" s="1" t="s">
        <v>8899</v>
      </c>
      <c r="F4673" s="1">
        <v>31.4</v>
      </c>
      <c r="G4673" s="1">
        <v>0</v>
      </c>
      <c r="H4673" s="1" t="s">
        <v>8860</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8900</v>
      </c>
      <c r="E4674" s="1" t="s">
        <v>8901</v>
      </c>
      <c r="F4674" s="1">
        <v>34.200000000000003</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8902</v>
      </c>
      <c r="E4675" s="1" t="s">
        <v>8903</v>
      </c>
      <c r="F4675" s="1">
        <v>39.6</v>
      </c>
      <c r="G4675" s="1">
        <v>0</v>
      </c>
      <c r="H4675" s="1" t="s">
        <v>8904</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8905</v>
      </c>
      <c r="E4676" s="1" t="s">
        <v>8906</v>
      </c>
      <c r="F4676" s="1">
        <v>44.7</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8907</v>
      </c>
      <c r="E4677" s="1" t="s">
        <v>8908</v>
      </c>
      <c r="F4677" s="1">
        <v>49.4</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8237</v>
      </c>
      <c r="D4678" s="1" t="s">
        <v>8909</v>
      </c>
      <c r="E4678" s="1" t="s">
        <v>8910</v>
      </c>
      <c r="F4678" s="1">
        <v>54.6</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8237</v>
      </c>
      <c r="D4679" s="1" t="s">
        <v>8911</v>
      </c>
      <c r="E4679" s="1" t="s">
        <v>8912</v>
      </c>
      <c r="F4679" s="1">
        <v>57.6</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8913</v>
      </c>
      <c r="E4680" s="1" t="s">
        <v>8914</v>
      </c>
      <c r="F4680" s="1">
        <v>61.5</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8915</v>
      </c>
      <c r="E4681" s="1" t="s">
        <v>8916</v>
      </c>
      <c r="F4681" s="1">
        <v>63.6</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8917</v>
      </c>
      <c r="E4682" s="1" t="s">
        <v>8918</v>
      </c>
      <c r="F4682" s="1">
        <v>67.7</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8919</v>
      </c>
      <c r="E4683" s="1" t="s">
        <v>8920</v>
      </c>
      <c r="F4683" s="1">
        <v>75.599999999999994</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8922</v>
      </c>
      <c r="E4684" s="1" t="s">
        <v>10178</v>
      </c>
      <c r="F4684" s="1">
        <v>82.3</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8923</v>
      </c>
      <c r="E4685" s="1" t="s">
        <v>8924</v>
      </c>
      <c r="F4685" s="1">
        <v>84.7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8925</v>
      </c>
      <c r="E4686" s="1" t="s">
        <v>8926</v>
      </c>
      <c r="F4686" s="1">
        <v>87.6</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8927</v>
      </c>
      <c r="E4687" s="1" t="s">
        <v>8928</v>
      </c>
      <c r="F4687" s="1">
        <v>90.9</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8929</v>
      </c>
      <c r="E4688" s="1" t="s">
        <v>8930</v>
      </c>
      <c r="F4688" s="1">
        <v>95.6</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8931</v>
      </c>
      <c r="E4689" s="1" t="s">
        <v>8932</v>
      </c>
      <c r="F4689" s="1">
        <v>97.8</v>
      </c>
      <c r="G4689" s="1">
        <v>0</v>
      </c>
      <c r="H4689" s="1" t="s">
        <v>7</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8933</v>
      </c>
      <c r="E4690" s="1" t="s">
        <v>8934</v>
      </c>
      <c r="F4690" s="1">
        <v>100.4</v>
      </c>
      <c r="G4690" s="1">
        <v>0</v>
      </c>
      <c r="H4690" s="1" t="s">
        <v>8935</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8936</v>
      </c>
      <c r="E4691" s="1" t="s">
        <v>8937</v>
      </c>
      <c r="F4691" s="1">
        <v>103.2</v>
      </c>
      <c r="G4691" s="1">
        <v>0</v>
      </c>
      <c r="H4691" s="1" t="s">
        <v>7</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8237</v>
      </c>
      <c r="D4692" s="1" t="s">
        <v>8938</v>
      </c>
      <c r="E4692" s="1" t="s">
        <v>8939</v>
      </c>
      <c r="F4692" s="1">
        <v>106.9</v>
      </c>
      <c r="G4692" s="1">
        <v>0</v>
      </c>
      <c r="H4692" s="1" t="s">
        <v>8940</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8237</v>
      </c>
      <c r="D4693" s="1" t="s">
        <v>8941</v>
      </c>
      <c r="E4693" s="1" t="s">
        <v>8942</v>
      </c>
      <c r="F4693" s="1">
        <v>109.4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8237</v>
      </c>
      <c r="D4694" s="1" t="s">
        <v>8943</v>
      </c>
      <c r="E4694" s="1" t="s">
        <v>8944</v>
      </c>
      <c r="F4694" s="1">
        <v>112.3</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8237</v>
      </c>
      <c r="D4695" s="1" t="s">
        <v>8945</v>
      </c>
      <c r="E4695" s="1" t="s">
        <v>8946</v>
      </c>
      <c r="F4695" s="1">
        <v>114.8</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8237</v>
      </c>
      <c r="D4696" s="1" t="s">
        <v>8947</v>
      </c>
      <c r="E4696" s="1" t="s">
        <v>8948</v>
      </c>
      <c r="F4696" s="1">
        <v>123.7</v>
      </c>
      <c r="G4696" s="1">
        <v>0</v>
      </c>
      <c r="H4696" s="1" t="s">
        <v>8940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8237</v>
      </c>
      <c r="D4697" s="1" t="s">
        <v>8949</v>
      </c>
      <c r="E4697" s="1" t="s">
        <v>8950</v>
      </c>
      <c r="F4697" s="1">
        <v>125.3</v>
      </c>
      <c r="G4697" s="1">
        <v>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8938</v>
      </c>
      <c r="E4698" s="1" t="s">
        <v>8939</v>
      </c>
      <c r="F4698" s="1">
        <v>0</v>
      </c>
      <c r="G4698" s="1">
        <v>0</v>
      </c>
      <c r="H4698" s="1" t="s">
        <v>8237</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8951</v>
      </c>
      <c r="E4699" s="1" t="s">
        <v>8952</v>
      </c>
      <c r="F4699" s="1">
        <v>3.5</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8953</v>
      </c>
      <c r="E4700" s="1" t="s">
        <v>8954</v>
      </c>
      <c r="F4700" s="1">
        <v>7.2</v>
      </c>
      <c r="G4700" s="1">
        <v>0</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8940</v>
      </c>
      <c r="D4701" s="1" t="s">
        <v>8955</v>
      </c>
      <c r="E4701" s="1" t="s">
        <v>8956</v>
      </c>
      <c r="F4701" s="1">
        <v>12.3</v>
      </c>
      <c r="G4701" s="1">
        <v>0</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8940</v>
      </c>
      <c r="D4702" s="1" t="s">
        <v>8957</v>
      </c>
      <c r="E4702" s="1" t="s">
        <v>8958</v>
      </c>
      <c r="F4702" s="1">
        <v>15.4</v>
      </c>
      <c r="G4702" s="1">
        <v>0</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8940</v>
      </c>
      <c r="D4703" s="1" t="s">
        <v>3763</v>
      </c>
      <c r="E4703" s="1" t="s">
        <v>3150</v>
      </c>
      <c r="F4703" s="1">
        <v>16.399999999999999</v>
      </c>
      <c r="G4703" s="1">
        <v>0</v>
      </c>
      <c r="I4703" s="1" t="s">
        <v>9360</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8940</v>
      </c>
      <c r="D4704" s="1" t="s">
        <v>8959</v>
      </c>
      <c r="E4704" s="1" t="s">
        <v>8960</v>
      </c>
      <c r="F4704" s="1">
        <v>18.899999999999999</v>
      </c>
      <c r="G4704" s="1">
        <v>0</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8940</v>
      </c>
      <c r="D4705" s="1" t="s">
        <v>8961</v>
      </c>
      <c r="E4705" s="1" t="s">
        <v>8962</v>
      </c>
      <c r="F4705" s="1">
        <v>20.6</v>
      </c>
      <c r="G4705" s="1">
        <v>0</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8940</v>
      </c>
      <c r="D4706" s="1" t="s">
        <v>8947</v>
      </c>
      <c r="E4706" s="1" t="s">
        <v>8948</v>
      </c>
      <c r="F4706" s="1">
        <v>23.5</v>
      </c>
      <c r="G4706" s="1">
        <v>0</v>
      </c>
      <c r="H4706" s="1" t="s">
        <v>8237</v>
      </c>
      <c r="J4706" s="1">
        <v>0</v>
      </c>
      <c r="K4706" s="1">
        <v>0</v>
      </c>
      <c r="L4706" s="1">
        <v>0</v>
      </c>
      <c r="M4706" s="1">
        <v>0</v>
      </c>
      <c r="N4706" s="1">
        <v>0</v>
      </c>
      <c r="O4706" s="1">
        <v>0</v>
      </c>
      <c r="P4706" s="1" t="s">
        <v>9516</v>
      </c>
      <c r="Q4706" s="1">
        <v>0</v>
      </c>
      <c r="R4706" s="1">
        <v>0</v>
      </c>
      <c r="S4706" s="1">
        <v>0</v>
      </c>
      <c r="T4706" s="1" t="s">
        <v>9516</v>
      </c>
    </row>
    <row r="4707" spans="1:20" ht="13.5" customHeight="1">
      <c r="A4707" s="1" t="s">
        <v>9502</v>
      </c>
      <c r="B4707" s="1" t="s">
        <v>9501</v>
      </c>
      <c r="C4707" s="1" t="s">
        <v>8860</v>
      </c>
      <c r="D4707" s="1" t="s">
        <v>9496</v>
      </c>
      <c r="E4707" s="1" t="s">
        <v>8898</v>
      </c>
      <c r="F4707" s="1">
        <v>-32768</v>
      </c>
      <c r="G4707" s="1" t="s">
        <v>8237</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8898</v>
      </c>
      <c r="E4708" s="1" t="s">
        <v>8899</v>
      </c>
      <c r="F4708" s="1">
        <v>0</v>
      </c>
      <c r="G4708" s="1">
        <v>0</v>
      </c>
      <c r="H4708" s="1" t="s">
        <v>8237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8963</v>
      </c>
      <c r="E4709" s="1" t="s">
        <v>8964</v>
      </c>
      <c r="F4709" s="1">
        <v>5.0999999999999996</v>
      </c>
      <c r="G4709" s="1">
        <v>5.6</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8965</v>
      </c>
      <c r="E4710" s="1" t="s">
        <v>8966</v>
      </c>
      <c r="F4710" s="1">
        <v>10.6</v>
      </c>
      <c r="G4710" s="1">
        <v>11.7</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8967</v>
      </c>
      <c r="E4711" s="1" t="s">
        <v>8968</v>
      </c>
      <c r="F4711" s="1">
        <v>13.6</v>
      </c>
      <c r="G4711" s="1">
        <v>15</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8969</v>
      </c>
      <c r="E4712" s="1" t="s">
        <v>8970</v>
      </c>
      <c r="F4712" s="1">
        <v>15.2</v>
      </c>
      <c r="G4712" s="1">
        <v>16.7</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8971</v>
      </c>
      <c r="E4713" s="1" t="s">
        <v>8972</v>
      </c>
      <c r="F4713" s="1">
        <v>20.8</v>
      </c>
      <c r="G4713" s="1">
        <v>22.9</v>
      </c>
      <c r="H4713" s="1" t="s">
        <v>7</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8973</v>
      </c>
      <c r="E4714" s="1" t="s">
        <v>8974</v>
      </c>
      <c r="F4714" s="1">
        <v>23.3</v>
      </c>
      <c r="G4714" s="1">
        <v>25.6</v>
      </c>
      <c r="H4714" s="1" t="s">
        <v>7</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8860</v>
      </c>
      <c r="D4715" s="1" t="s">
        <v>8975</v>
      </c>
      <c r="E4715" s="1" t="s">
        <v>8976</v>
      </c>
      <c r="F4715" s="1">
        <v>26</v>
      </c>
      <c r="G4715" s="1">
        <v>28.6</v>
      </c>
      <c r="H4715" s="1" t="s">
        <v>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8860</v>
      </c>
      <c r="D4716" s="1" t="s">
        <v>8977</v>
      </c>
      <c r="E4716" s="1" t="s">
        <v>8978</v>
      </c>
      <c r="F4716" s="1">
        <v>30.1</v>
      </c>
      <c r="G4716" s="1">
        <v>33.1</v>
      </c>
      <c r="H4716" s="1" t="s">
        <v>7</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8860</v>
      </c>
      <c r="D4717" s="1" t="s">
        <v>8862</v>
      </c>
      <c r="E4717" s="1" t="s">
        <v>8863</v>
      </c>
      <c r="F4717" s="1">
        <v>32.9</v>
      </c>
      <c r="G4717" s="1">
        <v>36.200000000000003</v>
      </c>
      <c r="H4717" s="1" t="s">
        <v>8861</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8860</v>
      </c>
      <c r="D4718" s="1" t="s">
        <v>8979</v>
      </c>
      <c r="E4718" s="1" t="s">
        <v>8980</v>
      </c>
      <c r="F4718" s="1">
        <v>36.6</v>
      </c>
      <c r="G4718" s="1">
        <v>40.299999999999997</v>
      </c>
      <c r="H4718" s="1" t="s">
        <v>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8860</v>
      </c>
      <c r="D4719" s="1" t="s">
        <v>8858</v>
      </c>
      <c r="E4719" s="1" t="s">
        <v>8859</v>
      </c>
      <c r="F4719" s="1">
        <v>40.299999999999997</v>
      </c>
      <c r="G4719" s="1">
        <v>44.3</v>
      </c>
      <c r="H4719" s="1" t="s">
        <v>8821</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8860</v>
      </c>
      <c r="D4720" s="1" t="s">
        <v>8981</v>
      </c>
      <c r="E4720" s="1" t="s">
        <v>10220</v>
      </c>
      <c r="F4720" s="1">
        <v>42.5</v>
      </c>
      <c r="G4720" s="1">
        <v>46.8</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8902</v>
      </c>
      <c r="E4721" s="1" t="s">
        <v>8903</v>
      </c>
      <c r="F4721" s="1">
        <v>0</v>
      </c>
      <c r="G4721" s="1">
        <v>0</v>
      </c>
      <c r="H4721" s="1" t="s">
        <v>8237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6998</v>
      </c>
      <c r="E4722" s="1" t="s">
        <v>6999</v>
      </c>
      <c r="F4722" s="1">
        <v>5.0999999999999996</v>
      </c>
      <c r="G4722" s="1">
        <v>0</v>
      </c>
      <c r="H4722" s="1" t="s">
        <v>7</v>
      </c>
      <c r="I4722" s="1" t="s">
        <v>9376</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8982</v>
      </c>
      <c r="E4723" s="1" t="s">
        <v>8983</v>
      </c>
      <c r="F4723" s="1">
        <v>7.4</v>
      </c>
      <c r="G4723" s="1">
        <v>0</v>
      </c>
      <c r="H4723" s="1" t="s">
        <v>7</v>
      </c>
      <c r="J4723" s="1">
        <v>0</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8904</v>
      </c>
      <c r="D4724" s="1" t="s">
        <v>8984</v>
      </c>
      <c r="E4724" s="1" t="s">
        <v>8985</v>
      </c>
      <c r="F4724" s="1">
        <v>11.4</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8904</v>
      </c>
      <c r="D4725" s="1" t="s">
        <v>8986</v>
      </c>
      <c r="E4725" s="1" t="s">
        <v>8987</v>
      </c>
      <c r="F4725" s="1">
        <v>13.7</v>
      </c>
      <c r="G4725" s="1">
        <v>0</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8904</v>
      </c>
      <c r="D4726" s="1" t="s">
        <v>8988</v>
      </c>
      <c r="E4726" s="1" t="s">
        <v>6051</v>
      </c>
      <c r="F4726" s="1">
        <v>18.3</v>
      </c>
      <c r="G4726" s="1">
        <v>0</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8904</v>
      </c>
      <c r="D4727" s="1" t="s">
        <v>8989</v>
      </c>
      <c r="E4727" s="1" t="s">
        <v>8990</v>
      </c>
      <c r="F4727" s="1">
        <v>21.5</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8904</v>
      </c>
      <c r="D4728" s="1" t="s">
        <v>8991</v>
      </c>
      <c r="E4728" s="1" t="s">
        <v>8992</v>
      </c>
      <c r="F4728" s="1">
        <v>25.7</v>
      </c>
      <c r="G4728" s="1">
        <v>0</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8904</v>
      </c>
      <c r="D4729" s="1" t="s">
        <v>8993</v>
      </c>
      <c r="E4729" s="1" t="s">
        <v>8994</v>
      </c>
      <c r="F4729" s="1">
        <v>28.2</v>
      </c>
      <c r="G4729" s="1">
        <v>0</v>
      </c>
      <c r="H4729" s="1" t="s">
        <v>10642</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8904</v>
      </c>
      <c r="D4730" s="1" t="s">
        <v>8995</v>
      </c>
      <c r="E4730" s="1" t="s">
        <v>8996</v>
      </c>
      <c r="F4730" s="1">
        <v>35.700000000000003</v>
      </c>
      <c r="G4730" s="1">
        <v>0</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8904</v>
      </c>
      <c r="D4731" s="1" t="s">
        <v>8997</v>
      </c>
      <c r="E4731" s="1" t="s">
        <v>8998</v>
      </c>
      <c r="F4731" s="1">
        <v>39.9</v>
      </c>
      <c r="G4731" s="1">
        <v>0</v>
      </c>
      <c r="H4731" s="1" t="s">
        <v>8935</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8904</v>
      </c>
      <c r="D4732" s="1" t="s">
        <v>8999</v>
      </c>
      <c r="E4732" s="1" t="s">
        <v>9000</v>
      </c>
      <c r="F4732" s="1">
        <v>42.6</v>
      </c>
      <c r="G4732" s="1">
        <v>0</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8904</v>
      </c>
      <c r="D4733" s="1" t="s">
        <v>9001</v>
      </c>
      <c r="E4733" s="1" t="s">
        <v>9002</v>
      </c>
      <c r="F4733" s="1">
        <v>45.5</v>
      </c>
      <c r="G4733" s="1">
        <v>0</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8904</v>
      </c>
      <c r="D4734" s="1" t="s">
        <v>9003</v>
      </c>
      <c r="E4734" s="1" t="s">
        <v>9004</v>
      </c>
      <c r="F4734" s="1">
        <v>48.8</v>
      </c>
      <c r="G4734" s="1">
        <v>0</v>
      </c>
      <c r="H4734" s="1" t="s">
        <v>10642</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8997</v>
      </c>
      <c r="E4735" s="1" t="s">
        <v>8998</v>
      </c>
      <c r="F4735" s="1">
        <v>0</v>
      </c>
      <c r="G4735" s="1">
        <v>0</v>
      </c>
      <c r="H4735" s="1" t="s">
        <v>8904</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9005</v>
      </c>
      <c r="E4736" s="1" t="s">
        <v>9006</v>
      </c>
      <c r="F4736" s="1">
        <v>4.7</v>
      </c>
      <c r="G4736" s="1">
        <v>5.2</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9007</v>
      </c>
      <c r="E4737" s="1" t="s">
        <v>9008</v>
      </c>
      <c r="F4737" s="1">
        <v>5.6</v>
      </c>
      <c r="G4737" s="1">
        <v>6.2</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9009</v>
      </c>
      <c r="E4738" s="1" t="s">
        <v>9010</v>
      </c>
      <c r="F4738" s="1">
        <v>9.6</v>
      </c>
      <c r="G4738" s="1">
        <v>10.6</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9011</v>
      </c>
      <c r="E4739" s="1" t="s">
        <v>9012</v>
      </c>
      <c r="F4739" s="1">
        <v>13.6</v>
      </c>
      <c r="G4739" s="1">
        <v>15</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9013</v>
      </c>
      <c r="E4740" s="1" t="s">
        <v>9014</v>
      </c>
      <c r="F4740" s="1">
        <v>19.600000000000001</v>
      </c>
      <c r="G4740" s="1">
        <v>21.6</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9015</v>
      </c>
      <c r="E4741" s="1" t="s">
        <v>9016</v>
      </c>
      <c r="F4741" s="1">
        <v>24</v>
      </c>
      <c r="G4741" s="1">
        <v>26.4</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8921</v>
      </c>
      <c r="B4742" s="1" t="s">
        <v>6480</v>
      </c>
      <c r="C4742" s="1" t="s">
        <v>8935</v>
      </c>
      <c r="D4742" s="1" t="s">
        <v>9017</v>
      </c>
      <c r="E4742" s="1" t="s">
        <v>9018</v>
      </c>
      <c r="F4742" s="1">
        <v>28.5</v>
      </c>
      <c r="G4742" s="1">
        <v>31.4</v>
      </c>
      <c r="H4742" s="1" t="s">
        <v>7</v>
      </c>
      <c r="J4742" s="1">
        <v>0</v>
      </c>
      <c r="K4742" s="1">
        <v>0</v>
      </c>
      <c r="L4742" s="1">
        <v>0</v>
      </c>
      <c r="M4742" s="1">
        <v>0</v>
      </c>
      <c r="N4742" s="1">
        <v>0</v>
      </c>
      <c r="O4742" s="1">
        <v>0</v>
      </c>
      <c r="P4742" s="1" t="s">
        <v>9516</v>
      </c>
      <c r="Q4742" s="1">
        <v>0</v>
      </c>
      <c r="R4742" s="1">
        <v>0</v>
      </c>
      <c r="S4742" s="1">
        <v>0</v>
      </c>
      <c r="T4742" s="1" t="s">
        <v>9516</v>
      </c>
    </row>
    <row r="4743" spans="1:20" ht="13.5" customHeight="1">
      <c r="A4743" s="1" t="s">
        <v>8921</v>
      </c>
      <c r="B4743" s="1" t="s">
        <v>6480</v>
      </c>
      <c r="C4743" s="1" t="s">
        <v>8935</v>
      </c>
      <c r="D4743" s="1" t="s">
        <v>9019</v>
      </c>
      <c r="E4743" s="1" t="s">
        <v>9020</v>
      </c>
      <c r="F4743" s="1">
        <v>32.799999999999997</v>
      </c>
      <c r="G4743" s="1">
        <v>36.1</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8921</v>
      </c>
      <c r="B4744" s="1" t="s">
        <v>6480</v>
      </c>
      <c r="C4744" s="1" t="s">
        <v>8935</v>
      </c>
      <c r="D4744" s="1" t="s">
        <v>9021</v>
      </c>
      <c r="E4744" s="1" t="s">
        <v>9022</v>
      </c>
      <c r="F4744" s="1">
        <v>34.799999999999997</v>
      </c>
      <c r="G4744" s="1">
        <v>38.299999999999997</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8921</v>
      </c>
      <c r="B4745" s="1" t="s">
        <v>6480</v>
      </c>
      <c r="C4745" s="1" t="s">
        <v>8935</v>
      </c>
      <c r="D4745" s="1" t="s">
        <v>9023</v>
      </c>
      <c r="E4745" s="1" t="s">
        <v>9024</v>
      </c>
      <c r="F4745" s="1">
        <v>36.200000000000003</v>
      </c>
      <c r="G4745" s="1">
        <v>39.799999999999997</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8935</v>
      </c>
      <c r="D4746" s="1" t="s">
        <v>9025</v>
      </c>
      <c r="E4746" s="1" t="s">
        <v>9026</v>
      </c>
      <c r="F4746" s="1">
        <v>40</v>
      </c>
      <c r="G4746" s="1">
        <v>44</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8935</v>
      </c>
      <c r="D4747" s="1" t="s">
        <v>8933</v>
      </c>
      <c r="E4747" s="1" t="s">
        <v>8934</v>
      </c>
      <c r="F4747" s="1">
        <v>47.6</v>
      </c>
      <c r="G4747" s="1">
        <v>52.4</v>
      </c>
      <c r="H4747" s="1" t="s">
        <v>8237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8303</v>
      </c>
      <c r="E4748" s="1" t="s">
        <v>8304</v>
      </c>
      <c r="F4748" s="1">
        <v>0</v>
      </c>
      <c r="G4748" s="1">
        <v>0</v>
      </c>
      <c r="H4748" s="1" t="s">
        <v>6483</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9027</v>
      </c>
      <c r="E4749" s="1" t="s">
        <v>9028</v>
      </c>
      <c r="F4749" s="1">
        <v>5.2</v>
      </c>
      <c r="G4749" s="1">
        <v>5.7</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2220</v>
      </c>
      <c r="E4750" s="1" t="s">
        <v>2221</v>
      </c>
      <c r="F4750" s="1">
        <v>11</v>
      </c>
      <c r="G4750" s="1">
        <v>12.1</v>
      </c>
      <c r="H4750" s="1" t="s">
        <v>7</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9029</v>
      </c>
      <c r="E4751" s="1" t="s">
        <v>9030</v>
      </c>
      <c r="F4751" s="1">
        <v>14.4</v>
      </c>
      <c r="G4751" s="1">
        <v>15.8</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9031</v>
      </c>
      <c r="E4752" s="1" t="s">
        <v>9032</v>
      </c>
      <c r="F4752" s="1">
        <v>16.8</v>
      </c>
      <c r="G4752" s="1">
        <v>18.5</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9033</v>
      </c>
      <c r="E4753" s="1" t="s">
        <v>9034</v>
      </c>
      <c r="F4753" s="1">
        <v>19.600000000000001</v>
      </c>
      <c r="G4753" s="1">
        <v>21.6</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9035</v>
      </c>
      <c r="E4754" s="1" t="s">
        <v>9036</v>
      </c>
      <c r="F4754" s="1">
        <v>23.5</v>
      </c>
      <c r="G4754" s="1">
        <v>25.9</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9037</v>
      </c>
      <c r="E4755" s="1" t="s">
        <v>9038</v>
      </c>
      <c r="F4755" s="1">
        <v>26.7</v>
      </c>
      <c r="G4755" s="1">
        <v>29.4</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132</v>
      </c>
      <c r="E4756" s="1" t="s">
        <v>133</v>
      </c>
      <c r="F4756" s="1">
        <v>29.8</v>
      </c>
      <c r="G4756" s="1">
        <v>32.799999999999997</v>
      </c>
      <c r="H4756" s="1" t="s">
        <v>7</v>
      </c>
      <c r="I4756" s="1" t="s">
        <v>9316</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9039</v>
      </c>
      <c r="E4757" s="1" t="s">
        <v>9040</v>
      </c>
      <c r="F4757" s="1">
        <v>34.9</v>
      </c>
      <c r="G4757" s="1">
        <v>38.4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9041</v>
      </c>
      <c r="E4758" s="1" t="s">
        <v>9042</v>
      </c>
      <c r="F4758" s="1">
        <v>39.799999999999997</v>
      </c>
      <c r="G4758" s="1">
        <v>43.8</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8263</v>
      </c>
      <c r="B4759" s="1" t="s">
        <v>6480</v>
      </c>
      <c r="C4759" s="1" t="s">
        <v>8305</v>
      </c>
      <c r="D4759" s="1" t="s">
        <v>9043</v>
      </c>
      <c r="E4759" s="1" t="s">
        <v>9044</v>
      </c>
      <c r="F4759" s="1">
        <v>42.4</v>
      </c>
      <c r="G4759" s="1">
        <v>46.6</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8263</v>
      </c>
      <c r="B4760" s="1" t="s">
        <v>6480</v>
      </c>
      <c r="C4760" s="1" t="s">
        <v>8305</v>
      </c>
      <c r="D4760" s="1" t="s">
        <v>9045</v>
      </c>
      <c r="E4760" s="1" t="s">
        <v>2226</v>
      </c>
      <c r="F4760" s="1">
        <v>45.3</v>
      </c>
      <c r="G4760" s="1">
        <v>49.8</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8263</v>
      </c>
      <c r="B4761" s="1" t="s">
        <v>6480</v>
      </c>
      <c r="C4761" s="1" t="s">
        <v>8305</v>
      </c>
      <c r="D4761" s="1" t="s">
        <v>9046</v>
      </c>
      <c r="E4761" s="1" t="s">
        <v>9047</v>
      </c>
      <c r="F4761" s="1">
        <v>48.4</v>
      </c>
      <c r="G4761" s="1">
        <v>53.2</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8263</v>
      </c>
      <c r="B4762" s="1" t="s">
        <v>6480</v>
      </c>
      <c r="C4762" s="1" t="s">
        <v>8305</v>
      </c>
      <c r="D4762" s="1" t="s">
        <v>9048</v>
      </c>
      <c r="E4762" s="1" t="s">
        <v>9049</v>
      </c>
      <c r="F4762" s="1">
        <v>51.8</v>
      </c>
      <c r="G4762" s="1">
        <v>57</v>
      </c>
      <c r="J4762" s="1">
        <v>0</v>
      </c>
      <c r="K4762" s="1">
        <v>0</v>
      </c>
      <c r="L4762" s="1">
        <v>0</v>
      </c>
      <c r="M4762" s="1">
        <v>0</v>
      </c>
      <c r="N4762" s="1">
        <v>0</v>
      </c>
      <c r="O4762" s="1">
        <v>0</v>
      </c>
      <c r="P4762" s="1" t="s">
        <v>9516</v>
      </c>
      <c r="Q4762" s="1">
        <v>0</v>
      </c>
      <c r="R4762" s="1">
        <v>0</v>
      </c>
      <c r="S4762" s="1">
        <v>0</v>
      </c>
      <c r="T4762" s="1" t="s">
        <v>9516</v>
      </c>
    </row>
    <row r="4763" spans="1:20" ht="13.5" customHeight="1">
      <c r="A4763" s="1" t="s">
        <v>8263</v>
      </c>
      <c r="B4763" s="1" t="s">
        <v>6480</v>
      </c>
      <c r="C4763" s="1" t="s">
        <v>8305</v>
      </c>
      <c r="D4763" s="1" t="s">
        <v>9050</v>
      </c>
      <c r="E4763" s="1" t="s">
        <v>9051</v>
      </c>
      <c r="F4763" s="1">
        <v>62.2</v>
      </c>
      <c r="G4763" s="1">
        <v>68.400000000000006</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9052</v>
      </c>
      <c r="E4764" s="1" t="s">
        <v>9053</v>
      </c>
      <c r="F4764" s="1">
        <v>71.7</v>
      </c>
      <c r="G4764" s="1">
        <v>78.900000000000006</v>
      </c>
      <c r="J4764" s="1">
        <v>0</v>
      </c>
      <c r="K4764" s="1">
        <v>0</v>
      </c>
      <c r="L4764" s="1">
        <v>0</v>
      </c>
      <c r="M4764" s="1">
        <v>0</v>
      </c>
      <c r="N4764" s="1">
        <v>0</v>
      </c>
      <c r="O4764" s="1">
        <v>0</v>
      </c>
      <c r="P4764" s="1" t="s">
        <v>9516</v>
      </c>
      <c r="Q4764" s="1">
        <v>0</v>
      </c>
      <c r="R4764" s="1">
        <v>0</v>
      </c>
      <c r="S4764" s="1">
        <v>0</v>
      </c>
      <c r="T4764" s="1" t="s">
        <v>9516</v>
      </c>
    </row>
    <row r="4765" spans="1:20" ht="13.5" customHeight="1">
      <c r="A4765" s="1" t="s">
        <v>8661</v>
      </c>
      <c r="B4765" s="1" t="s">
        <v>6480</v>
      </c>
      <c r="C4765" s="1" t="s">
        <v>8305</v>
      </c>
      <c r="D4765" s="1" t="s">
        <v>9054</v>
      </c>
      <c r="E4765" s="1" t="s">
        <v>9055</v>
      </c>
      <c r="F4765" s="1">
        <v>79</v>
      </c>
      <c r="G4765" s="1">
        <v>86.9</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9056</v>
      </c>
      <c r="E4766" s="1" t="s">
        <v>9057</v>
      </c>
      <c r="F4766" s="1">
        <v>86.8</v>
      </c>
      <c r="G4766" s="1">
        <v>95.5</v>
      </c>
      <c r="H4766" s="1" t="s">
        <v>8727</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9058</v>
      </c>
      <c r="E4767" s="1" t="s">
        <v>9059</v>
      </c>
      <c r="F4767" s="1">
        <v>94.3</v>
      </c>
      <c r="G4767" s="1">
        <v>103.7</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9060</v>
      </c>
      <c r="E4768" s="1" t="s">
        <v>9061</v>
      </c>
      <c r="F4768" s="1">
        <v>100.8</v>
      </c>
      <c r="G4768" s="1">
        <v>110.9</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9062</v>
      </c>
      <c r="E4769" s="1" t="s">
        <v>9063</v>
      </c>
      <c r="F4769" s="1">
        <v>102.8</v>
      </c>
      <c r="G4769" s="1">
        <v>113.1</v>
      </c>
      <c r="J4769" s="1">
        <v>0</v>
      </c>
      <c r="K4769" s="1">
        <v>0</v>
      </c>
      <c r="L4769" s="1">
        <v>0</v>
      </c>
      <c r="M4769" s="1">
        <v>0</v>
      </c>
      <c r="N4769" s="1">
        <v>0</v>
      </c>
      <c r="O4769" s="1">
        <v>0</v>
      </c>
      <c r="P4769" s="1" t="s">
        <v>9516</v>
      </c>
      <c r="Q4769" s="1">
        <v>0</v>
      </c>
      <c r="R4769" s="1">
        <v>0</v>
      </c>
      <c r="S4769" s="1">
        <v>0</v>
      </c>
      <c r="T4769" s="1" t="s">
        <v>9516</v>
      </c>
    </row>
    <row r="4770" spans="1:20" ht="13.5" customHeight="1">
      <c r="A4770" s="1" t="s">
        <v>8306</v>
      </c>
      <c r="B4770" s="1" t="s">
        <v>6480</v>
      </c>
      <c r="C4770" s="1" t="s">
        <v>8305</v>
      </c>
      <c r="D4770" s="1" t="s">
        <v>9064</v>
      </c>
      <c r="E4770" s="1" t="s">
        <v>9065</v>
      </c>
      <c r="F4770" s="1">
        <v>106.5</v>
      </c>
      <c r="G4770" s="1">
        <v>117.2</v>
      </c>
      <c r="J4770" s="1">
        <v>0</v>
      </c>
      <c r="K4770" s="1">
        <v>0</v>
      </c>
      <c r="L4770" s="1">
        <v>0</v>
      </c>
      <c r="M4770" s="1">
        <v>0</v>
      </c>
      <c r="N4770" s="1">
        <v>0</v>
      </c>
      <c r="O4770" s="1">
        <v>0</v>
      </c>
      <c r="P4770" s="1" t="s">
        <v>9516</v>
      </c>
      <c r="Q4770" s="1">
        <v>0</v>
      </c>
      <c r="R4770" s="1">
        <v>0</v>
      </c>
      <c r="S4770" s="1">
        <v>0</v>
      </c>
      <c r="T4770" s="1" t="s">
        <v>9516</v>
      </c>
    </row>
    <row r="4771" spans="1:20" ht="13.5" customHeight="1">
      <c r="A4771" s="1" t="s">
        <v>8306</v>
      </c>
      <c r="B4771" s="1" t="s">
        <v>6480</v>
      </c>
      <c r="C4771" s="1" t="s">
        <v>8305</v>
      </c>
      <c r="D4771" s="1" t="s">
        <v>9066</v>
      </c>
      <c r="E4771" s="1" t="s">
        <v>9067</v>
      </c>
      <c r="F4771" s="1">
        <v>112.3</v>
      </c>
      <c r="G4771" s="1">
        <v>123.5</v>
      </c>
      <c r="J4771" s="1">
        <v>0</v>
      </c>
      <c r="K4771" s="1">
        <v>0</v>
      </c>
      <c r="L4771" s="1">
        <v>0</v>
      </c>
      <c r="M4771" s="1">
        <v>0</v>
      </c>
      <c r="N4771" s="1">
        <v>0</v>
      </c>
      <c r="O4771" s="1">
        <v>0</v>
      </c>
      <c r="P4771" s="1" t="s">
        <v>9516</v>
      </c>
      <c r="Q4771" s="1">
        <v>0</v>
      </c>
      <c r="R4771" s="1">
        <v>0</v>
      </c>
      <c r="S4771" s="1">
        <v>0</v>
      </c>
      <c r="T4771" s="1" t="s">
        <v>9516</v>
      </c>
    </row>
    <row r="4772" spans="1:20" ht="13.5" customHeight="1">
      <c r="A4772" s="1" t="s">
        <v>8306</v>
      </c>
      <c r="B4772" s="1" t="s">
        <v>6480</v>
      </c>
      <c r="C4772" s="1" t="s">
        <v>8305</v>
      </c>
      <c r="D4772" s="1" t="s">
        <v>9068</v>
      </c>
      <c r="E4772" s="1" t="s">
        <v>9069</v>
      </c>
      <c r="F4772" s="1">
        <v>114.4</v>
      </c>
      <c r="G4772" s="1">
        <v>125.8</v>
      </c>
      <c r="J4772" s="1">
        <v>0</v>
      </c>
      <c r="K4772" s="1">
        <v>0</v>
      </c>
      <c r="L4772" s="1">
        <v>0</v>
      </c>
      <c r="M4772" s="1">
        <v>0</v>
      </c>
      <c r="N4772" s="1">
        <v>0</v>
      </c>
      <c r="O4772" s="1">
        <v>0</v>
      </c>
      <c r="P4772" s="1" t="s">
        <v>9516</v>
      </c>
      <c r="Q4772" s="1">
        <v>0</v>
      </c>
      <c r="R4772" s="1">
        <v>0</v>
      </c>
      <c r="S4772" s="1">
        <v>0</v>
      </c>
      <c r="T4772" s="1" t="s">
        <v>9516</v>
      </c>
    </row>
    <row r="4773" spans="1:20" ht="13.5" customHeight="1">
      <c r="A4773" s="1" t="s">
        <v>8306</v>
      </c>
      <c r="B4773" s="1" t="s">
        <v>6480</v>
      </c>
      <c r="C4773" s="1" t="s">
        <v>8305</v>
      </c>
      <c r="D4773" s="1" t="s">
        <v>9070</v>
      </c>
      <c r="E4773" s="1" t="s">
        <v>9071</v>
      </c>
      <c r="F4773" s="1">
        <v>116.8</v>
      </c>
      <c r="G4773" s="1">
        <v>128.5</v>
      </c>
      <c r="J4773" s="1">
        <v>0</v>
      </c>
      <c r="K4773" s="1">
        <v>0</v>
      </c>
      <c r="L4773" s="1">
        <v>0</v>
      </c>
      <c r="M4773" s="1">
        <v>0</v>
      </c>
      <c r="N4773" s="1">
        <v>0</v>
      </c>
      <c r="O4773" s="1">
        <v>0</v>
      </c>
      <c r="P4773" s="1" t="s">
        <v>9516</v>
      </c>
      <c r="Q4773" s="1">
        <v>0</v>
      </c>
      <c r="R4773" s="1">
        <v>0</v>
      </c>
      <c r="S4773" s="1">
        <v>0</v>
      </c>
      <c r="T4773" s="1" t="s">
        <v>9516</v>
      </c>
    </row>
    <row r="4774" spans="1:20" ht="13.5" customHeight="1">
      <c r="A4774" s="1" t="s">
        <v>8306</v>
      </c>
      <c r="B4774" s="1" t="s">
        <v>6480</v>
      </c>
      <c r="C4774" s="1" t="s">
        <v>8305</v>
      </c>
      <c r="D4774" s="1" t="s">
        <v>9072</v>
      </c>
      <c r="E4774" s="1" t="s">
        <v>9073</v>
      </c>
      <c r="F4774" s="1">
        <v>121.6</v>
      </c>
      <c r="G4774" s="1">
        <v>133.80000000000001</v>
      </c>
      <c r="J4774" s="1">
        <v>0</v>
      </c>
      <c r="K4774" s="1">
        <v>0</v>
      </c>
      <c r="L4774" s="1">
        <v>0</v>
      </c>
      <c r="M4774" s="1">
        <v>0</v>
      </c>
      <c r="N4774" s="1">
        <v>0</v>
      </c>
      <c r="O4774" s="1">
        <v>0</v>
      </c>
      <c r="P4774" s="1" t="s">
        <v>9516</v>
      </c>
      <c r="Q4774" s="1">
        <v>0</v>
      </c>
      <c r="R4774" s="1">
        <v>0</v>
      </c>
      <c r="S4774" s="1">
        <v>0</v>
      </c>
      <c r="T4774" s="1" t="s">
        <v>9516</v>
      </c>
    </row>
    <row r="4775" spans="1:20" ht="13.5" customHeight="1">
      <c r="A4775" s="1" t="s">
        <v>8306</v>
      </c>
      <c r="B4775" s="1" t="s">
        <v>6480</v>
      </c>
      <c r="C4775" s="1" t="s">
        <v>8305</v>
      </c>
      <c r="D4775" s="1" t="s">
        <v>8742</v>
      </c>
      <c r="E4775" s="1" t="s">
        <v>3673</v>
      </c>
      <c r="F4775" s="1">
        <v>124.2</v>
      </c>
      <c r="G4775" s="1">
        <v>136.6</v>
      </c>
      <c r="H4775" s="1" t="s">
        <v>8153</v>
      </c>
      <c r="J4775" s="1">
        <v>0</v>
      </c>
      <c r="K4775" s="1">
        <v>0</v>
      </c>
      <c r="L4775" s="1">
        <v>0</v>
      </c>
      <c r="M4775" s="1">
        <v>0</v>
      </c>
      <c r="N4775" s="1">
        <v>0</v>
      </c>
      <c r="O4775" s="1">
        <v>0</v>
      </c>
      <c r="P4775" s="1" t="s">
        <v>9516</v>
      </c>
      <c r="Q4775" s="1">
        <v>0</v>
      </c>
      <c r="R4775" s="1">
        <v>0</v>
      </c>
      <c r="S4775" s="1">
        <v>0</v>
      </c>
      <c r="T4775" s="1" t="s">
        <v>9516</v>
      </c>
    </row>
    <row r="4776" spans="1:20" ht="13.5" customHeight="1">
      <c r="A4776" s="1" t="s">
        <v>9502</v>
      </c>
      <c r="B4776" s="1" t="s">
        <v>9501</v>
      </c>
      <c r="C4776" s="1" t="s">
        <v>8293</v>
      </c>
      <c r="D4776" s="1" t="s">
        <v>9499</v>
      </c>
      <c r="E4776" s="1" t="s">
        <v>8291</v>
      </c>
      <c r="F4776" s="1">
        <v>-32768</v>
      </c>
      <c r="G4776" s="1" t="s">
        <v>6483</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8291</v>
      </c>
      <c r="E4777" s="1" t="s">
        <v>8292</v>
      </c>
      <c r="F4777" s="1">
        <v>0</v>
      </c>
      <c r="G4777" s="1">
        <v>0</v>
      </c>
      <c r="H4777" s="1" t="s">
        <v>6483</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9074</v>
      </c>
      <c r="E4778" s="1" t="s">
        <v>9075</v>
      </c>
      <c r="F4778" s="1">
        <v>4</v>
      </c>
      <c r="G4778" s="1">
        <v>4.4000000000000004</v>
      </c>
      <c r="H4778" s="1" t="s">
        <v>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3312</v>
      </c>
      <c r="E4779" s="1" t="s">
        <v>3313</v>
      </c>
      <c r="F4779" s="1">
        <v>7.2</v>
      </c>
      <c r="G4779" s="1">
        <v>7.9</v>
      </c>
      <c r="H4779" s="1" t="s">
        <v>7</v>
      </c>
      <c r="I4779" s="1" t="s">
        <v>9353</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8293</v>
      </c>
      <c r="D4780" s="1" t="s">
        <v>9076</v>
      </c>
      <c r="E4780" s="1" t="s">
        <v>10217</v>
      </c>
      <c r="F4780" s="1">
        <v>11.4</v>
      </c>
      <c r="G4780" s="1">
        <v>12.5</v>
      </c>
      <c r="J4780" s="1">
        <v>0</v>
      </c>
      <c r="K4780" s="1">
        <v>0</v>
      </c>
      <c r="L4780" s="1">
        <v>0</v>
      </c>
      <c r="M4780" s="1">
        <v>0</v>
      </c>
      <c r="N4780" s="1">
        <v>0</v>
      </c>
      <c r="O4780" s="1">
        <v>0</v>
      </c>
      <c r="P4780" s="1" t="s">
        <v>9516</v>
      </c>
      <c r="Q4780" s="1">
        <v>0</v>
      </c>
      <c r="R4780" s="1">
        <v>0</v>
      </c>
      <c r="S4780" s="1">
        <v>0</v>
      </c>
      <c r="T4780" s="1" t="s">
        <v>9516</v>
      </c>
    </row>
    <row r="4781" spans="1:20" ht="13.5" customHeight="1">
      <c r="A4781" s="1" t="s">
        <v>8263</v>
      </c>
      <c r="B4781" s="1" t="s">
        <v>6480</v>
      </c>
      <c r="C4781" s="1" t="s">
        <v>8293</v>
      </c>
      <c r="D4781" s="1" t="s">
        <v>9077</v>
      </c>
      <c r="E4781" s="1" t="s">
        <v>10215</v>
      </c>
      <c r="F4781" s="1">
        <v>14.5</v>
      </c>
      <c r="G4781" s="1">
        <v>16</v>
      </c>
      <c r="H4781" s="1" t="s">
        <v>7</v>
      </c>
      <c r="J4781" s="1">
        <v>0</v>
      </c>
      <c r="K4781" s="1">
        <v>0</v>
      </c>
      <c r="L4781" s="1">
        <v>0</v>
      </c>
      <c r="M4781" s="1">
        <v>0</v>
      </c>
      <c r="N4781" s="1">
        <v>0</v>
      </c>
      <c r="O4781" s="1">
        <v>0</v>
      </c>
      <c r="P4781" s="1" t="s">
        <v>9516</v>
      </c>
      <c r="Q4781" s="1">
        <v>0</v>
      </c>
      <c r="R4781" s="1">
        <v>0</v>
      </c>
      <c r="S4781" s="1">
        <v>0</v>
      </c>
      <c r="T4781" s="1" t="s">
        <v>9516</v>
      </c>
    </row>
    <row r="4782" spans="1:20" ht="13.5" customHeight="1">
      <c r="A4782" s="1" t="s">
        <v>8263</v>
      </c>
      <c r="B4782" s="1" t="s">
        <v>6480</v>
      </c>
      <c r="C4782" s="1" t="s">
        <v>8293</v>
      </c>
      <c r="D4782" s="1" t="s">
        <v>9078</v>
      </c>
      <c r="E4782" s="1" t="s">
        <v>9079</v>
      </c>
      <c r="F4782" s="1">
        <v>18.399999999999999</v>
      </c>
      <c r="G4782" s="1">
        <v>20.2</v>
      </c>
      <c r="H4782" s="1" t="s">
        <v>7</v>
      </c>
      <c r="J4782" s="1">
        <v>0</v>
      </c>
      <c r="K4782" s="1">
        <v>0</v>
      </c>
      <c r="L4782" s="1">
        <v>0</v>
      </c>
      <c r="M4782" s="1">
        <v>0</v>
      </c>
      <c r="N4782" s="1">
        <v>0</v>
      </c>
      <c r="O4782" s="1">
        <v>0</v>
      </c>
      <c r="P4782" s="1" t="s">
        <v>9516</v>
      </c>
      <c r="Q4782" s="1">
        <v>0</v>
      </c>
      <c r="R4782" s="1">
        <v>0</v>
      </c>
      <c r="S4782" s="1">
        <v>0</v>
      </c>
      <c r="T4782" s="1" t="s">
        <v>9516</v>
      </c>
    </row>
    <row r="4783" spans="1:20" ht="13.5" customHeight="1">
      <c r="A4783" s="1" t="s">
        <v>8263</v>
      </c>
      <c r="B4783" s="1" t="s">
        <v>6480</v>
      </c>
      <c r="C4783" s="1" t="s">
        <v>8293</v>
      </c>
      <c r="D4783" s="1" t="s">
        <v>9080</v>
      </c>
      <c r="E4783" s="1" t="s">
        <v>9081</v>
      </c>
      <c r="F4783" s="1">
        <v>19.600000000000001</v>
      </c>
      <c r="G4783" s="1">
        <v>21.6</v>
      </c>
      <c r="J4783" s="1">
        <v>0</v>
      </c>
      <c r="K4783" s="1">
        <v>0</v>
      </c>
      <c r="L4783" s="1">
        <v>0</v>
      </c>
      <c r="M4783" s="1">
        <v>0</v>
      </c>
      <c r="N4783" s="1">
        <v>0</v>
      </c>
      <c r="O4783" s="1">
        <v>0</v>
      </c>
      <c r="P4783" s="1" t="s">
        <v>9516</v>
      </c>
      <c r="Q4783" s="1">
        <v>0</v>
      </c>
      <c r="R4783" s="1">
        <v>0</v>
      </c>
      <c r="S4783" s="1">
        <v>0</v>
      </c>
      <c r="T4783" s="1" t="s">
        <v>9516</v>
      </c>
    </row>
    <row r="4784" spans="1:20" ht="13.5" customHeight="1">
      <c r="A4784" s="1" t="s">
        <v>8263</v>
      </c>
      <c r="B4784" s="1" t="s">
        <v>6480</v>
      </c>
      <c r="C4784" s="1" t="s">
        <v>8293</v>
      </c>
      <c r="D4784" s="1" t="s">
        <v>9082</v>
      </c>
      <c r="E4784" s="1" t="s">
        <v>9083</v>
      </c>
      <c r="F4784" s="1">
        <v>23.5</v>
      </c>
      <c r="G4784" s="1">
        <v>25.9</v>
      </c>
      <c r="J4784" s="1">
        <v>0</v>
      </c>
      <c r="K4784" s="1">
        <v>0</v>
      </c>
      <c r="L4784" s="1">
        <v>0</v>
      </c>
      <c r="M4784" s="1">
        <v>0</v>
      </c>
      <c r="N4784" s="1">
        <v>0</v>
      </c>
      <c r="O4784" s="1">
        <v>0</v>
      </c>
      <c r="P4784" s="1" t="s">
        <v>9516</v>
      </c>
      <c r="Q4784" s="1">
        <v>0</v>
      </c>
      <c r="R4784" s="1">
        <v>0</v>
      </c>
      <c r="S4784" s="1">
        <v>0</v>
      </c>
      <c r="T4784" s="1" t="s">
        <v>9516</v>
      </c>
    </row>
    <row r="4785" spans="1:20" ht="13.5" customHeight="1">
      <c r="A4785" s="1" t="s">
        <v>8263</v>
      </c>
      <c r="B4785" s="1" t="s">
        <v>6480</v>
      </c>
      <c r="C4785" s="1" t="s">
        <v>8293</v>
      </c>
      <c r="D4785" s="1" t="s">
        <v>9084</v>
      </c>
      <c r="E4785" s="1" t="s">
        <v>9085</v>
      </c>
      <c r="F4785" s="1">
        <v>25.6</v>
      </c>
      <c r="G4785" s="1">
        <v>28.2</v>
      </c>
      <c r="H4785" s="1" t="s">
        <v>7</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8727</v>
      </c>
      <c r="D4786" s="1" t="s">
        <v>9056</v>
      </c>
      <c r="E4786" s="1" t="s">
        <v>9057</v>
      </c>
      <c r="F4786" s="1">
        <v>0</v>
      </c>
      <c r="G4786" s="1">
        <v>0</v>
      </c>
      <c r="H4786" s="1" t="s">
        <v>8305</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8727</v>
      </c>
      <c r="D4787" s="1" t="s">
        <v>9086</v>
      </c>
      <c r="E4787" s="1" t="s">
        <v>9087</v>
      </c>
      <c r="F4787" s="1">
        <v>2.6</v>
      </c>
      <c r="G4787" s="1">
        <v>2.9</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9088</v>
      </c>
      <c r="E4788" s="1" t="s">
        <v>9089</v>
      </c>
      <c r="F4788" s="1">
        <v>5</v>
      </c>
      <c r="G4788" s="1">
        <v>5.5</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9090</v>
      </c>
      <c r="E4789" s="1" t="s">
        <v>9090</v>
      </c>
      <c r="F4789" s="1">
        <v>9.6</v>
      </c>
      <c r="G4789" s="1">
        <v>10.6</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9091</v>
      </c>
      <c r="E4790" s="1" t="s">
        <v>9092</v>
      </c>
      <c r="F4790" s="1">
        <v>13</v>
      </c>
      <c r="G4790" s="1">
        <v>14.3</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9093</v>
      </c>
      <c r="E4791" s="1" t="s">
        <v>9094</v>
      </c>
      <c r="F4791" s="1">
        <v>15</v>
      </c>
      <c r="G4791" s="1">
        <v>16.5</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9095</v>
      </c>
      <c r="E4792" s="1" t="s">
        <v>9096</v>
      </c>
      <c r="F4792" s="1">
        <v>20.6</v>
      </c>
      <c r="G4792" s="1">
        <v>22.7</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1716</v>
      </c>
      <c r="E4793" s="1" t="s">
        <v>1717</v>
      </c>
      <c r="F4793" s="1">
        <v>26.8</v>
      </c>
      <c r="G4793" s="1">
        <v>29.5</v>
      </c>
      <c r="I4793" s="1" t="s">
        <v>9339</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9097</v>
      </c>
      <c r="E4794" s="1" t="s">
        <v>9098</v>
      </c>
      <c r="F4794" s="1">
        <v>30.8</v>
      </c>
      <c r="G4794" s="1">
        <v>33.9</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9099</v>
      </c>
      <c r="E4795" s="1" t="s">
        <v>9100</v>
      </c>
      <c r="F4795" s="1">
        <v>34.799999999999997</v>
      </c>
      <c r="G4795" s="1">
        <v>38.299999999999997</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9101</v>
      </c>
      <c r="E4796" s="1" t="s">
        <v>9102</v>
      </c>
      <c r="F4796" s="1">
        <v>39.4</v>
      </c>
      <c r="G4796" s="1">
        <v>43.3</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8727</v>
      </c>
      <c r="D4797" s="1" t="s">
        <v>9103</v>
      </c>
      <c r="E4797" s="1" t="s">
        <v>9104</v>
      </c>
      <c r="F4797" s="1">
        <v>43.8</v>
      </c>
      <c r="G4797" s="1">
        <v>48.2</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8727</v>
      </c>
      <c r="D4798" s="1" t="s">
        <v>9105</v>
      </c>
      <c r="E4798" s="1" t="s">
        <v>9106</v>
      </c>
      <c r="F4798" s="1">
        <v>48.1</v>
      </c>
      <c r="G4798" s="1">
        <v>52.9</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8727</v>
      </c>
      <c r="D4799" s="1" t="s">
        <v>9911</v>
      </c>
      <c r="E4799" s="1" t="s">
        <v>9107</v>
      </c>
      <c r="F4799" s="1">
        <v>51</v>
      </c>
      <c r="G4799" s="1">
        <v>56.1</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8727</v>
      </c>
      <c r="D4800" s="1" t="s">
        <v>9108</v>
      </c>
      <c r="E4800" s="1" t="s">
        <v>9109</v>
      </c>
      <c r="F4800" s="1">
        <v>54.5</v>
      </c>
      <c r="G4800" s="1">
        <v>60</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8727</v>
      </c>
      <c r="D4801" s="1" t="s">
        <v>9110</v>
      </c>
      <c r="E4801" s="1" t="s">
        <v>9111</v>
      </c>
      <c r="F4801" s="1">
        <v>57.5</v>
      </c>
      <c r="G4801" s="1">
        <v>63.3</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8727</v>
      </c>
      <c r="D4802" s="1" t="s">
        <v>8725</v>
      </c>
      <c r="E4802" s="1" t="s">
        <v>8726</v>
      </c>
      <c r="F4802" s="1">
        <v>61.6</v>
      </c>
      <c r="G4802" s="1">
        <v>67.8</v>
      </c>
      <c r="H4802" s="1" t="s">
        <v>8153</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8706</v>
      </c>
      <c r="E4803" s="1" t="s">
        <v>8707</v>
      </c>
      <c r="F4803" s="1">
        <v>0</v>
      </c>
      <c r="G4803" s="1">
        <v>0</v>
      </c>
      <c r="H4803" s="1" t="s">
        <v>8153</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9112</v>
      </c>
      <c r="E4804" s="1" t="s">
        <v>9113</v>
      </c>
      <c r="F4804" s="1">
        <v>2</v>
      </c>
      <c r="G4804" s="1">
        <v>2.2000000000000002</v>
      </c>
      <c r="H4804" s="1" t="s">
        <v>9114</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9115</v>
      </c>
      <c r="E4805" s="1" t="s">
        <v>9116</v>
      </c>
      <c r="F4805" s="1">
        <v>4.2</v>
      </c>
      <c r="G4805" s="1">
        <v>4.5999999999999996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9117</v>
      </c>
      <c r="E4806" s="1" t="s">
        <v>9118</v>
      </c>
      <c r="F4806" s="1">
        <v>7.5</v>
      </c>
      <c r="G4806" s="1">
        <v>8.3000000000000007</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9119</v>
      </c>
      <c r="E4807" s="1" t="s">
        <v>9120</v>
      </c>
      <c r="F4807" s="1">
        <v>9</v>
      </c>
      <c r="G4807" s="1">
        <v>9.9</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9121</v>
      </c>
      <c r="E4808" s="1" t="s">
        <v>9122</v>
      </c>
      <c r="F4808" s="1">
        <v>10.199999999999999</v>
      </c>
      <c r="G4808" s="1">
        <v>11.2</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9123</v>
      </c>
      <c r="E4809" s="1" t="s">
        <v>9124</v>
      </c>
      <c r="F4809" s="1">
        <v>11.4</v>
      </c>
      <c r="G4809" s="1">
        <v>12.5</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9125</v>
      </c>
      <c r="E4810" s="1" t="s">
        <v>9126</v>
      </c>
      <c r="F4810" s="1">
        <v>12.7</v>
      </c>
      <c r="G4810" s="1">
        <v>14</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9127</v>
      </c>
      <c r="E4811" s="1" t="s">
        <v>9128</v>
      </c>
      <c r="F4811" s="1">
        <v>13.8</v>
      </c>
      <c r="G4811" s="1">
        <v>15.2</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9129</v>
      </c>
      <c r="E4812" s="1" t="s">
        <v>9130</v>
      </c>
      <c r="F4812" s="1">
        <v>17.5</v>
      </c>
      <c r="G4812" s="1">
        <v>19.3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9131</v>
      </c>
      <c r="E4813" s="1" t="s">
        <v>9132</v>
      </c>
      <c r="F4813" s="1">
        <v>19.899999999999999</v>
      </c>
      <c r="G4813" s="1">
        <v>21.9</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9133</v>
      </c>
      <c r="E4814" s="1" t="s">
        <v>9134</v>
      </c>
      <c r="F4814" s="1">
        <v>23.3</v>
      </c>
      <c r="G4814" s="1">
        <v>25.6</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9135</v>
      </c>
      <c r="E4815" s="1" t="s">
        <v>9136</v>
      </c>
      <c r="F4815" s="1">
        <v>32.5</v>
      </c>
      <c r="G4815" s="1">
        <v>35.799999999999997</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9137</v>
      </c>
      <c r="E4816" s="1" t="s">
        <v>9138</v>
      </c>
      <c r="F4816" s="1">
        <v>37.1</v>
      </c>
      <c r="G4816" s="1">
        <v>40.799999999999997</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9139</v>
      </c>
      <c r="E4817" s="1" t="s">
        <v>9140</v>
      </c>
      <c r="F4817" s="1">
        <v>39.799999999999997</v>
      </c>
      <c r="G4817" s="1">
        <v>43.8</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9141</v>
      </c>
      <c r="E4818" s="1" t="s">
        <v>9142</v>
      </c>
      <c r="F4818" s="1">
        <v>43.8</v>
      </c>
      <c r="G4818" s="1">
        <v>48.2</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9143</v>
      </c>
      <c r="E4819" s="1" t="s">
        <v>9144</v>
      </c>
      <c r="F4819" s="1">
        <v>46</v>
      </c>
      <c r="G4819" s="1">
        <v>50.6</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9145</v>
      </c>
      <c r="E4820" s="1" t="s">
        <v>9146</v>
      </c>
      <c r="F4820" s="1">
        <v>50.3</v>
      </c>
      <c r="G4820" s="1">
        <v>55.3</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9147</v>
      </c>
      <c r="E4821" s="1" t="s">
        <v>9148</v>
      </c>
      <c r="F4821" s="1">
        <v>53</v>
      </c>
      <c r="G4821" s="1">
        <v>58.3</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9149</v>
      </c>
      <c r="E4822" s="1" t="s">
        <v>9150</v>
      </c>
      <c r="F4822" s="1">
        <v>56.1</v>
      </c>
      <c r="G4822" s="1">
        <v>61.7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9151</v>
      </c>
      <c r="E4823" s="1" t="s">
        <v>9152</v>
      </c>
      <c r="F4823" s="1">
        <v>60.5</v>
      </c>
      <c r="G4823" s="1">
        <v>66.599999999999994</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9153</v>
      </c>
      <c r="E4824" s="1" t="s">
        <v>9154</v>
      </c>
      <c r="F4824" s="1">
        <v>68.599999999999994</v>
      </c>
      <c r="G4824" s="1">
        <v>75.5</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9155</v>
      </c>
      <c r="E4825" s="1" t="s">
        <v>9156</v>
      </c>
      <c r="F4825" s="1">
        <v>71.8</v>
      </c>
      <c r="G4825" s="1">
        <v>79</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9157</v>
      </c>
      <c r="E4826" s="1" t="s">
        <v>9158</v>
      </c>
      <c r="F4826" s="1">
        <v>74.400000000000006</v>
      </c>
      <c r="G4826" s="1">
        <v>81.8</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9159</v>
      </c>
      <c r="E4827" s="1" t="s">
        <v>9160</v>
      </c>
      <c r="F4827" s="1">
        <v>77.2</v>
      </c>
      <c r="G4827" s="1">
        <v>84.9</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9161</v>
      </c>
      <c r="E4828" s="1" t="s">
        <v>9162</v>
      </c>
      <c r="F4828" s="1">
        <v>79.599999999999994</v>
      </c>
      <c r="G4828" s="1">
        <v>87.6</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8708</v>
      </c>
      <c r="D4829" s="1" t="s">
        <v>9163</v>
      </c>
      <c r="E4829" s="1" t="s">
        <v>10170</v>
      </c>
      <c r="F4829" s="1">
        <v>84.5</v>
      </c>
      <c r="G4829" s="1">
        <v>93</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8708</v>
      </c>
      <c r="D4830" s="1" t="s">
        <v>9164</v>
      </c>
      <c r="E4830" s="1" t="s">
        <v>9165</v>
      </c>
      <c r="F4830" s="1">
        <v>88.9</v>
      </c>
      <c r="G4830" s="1">
        <v>97.8</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8330</v>
      </c>
      <c r="E4831" s="1" t="s">
        <v>8331</v>
      </c>
      <c r="F4831" s="1">
        <v>0</v>
      </c>
      <c r="G4831" s="1">
        <v>0</v>
      </c>
      <c r="H4831" s="1" t="s">
        <v>9167</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9168</v>
      </c>
      <c r="E4832" s="1" t="s">
        <v>9169</v>
      </c>
      <c r="F4832" s="1">
        <v>2.2000000000000002</v>
      </c>
      <c r="G4832" s="1">
        <v>2.4</v>
      </c>
      <c r="H4832" s="1" t="s">
        <v>7</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9170</v>
      </c>
      <c r="E4833" s="1" t="s">
        <v>9171</v>
      </c>
      <c r="F4833" s="1">
        <v>3.5</v>
      </c>
      <c r="G4833" s="1">
        <v>3.9</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9172</v>
      </c>
      <c r="E4834" s="1" t="s">
        <v>8638</v>
      </c>
      <c r="F4834" s="1">
        <v>4.9000000000000004</v>
      </c>
      <c r="G4834" s="1">
        <v>5.4</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9173</v>
      </c>
      <c r="E4835" s="1" t="s">
        <v>9174</v>
      </c>
      <c r="F4835" s="1">
        <v>7.5</v>
      </c>
      <c r="G4835" s="1">
        <v>8.1999999999999993</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9175</v>
      </c>
      <c r="E4836" s="1" t="s">
        <v>9176</v>
      </c>
      <c r="F4836" s="1">
        <v>9.1999999999999993</v>
      </c>
      <c r="G4836" s="1">
        <v>10.1</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9177</v>
      </c>
      <c r="E4837" s="1" t="s">
        <v>9178</v>
      </c>
      <c r="F4837" s="1">
        <v>11.3</v>
      </c>
      <c r="G4837" s="1">
        <v>12.4</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9179</v>
      </c>
      <c r="E4838" s="1" t="s">
        <v>9180</v>
      </c>
      <c r="F4838" s="1">
        <v>14.1</v>
      </c>
      <c r="G4838" s="1">
        <v>15.5</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9181</v>
      </c>
      <c r="E4839" s="1" t="s">
        <v>9182</v>
      </c>
      <c r="F4839" s="1">
        <v>17.2</v>
      </c>
      <c r="G4839" s="1">
        <v>18.899999999999999</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9183</v>
      </c>
      <c r="E4840" s="1" t="s">
        <v>9184</v>
      </c>
      <c r="F4840" s="1">
        <v>20.6</v>
      </c>
      <c r="G4840" s="1">
        <v>22.7</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9185</v>
      </c>
      <c r="E4841" s="1" t="s">
        <v>9186</v>
      </c>
      <c r="F4841" s="1">
        <v>24</v>
      </c>
      <c r="G4841" s="1">
        <v>26.4</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9187</v>
      </c>
      <c r="E4842" s="1" t="s">
        <v>9188</v>
      </c>
      <c r="F4842" s="1">
        <v>26.6</v>
      </c>
      <c r="G4842" s="1">
        <v>29.3</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9189</v>
      </c>
      <c r="E4843" s="1" t="s">
        <v>9190</v>
      </c>
      <c r="F4843" s="1">
        <v>30.4</v>
      </c>
      <c r="G4843" s="1">
        <v>33.4</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9191</v>
      </c>
      <c r="E4844" s="1" t="s">
        <v>9192</v>
      </c>
      <c r="F4844" s="1">
        <v>35</v>
      </c>
      <c r="G4844" s="1">
        <v>38.5</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9193</v>
      </c>
      <c r="E4845" s="1" t="s">
        <v>9194</v>
      </c>
      <c r="F4845" s="1">
        <v>37.9</v>
      </c>
      <c r="G4845" s="1">
        <v>41.7</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9912</v>
      </c>
      <c r="E4846" s="1" t="s">
        <v>9195</v>
      </c>
      <c r="F4846" s="1">
        <v>40.700000000000003</v>
      </c>
      <c r="G4846" s="1">
        <v>44.8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9196</v>
      </c>
      <c r="E4847" s="1" t="s">
        <v>9197</v>
      </c>
      <c r="F4847" s="1">
        <v>43.4</v>
      </c>
      <c r="G4847" s="1">
        <v>47.7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9198</v>
      </c>
      <c r="E4848" s="1" t="s">
        <v>9199</v>
      </c>
      <c r="F4848" s="1">
        <v>45.7</v>
      </c>
      <c r="G4848" s="1">
        <v>50.3</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9200</v>
      </c>
      <c r="E4849" s="1" t="s">
        <v>9201</v>
      </c>
      <c r="F4849" s="1">
        <v>50</v>
      </c>
      <c r="G4849" s="1">
        <v>55</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9202</v>
      </c>
      <c r="E4850" s="1" t="s">
        <v>9203</v>
      </c>
      <c r="F4850" s="1">
        <v>54.2</v>
      </c>
      <c r="G4850" s="1">
        <v>59.6</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9204</v>
      </c>
      <c r="E4851" s="1" t="s">
        <v>9205</v>
      </c>
      <c r="F4851" s="1">
        <v>56.7</v>
      </c>
      <c r="G4851" s="1">
        <v>62.4</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9206</v>
      </c>
      <c r="E4852" s="1" t="s">
        <v>9207</v>
      </c>
      <c r="F4852" s="1">
        <v>57.8</v>
      </c>
      <c r="G4852" s="1">
        <v>63.6</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9208</v>
      </c>
      <c r="E4853" s="1" t="s">
        <v>9209</v>
      </c>
      <c r="F4853" s="1">
        <v>59.6</v>
      </c>
      <c r="G4853" s="1">
        <v>65.599999999999994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9210</v>
      </c>
      <c r="E4854" s="1" t="s">
        <v>9211</v>
      </c>
      <c r="F4854" s="1">
        <v>61</v>
      </c>
      <c r="G4854" s="1">
        <v>67.099999999999994</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6357</v>
      </c>
      <c r="E4855" s="1" t="s">
        <v>9212</v>
      </c>
      <c r="F4855" s="1">
        <v>62.8</v>
      </c>
      <c r="G4855" s="1">
        <v>69.099999999999994</v>
      </c>
      <c r="I4855" s="1" t="s">
        <v>9370</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9213</v>
      </c>
      <c r="E4856" s="1" t="s">
        <v>9214</v>
      </c>
      <c r="F4856" s="1">
        <v>66.099999999999994</v>
      </c>
      <c r="G4856" s="1">
        <v>72.7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9215</v>
      </c>
      <c r="E4857" s="1" t="s">
        <v>9216</v>
      </c>
      <c r="F4857" s="1">
        <v>67.7</v>
      </c>
      <c r="G4857" s="1">
        <v>74.5</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9217</v>
      </c>
      <c r="E4858" s="1" t="s">
        <v>9218</v>
      </c>
      <c r="F4858" s="1">
        <v>70.400000000000006</v>
      </c>
      <c r="G4858" s="1">
        <v>77.400000000000006</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9219</v>
      </c>
      <c r="E4859" s="1" t="s">
        <v>9220</v>
      </c>
      <c r="F4859" s="1">
        <v>72.8</v>
      </c>
      <c r="G4859" s="1">
        <v>80.099999999999994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9221</v>
      </c>
      <c r="E4860" s="1" t="s">
        <v>9222</v>
      </c>
      <c r="F4860" s="1">
        <v>74.2</v>
      </c>
      <c r="G4860" s="1">
        <v>81.599999999999994</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9223</v>
      </c>
      <c r="E4861" s="1" t="s">
        <v>9224</v>
      </c>
      <c r="F4861" s="1">
        <v>76</v>
      </c>
      <c r="G4861" s="1">
        <v>83.6</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9913</v>
      </c>
      <c r="E4862" s="1" t="s">
        <v>9225</v>
      </c>
      <c r="F4862" s="1">
        <v>78.099999999999994</v>
      </c>
      <c r="G4862" s="1">
        <v>85.9</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9226</v>
      </c>
      <c r="E4863" s="1" t="s">
        <v>9227</v>
      </c>
      <c r="F4863" s="1">
        <v>79.900000000000006</v>
      </c>
      <c r="G4863" s="1">
        <v>87.9</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4242</v>
      </c>
      <c r="E4864" s="1" t="s">
        <v>4243</v>
      </c>
      <c r="F4864" s="1">
        <v>81.900000000000006</v>
      </c>
      <c r="G4864" s="1">
        <v>90.1</v>
      </c>
      <c r="I4864" s="1" t="s">
        <v>9370</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9228</v>
      </c>
      <c r="E4865" s="1" t="s">
        <v>9229</v>
      </c>
      <c r="F4865" s="1">
        <v>84.4</v>
      </c>
      <c r="G4865" s="1">
        <v>92.8</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9230</v>
      </c>
      <c r="E4866" s="1" t="s">
        <v>9231</v>
      </c>
      <c r="F4866" s="1">
        <v>87.8</v>
      </c>
      <c r="G4866" s="1">
        <v>96.6</v>
      </c>
      <c r="J4866" s="1">
        <v>0</v>
      </c>
      <c r="K4866" s="1">
        <v>0</v>
      </c>
      <c r="L4866" s="1">
        <v>0</v>
      </c>
      <c r="M4866" s="1">
        <v>0</v>
      </c>
      <c r="N4866" s="1">
        <v>0</v>
      </c>
      <c r="O4866" s="1">
        <v>0</v>
      </c>
      <c r="P4866" s="1" t="s">
        <v>9516</v>
      </c>
      <c r="Q4866" s="1">
        <v>0</v>
      </c>
      <c r="R4866" s="1">
        <v>0</v>
      </c>
      <c r="S4866" s="1">
        <v>0</v>
      </c>
      <c r="T4866" s="1" t="s">
        <v>9516</v>
      </c>
    </row>
    <row r="4867" spans="1:20" ht="13.5" customHeight="1">
      <c r="A4867" s="1" t="s">
        <v>9502</v>
      </c>
      <c r="B4867" s="1" t="s">
        <v>9501</v>
      </c>
      <c r="C4867" s="1" t="s">
        <v>9114</v>
      </c>
      <c r="D4867" s="1" t="s">
        <v>9500</v>
      </c>
      <c r="E4867" s="1" t="s">
        <v>9112</v>
      </c>
      <c r="F4867" s="1">
        <v>-32768</v>
      </c>
      <c r="G4867" s="1" t="s">
        <v>8708</v>
      </c>
      <c r="K4867" s="1">
        <v>0</v>
      </c>
      <c r="L4867" s="1">
        <v>0</v>
      </c>
      <c r="M4867" s="1">
        <v>0</v>
      </c>
      <c r="N4867" s="1">
        <v>0</v>
      </c>
      <c r="O4867" s="1">
        <v>0</v>
      </c>
      <c r="P4867" s="1" t="s">
        <v>9516</v>
      </c>
      <c r="Q4867" s="1">
        <v>0</v>
      </c>
      <c r="R4867" s="1">
        <v>0</v>
      </c>
      <c r="S4867" s="1">
        <v>0</v>
      </c>
      <c r="T4867" s="1" t="s">
        <v>9516</v>
      </c>
    </row>
    <row r="4868" spans="1:20" ht="13.5" customHeight="1">
      <c r="A4868" s="1" t="s">
        <v>8661</v>
      </c>
      <c r="B4868" s="1" t="s">
        <v>6480</v>
      </c>
      <c r="C4868" s="1" t="s">
        <v>9114</v>
      </c>
      <c r="D4868" s="1" t="s">
        <v>9112</v>
      </c>
      <c r="E4868" s="1" t="s">
        <v>9113</v>
      </c>
      <c r="F4868" s="1">
        <v>0</v>
      </c>
      <c r="G4868" s="1">
        <v>0</v>
      </c>
      <c r="H4868" s="1" t="s">
        <v>8708</v>
      </c>
      <c r="J4868" s="1">
        <v>0</v>
      </c>
      <c r="K4868" s="1">
        <v>0</v>
      </c>
      <c r="L4868" s="1">
        <v>0</v>
      </c>
      <c r="M4868" s="1">
        <v>0</v>
      </c>
      <c r="N4868" s="1">
        <v>0</v>
      </c>
      <c r="O4868" s="1">
        <v>0</v>
      </c>
      <c r="P4868" s="1" t="s">
        <v>9516</v>
      </c>
      <c r="Q4868" s="1">
        <v>0</v>
      </c>
      <c r="R4868" s="1">
        <v>0</v>
      </c>
      <c r="S4868" s="1">
        <v>0</v>
      </c>
      <c r="T4868" s="1" t="s">
        <v>9516</v>
      </c>
    </row>
    <row r="4869" spans="1:20" ht="13.5" customHeight="1">
      <c r="A4869" s="1" t="s">
        <v>8661</v>
      </c>
      <c r="B4869" s="1" t="s">
        <v>6480</v>
      </c>
      <c r="C4869" s="1" t="s">
        <v>9114</v>
      </c>
      <c r="D4869" s="1" t="s">
        <v>9232</v>
      </c>
      <c r="E4869" s="1" t="s">
        <v>9233</v>
      </c>
      <c r="F4869" s="1">
        <v>1.4</v>
      </c>
      <c r="G4869" s="1">
        <v>1.4</v>
      </c>
      <c r="H4869" s="1" t="s">
        <v>7</v>
      </c>
      <c r="J4869" s="1">
        <v>0</v>
      </c>
      <c r="K4869" s="1">
        <v>0</v>
      </c>
      <c r="L4869" s="1">
        <v>0</v>
      </c>
      <c r="M4869" s="1">
        <v>0</v>
      </c>
      <c r="N4869" s="1">
        <v>0</v>
      </c>
      <c r="O4869" s="1">
        <v>0</v>
      </c>
      <c r="P4869" s="1" t="s">
        <v>9516</v>
      </c>
      <c r="Q4869" s="1">
        <v>0</v>
      </c>
      <c r="R4869" s="1">
        <v>0</v>
      </c>
      <c r="S4869" s="1">
        <v>0</v>
      </c>
      <c r="T4869" s="1" t="s">
        <v>9516</v>
      </c>
    </row>
    <row r="4870" spans="1:20">
      <c r="A4870" s="1" t="s">
        <v>951</v>
      </c>
      <c r="B4870" s="1" t="s">
        <v>952</v>
      </c>
      <c r="C4870" s="1" t="s">
        <v>1817</v>
      </c>
      <c r="D4870" s="1" t="s">
        <v>1041</v>
      </c>
      <c r="E4870" s="1" t="s">
        <v>1042</v>
      </c>
      <c r="F4870" s="1">
        <v>0</v>
      </c>
      <c r="G4870" s="1">
        <v>0</v>
      </c>
      <c r="H4870" s="1" t="s">
        <v>9770</v>
      </c>
      <c r="J4870" s="1">
        <v>101</v>
      </c>
      <c r="K4870" s="1">
        <v>0</v>
      </c>
      <c r="L4870" s="1">
        <v>0</v>
      </c>
      <c r="M4870" s="1">
        <v>0</v>
      </c>
      <c r="N4870" s="1">
        <v>1</v>
      </c>
      <c r="O4870" s="1">
        <v>1</v>
      </c>
      <c r="P4870" s="1" t="s">
        <v>9455</v>
      </c>
      <c r="Q4870" s="1">
        <v>0</v>
      </c>
      <c r="R4870" s="1">
        <v>0</v>
      </c>
      <c r="S4870" s="1">
        <v>0</v>
      </c>
      <c r="T4870" s="1" t="s">
        <v>9516</v>
      </c>
    </row>
    <row r="4871" spans="1:20">
      <c r="A4871" s="1" t="s">
        <v>951</v>
      </c>
      <c r="B4871" s="1" t="s">
        <v>952</v>
      </c>
      <c r="C4871" s="1" t="s">
        <v>1817</v>
      </c>
      <c r="D4871" s="1" t="s">
        <v>1043</v>
      </c>
      <c r="E4871" s="1" t="s">
        <v>1044</v>
      </c>
      <c r="F4871" s="1">
        <v>1.3</v>
      </c>
      <c r="G4871" s="1">
        <v>0</v>
      </c>
      <c r="H4871" s="1" t="s">
        <v>9766</v>
      </c>
      <c r="J4871" s="1">
        <v>1</v>
      </c>
      <c r="K4871" s="1">
        <v>0</v>
      </c>
      <c r="L4871" s="1">
        <v>1</v>
      </c>
      <c r="M4871" s="1">
        <v>1</v>
      </c>
      <c r="N4871" s="1">
        <v>1</v>
      </c>
      <c r="O4871" s="1">
        <v>1</v>
      </c>
      <c r="P4871" s="1" t="s">
        <v>9516</v>
      </c>
      <c r="Q4871" s="1">
        <v>0</v>
      </c>
      <c r="R4871" s="1">
        <v>0</v>
      </c>
      <c r="S4871" s="1">
        <v>1</v>
      </c>
      <c r="T4871" s="1" t="s">
        <v>9516</v>
      </c>
    </row>
    <row r="4872" spans="1:20">
      <c r="A4872" s="1" t="s">
        <v>951</v>
      </c>
      <c r="B4872" s="1" t="s">
        <v>952</v>
      </c>
      <c r="C4872" s="1" t="s">
        <v>1817</v>
      </c>
      <c r="D4872" s="1" t="s">
        <v>1574</v>
      </c>
      <c r="E4872" s="1" t="s">
        <v>1575</v>
      </c>
      <c r="F4872" s="1">
        <v>2</v>
      </c>
      <c r="G4872" s="1">
        <v>0</v>
      </c>
      <c r="H4872" s="1" t="s">
        <v>1047</v>
      </c>
      <c r="J4872" s="1">
        <v>1</v>
      </c>
      <c r="K4872" s="1">
        <v>0</v>
      </c>
      <c r="L4872" s="1">
        <v>1</v>
      </c>
      <c r="M4872" s="1">
        <v>1</v>
      </c>
      <c r="N4872" s="1">
        <v>1</v>
      </c>
      <c r="O4872" s="1">
        <v>1</v>
      </c>
      <c r="P4872" s="1" t="s">
        <v>9516</v>
      </c>
      <c r="Q4872" s="1">
        <v>0</v>
      </c>
      <c r="R4872" s="1">
        <v>0</v>
      </c>
      <c r="S4872" s="1">
        <v>1</v>
      </c>
      <c r="T4872" s="1" t="s">
        <v>9516</v>
      </c>
    </row>
    <row r="4873" spans="1:20">
      <c r="A4873" s="1" t="s">
        <v>951</v>
      </c>
      <c r="B4873" s="1" t="s">
        <v>952</v>
      </c>
      <c r="C4873" s="1" t="s">
        <v>1817</v>
      </c>
      <c r="D4873" s="1" t="s">
        <v>1815</v>
      </c>
      <c r="E4873" s="1" t="s">
        <v>1816</v>
      </c>
      <c r="F4873" s="1">
        <v>3.6</v>
      </c>
      <c r="G4873" s="1">
        <v>0</v>
      </c>
      <c r="H4873" s="1" t="s">
        <v>990</v>
      </c>
      <c r="J4873" s="1">
        <v>1</v>
      </c>
      <c r="K4873" s="1">
        <v>0</v>
      </c>
      <c r="L4873" s="1">
        <v>0</v>
      </c>
      <c r="M4873" s="1">
        <v>0</v>
      </c>
      <c r="N4873" s="1">
        <v>1</v>
      </c>
      <c r="O4873" s="1">
        <v>1</v>
      </c>
      <c r="P4873" s="1" t="s">
        <v>9455</v>
      </c>
      <c r="Q4873" s="1">
        <v>0</v>
      </c>
      <c r="R4873" s="1">
        <v>0</v>
      </c>
      <c r="S4873" s="1">
        <v>0</v>
      </c>
      <c r="T4873" s="1" t="s">
        <v>9516</v>
      </c>
    </row>
    <row r="4874" spans="1:20">
      <c r="A4874" s="1" t="s">
        <v>951</v>
      </c>
      <c r="B4874" s="1" t="s">
        <v>952</v>
      </c>
      <c r="C4874" s="1" t="s">
        <v>1817</v>
      </c>
      <c r="D4874" s="1" t="s">
        <v>1820</v>
      </c>
      <c r="E4874" s="1" t="s">
        <v>1821</v>
      </c>
      <c r="F4874" s="20">
        <v>5.8</v>
      </c>
      <c r="G4874" s="1">
        <v>0</v>
      </c>
      <c r="H4874" s="1" t="s">
        <v>1822</v>
      </c>
      <c r="J4874" s="1">
        <v>1</v>
      </c>
      <c r="K4874" s="1">
        <v>0</v>
      </c>
      <c r="L4874" s="1">
        <v>0</v>
      </c>
      <c r="M4874" s="1">
        <v>0</v>
      </c>
      <c r="N4874" s="1">
        <v>1</v>
      </c>
      <c r="O4874" s="1">
        <v>1</v>
      </c>
      <c r="P4874" s="7" t="s">
        <v>9516</v>
      </c>
      <c r="Q4874" s="1">
        <v>0</v>
      </c>
      <c r="R4874" s="1">
        <v>0</v>
      </c>
      <c r="S4874" s="1">
        <v>1</v>
      </c>
      <c r="T4874" s="1" t="s">
        <v>9516</v>
      </c>
    </row>
    <row r="4875" spans="1:20">
      <c r="A4875" s="1" t="s">
        <v>951</v>
      </c>
      <c r="B4875" s="1" t="s">
        <v>952</v>
      </c>
      <c r="C4875" s="1" t="s">
        <v>1817</v>
      </c>
      <c r="D4875" s="1" t="s">
        <v>988</v>
      </c>
      <c r="E4875" s="1" t="s">
        <v>989</v>
      </c>
      <c r="F4875" s="20">
        <v>7.1</v>
      </c>
      <c r="G4875" s="1">
        <v>0</v>
      </c>
      <c r="H4875" s="1" t="s">
        <v>990</v>
      </c>
      <c r="J4875" s="1">
        <v>1</v>
      </c>
      <c r="K4875" s="1">
        <v>0</v>
      </c>
      <c r="L4875" s="1">
        <v>0</v>
      </c>
      <c r="M4875" s="1">
        <v>0</v>
      </c>
      <c r="N4875" s="1">
        <v>1</v>
      </c>
      <c r="O4875" s="1">
        <v>1</v>
      </c>
      <c r="P4875" s="7" t="s">
        <v>9516</v>
      </c>
      <c r="Q4875" s="1">
        <v>0</v>
      </c>
      <c r="R4875" s="1">
        <v>0</v>
      </c>
      <c r="S4875" s="1">
        <v>1</v>
      </c>
      <c r="T4875" s="1" t="s">
        <v>9516</v>
      </c>
    </row>
    <row r="4876" spans="1:20" ht="13.5" customHeight="1">
      <c r="A4876" s="1" t="s">
        <v>951</v>
      </c>
      <c r="B4876" s="1" t="s">
        <v>952</v>
      </c>
      <c r="C4876" s="1" t="s">
        <v>1817</v>
      </c>
      <c r="D4876" s="1" t="s">
        <v>995</v>
      </c>
      <c r="E4876" s="1" t="s">
        <v>996</v>
      </c>
      <c r="F4876" s="20">
        <v>13.2</v>
      </c>
      <c r="G4876" s="1">
        <v>0</v>
      </c>
      <c r="H4876" s="1" t="s">
        <v>9920</v>
      </c>
      <c r="J4876" s="1">
        <v>1</v>
      </c>
      <c r="K4876" s="1">
        <v>0</v>
      </c>
      <c r="L4876" s="1">
        <v>0</v>
      </c>
      <c r="M4876" s="1">
        <v>0</v>
      </c>
      <c r="N4876" s="1">
        <v>0</v>
      </c>
      <c r="O4876" s="1">
        <v>1</v>
      </c>
      <c r="P4876" s="7" t="s">
        <v>9516</v>
      </c>
      <c r="Q4876" s="1">
        <v>0</v>
      </c>
      <c r="R4876" s="1">
        <v>0</v>
      </c>
      <c r="S4876" s="1">
        <v>1</v>
      </c>
      <c r="T4876" s="1" t="s">
        <v>9516</v>
      </c>
    </row>
    <row r="4877" spans="1:20" ht="13.5" customHeight="1">
      <c r="A4877" s="1" t="s">
        <v>1001</v>
      </c>
      <c r="B4877" s="1" t="s">
        <v>952</v>
      </c>
      <c r="C4877" s="1" t="s">
        <v>1817</v>
      </c>
      <c r="D4877" s="1" t="s">
        <v>1210</v>
      </c>
      <c r="E4877" s="1" t="s">
        <v>1211</v>
      </c>
      <c r="F4877" s="20">
        <v>22.5</v>
      </c>
      <c r="G4877" s="1">
        <v>0</v>
      </c>
      <c r="H4877" s="1" t="s">
        <v>990</v>
      </c>
      <c r="J4877" s="1">
        <v>0</v>
      </c>
      <c r="K4877" s="1">
        <v>0</v>
      </c>
      <c r="L4877" s="1">
        <v>0</v>
      </c>
      <c r="M4877" s="1">
        <v>0</v>
      </c>
      <c r="N4877" s="1">
        <v>0</v>
      </c>
      <c r="O4877" s="1">
        <v>0</v>
      </c>
      <c r="P4877" s="7" t="s">
        <v>9516</v>
      </c>
      <c r="Q4877" s="1">
        <v>0</v>
      </c>
      <c r="R4877" s="1">
        <v>0</v>
      </c>
      <c r="S4877" s="1">
        <v>1</v>
      </c>
      <c r="T4877" s="1" t="s">
        <v>9516</v>
      </c>
    </row>
    <row r="4878" spans="1:20" ht="13.5" customHeight="1">
      <c r="A4878" s="1" t="s">
        <v>1001</v>
      </c>
      <c r="B4878" s="1" t="s">
        <v>952</v>
      </c>
      <c r="C4878" s="1" t="s">
        <v>1817</v>
      </c>
      <c r="D4878" s="1" t="s">
        <v>1008</v>
      </c>
      <c r="E4878" s="1" t="s">
        <v>1009</v>
      </c>
      <c r="F4878" s="20">
        <f>10.6+13.2</f>
        <v>23.799999999999997</v>
      </c>
      <c r="G4878" s="1">
        <v>0</v>
      </c>
      <c r="H4878" s="1" t="s">
        <v>1010</v>
      </c>
      <c r="J4878" s="1">
        <v>0</v>
      </c>
      <c r="K4878" s="1">
        <v>0</v>
      </c>
      <c r="L4878" s="1">
        <v>0</v>
      </c>
      <c r="M4878" s="1">
        <v>0</v>
      </c>
      <c r="N4878" s="1">
        <v>0</v>
      </c>
      <c r="O4878" s="1">
        <v>0</v>
      </c>
      <c r="P4878" s="7" t="s">
        <v>9516</v>
      </c>
      <c r="Q4878" s="1">
        <v>0</v>
      </c>
      <c r="R4878" s="1">
        <v>0</v>
      </c>
      <c r="S4878" s="1">
        <v>1</v>
      </c>
      <c r="T4878" s="1" t="s">
        <v>9516</v>
      </c>
    </row>
    <row r="4879" spans="1:20" ht="13.5" customHeight="1">
      <c r="A4879" s="1" t="s">
        <v>1001</v>
      </c>
      <c r="B4879" s="1" t="s">
        <v>952</v>
      </c>
      <c r="C4879" s="1" t="s">
        <v>1817</v>
      </c>
      <c r="D4879" s="1" t="s">
        <v>1019</v>
      </c>
      <c r="E4879" s="1" t="s">
        <v>1020</v>
      </c>
      <c r="F4879" s="1">
        <v>30.3</v>
      </c>
      <c r="G4879" s="1">
        <v>0</v>
      </c>
      <c r="H4879" s="1" t="s">
        <v>9921</v>
      </c>
      <c r="J4879" s="1">
        <v>0</v>
      </c>
      <c r="K4879" s="1">
        <v>0</v>
      </c>
      <c r="L4879" s="1">
        <v>0</v>
      </c>
      <c r="M4879" s="1">
        <v>0</v>
      </c>
      <c r="N4879" s="1">
        <v>0</v>
      </c>
      <c r="O4879" s="1">
        <v>0</v>
      </c>
      <c r="P4879" s="1" t="s">
        <v>9455</v>
      </c>
      <c r="Q4879" s="1">
        <v>0</v>
      </c>
      <c r="R4879" s="1">
        <v>0</v>
      </c>
      <c r="S4879" s="1">
        <v>0</v>
      </c>
      <c r="T4879" s="1" t="s">
        <v>9516</v>
      </c>
    </row>
    <row r="4880" spans="1:20" ht="13.5" customHeight="1">
      <c r="A4880" s="1" t="s">
        <v>1409</v>
      </c>
      <c r="B4880" s="1" t="s">
        <v>952</v>
      </c>
      <c r="C4880" s="1" t="s">
        <v>1817</v>
      </c>
      <c r="D4880" s="1" t="s">
        <v>1411</v>
      </c>
      <c r="E4880" s="1" t="s">
        <v>1412</v>
      </c>
      <c r="F4880" s="1">
        <v>80.599999999999994</v>
      </c>
      <c r="G4880" s="1">
        <v>0</v>
      </c>
      <c r="H4880" s="1" t="s">
        <v>4645</v>
      </c>
      <c r="J4880" s="1">
        <v>0</v>
      </c>
      <c r="K4880" s="1">
        <v>0</v>
      </c>
      <c r="L4880" s="1">
        <v>0</v>
      </c>
      <c r="M4880" s="1">
        <v>0</v>
      </c>
      <c r="N4880" s="1">
        <v>0</v>
      </c>
      <c r="O4880" s="1">
        <v>0</v>
      </c>
      <c r="P4880" s="1" t="s">
        <v>9455</v>
      </c>
      <c r="Q4880" s="1">
        <v>0</v>
      </c>
      <c r="R4880" s="1">
        <v>0</v>
      </c>
      <c r="S4880" s="1">
        <v>0</v>
      </c>
      <c r="T4880" s="1" t="s">
        <v>9516</v>
      </c>
    </row>
    <row r="4881" spans="1:20" ht="13.5" customHeight="1">
      <c r="A4881" s="1" t="s">
        <v>1409</v>
      </c>
      <c r="B4881" s="1" t="s">
        <v>952</v>
      </c>
      <c r="C4881" s="1" t="s">
        <v>1817</v>
      </c>
      <c r="D4881" s="1" t="s">
        <v>1876</v>
      </c>
      <c r="E4881" s="1" t="s">
        <v>1877</v>
      </c>
      <c r="F4881" s="1">
        <v>109.5</v>
      </c>
      <c r="G4881" s="1">
        <v>0</v>
      </c>
      <c r="H4881" s="1" t="s">
        <v>4646</v>
      </c>
      <c r="J4881" s="1">
        <v>0</v>
      </c>
      <c r="K4881" s="1">
        <v>0</v>
      </c>
      <c r="L4881" s="1">
        <v>0</v>
      </c>
      <c r="M4881" s="1">
        <v>0</v>
      </c>
      <c r="N4881" s="1">
        <v>0</v>
      </c>
      <c r="O4881" s="1">
        <v>0</v>
      </c>
      <c r="P4881" s="1" t="s">
        <v>9455</v>
      </c>
      <c r="Q4881" s="1">
        <v>0</v>
      </c>
      <c r="R4881" s="1">
        <v>0</v>
      </c>
      <c r="S4881" s="1">
        <v>0</v>
      </c>
      <c r="T4881" s="1" t="s">
        <v>9516</v>
      </c>
    </row>
    <row r="4882" spans="1:20" ht="13.5" customHeight="1">
      <c r="A4882" s="1" t="s">
        <v>1409</v>
      </c>
      <c r="B4882" s="1" t="s">
        <v>952</v>
      </c>
      <c r="C4882" s="1" t="s">
        <v>1817</v>
      </c>
      <c r="D4882" s="1" t="s">
        <v>1881</v>
      </c>
      <c r="E4882" s="1" t="s">
        <v>9377</v>
      </c>
      <c r="F4882" s="20">
        <v>121.2</v>
      </c>
      <c r="G4882" s="1">
        <v>0</v>
      </c>
      <c r="H4882" s="1" t="s">
        <v>1882</v>
      </c>
      <c r="J4882" s="1">
        <v>0</v>
      </c>
      <c r="K4882" s="1">
        <v>0</v>
      </c>
      <c r="L4882" s="1">
        <v>0</v>
      </c>
      <c r="M4882" s="1">
        <v>0</v>
      </c>
      <c r="N4882" s="1">
        <v>0</v>
      </c>
      <c r="O4882" s="1">
        <v>0</v>
      </c>
      <c r="P4882" s="7" t="s">
        <v>9516</v>
      </c>
      <c r="Q4882" s="1">
        <v>0</v>
      </c>
      <c r="R4882" s="1">
        <v>0</v>
      </c>
      <c r="S4882" s="1">
        <v>1</v>
      </c>
      <c r="T4882" s="1" t="s">
        <v>9516</v>
      </c>
    </row>
    <row r="4883" spans="1:20" ht="13.5" customHeight="1">
      <c r="A4883" s="1" t="s">
        <v>1409</v>
      </c>
      <c r="B4883" s="1" t="s">
        <v>952</v>
      </c>
      <c r="C4883" s="1" t="s">
        <v>1817</v>
      </c>
      <c r="D4883" s="1" t="s">
        <v>1895</v>
      </c>
      <c r="E4883" s="1" t="s">
        <v>1896</v>
      </c>
      <c r="F4883" s="1">
        <v>157.80000000000001</v>
      </c>
      <c r="G4883" s="1">
        <v>0</v>
      </c>
      <c r="H4883" s="1" t="s">
        <v>990</v>
      </c>
      <c r="J4883" s="1">
        <v>0</v>
      </c>
      <c r="K4883" s="1">
        <v>0</v>
      </c>
      <c r="L4883" s="1">
        <v>0</v>
      </c>
      <c r="M4883" s="1">
        <v>0</v>
      </c>
      <c r="N4883" s="1">
        <v>0</v>
      </c>
      <c r="O4883" s="1">
        <v>0</v>
      </c>
      <c r="P4883" s="1" t="s">
        <v>9455</v>
      </c>
      <c r="Q4883" s="1">
        <v>0</v>
      </c>
      <c r="R4883" s="1">
        <v>0</v>
      </c>
      <c r="S4883" s="1">
        <v>0</v>
      </c>
      <c r="T4883" s="1" t="s">
        <v>9516</v>
      </c>
    </row>
    <row r="4884" spans="1:20" ht="13.5" customHeight="1">
      <c r="A4884" s="1" t="s">
        <v>1905</v>
      </c>
      <c r="B4884" s="1" t="s">
        <v>952</v>
      </c>
      <c r="C4884" s="1" t="s">
        <v>1817</v>
      </c>
      <c r="D4884" s="1" t="s">
        <v>1908</v>
      </c>
      <c r="E4884" s="1" t="s">
        <v>1909</v>
      </c>
      <c r="F4884" s="1">
        <v>185.4</v>
      </c>
      <c r="G4884" s="1">
        <v>0</v>
      </c>
      <c r="H4884" s="1" t="s">
        <v>990</v>
      </c>
      <c r="J4884" s="1">
        <v>0</v>
      </c>
      <c r="K4884" s="1">
        <v>0</v>
      </c>
      <c r="L4884" s="1">
        <v>0</v>
      </c>
      <c r="M4884" s="1">
        <v>0</v>
      </c>
      <c r="N4884" s="1">
        <v>0</v>
      </c>
      <c r="O4884" s="1">
        <v>0</v>
      </c>
      <c r="P4884" s="1" t="s">
        <v>9455</v>
      </c>
      <c r="Q4884" s="1">
        <v>0</v>
      </c>
      <c r="R4884" s="1">
        <v>0</v>
      </c>
      <c r="S4884" s="1">
        <v>0</v>
      </c>
      <c r="T4884" s="1" t="s">
        <v>9516</v>
      </c>
    </row>
    <row r="4885" spans="1:20" ht="13.5" customHeight="1">
      <c r="A4885" s="1" t="s">
        <v>1905</v>
      </c>
      <c r="B4885" s="1" t="s">
        <v>952</v>
      </c>
      <c r="C4885" s="1" t="s">
        <v>1817</v>
      </c>
      <c r="D4885" s="1" t="s">
        <v>1922</v>
      </c>
      <c r="E4885" s="1" t="s">
        <v>1923</v>
      </c>
      <c r="F4885" s="1">
        <v>221.8</v>
      </c>
      <c r="G4885" s="1">
        <v>0</v>
      </c>
      <c r="H4885" s="1" t="s">
        <v>1924</v>
      </c>
      <c r="J4885" s="1">
        <v>0</v>
      </c>
      <c r="K4885" s="1">
        <v>0</v>
      </c>
      <c r="L4885" s="1">
        <v>0</v>
      </c>
      <c r="M4885" s="1">
        <v>0</v>
      </c>
      <c r="N4885" s="1">
        <v>0</v>
      </c>
      <c r="O4885" s="1">
        <v>0</v>
      </c>
      <c r="P4885" s="1" t="s">
        <v>9516</v>
      </c>
      <c r="Q4885" s="1">
        <v>0</v>
      </c>
      <c r="R4885" s="1">
        <v>0</v>
      </c>
      <c r="S4885" s="1">
        <v>1</v>
      </c>
      <c r="T4885" s="1" t="s">
        <v>9516</v>
      </c>
    </row>
    <row r="4886" spans="1:20" ht="13.5" customHeight="1">
      <c r="A4886" s="1" t="s">
        <v>1905</v>
      </c>
      <c r="B4886" s="1" t="s">
        <v>952</v>
      </c>
      <c r="C4886" s="1" t="s">
        <v>1817</v>
      </c>
      <c r="D4886" s="1" t="s">
        <v>1925</v>
      </c>
      <c r="E4886" s="1" t="s">
        <v>1926</v>
      </c>
      <c r="F4886" s="1">
        <v>226.7</v>
      </c>
      <c r="G4886" s="1">
        <v>0</v>
      </c>
      <c r="H4886" s="1" t="s">
        <v>4647</v>
      </c>
      <c r="I4886" s="1" t="s">
        <v>9317</v>
      </c>
      <c r="J4886" s="1">
        <v>0</v>
      </c>
      <c r="K4886" s="1">
        <v>0</v>
      </c>
      <c r="L4886" s="1">
        <v>0</v>
      </c>
      <c r="M4886" s="1">
        <v>0</v>
      </c>
      <c r="N4886" s="1">
        <v>0</v>
      </c>
      <c r="O4886" s="1">
        <v>0</v>
      </c>
      <c r="P4886" s="1" t="s">
        <v>9455</v>
      </c>
      <c r="Q4886" s="1">
        <v>0</v>
      </c>
      <c r="R4886" s="1">
        <v>0</v>
      </c>
      <c r="S4886" s="1">
        <v>0</v>
      </c>
      <c r="T4886" s="1" t="s">
        <v>9516</v>
      </c>
    </row>
    <row r="4887" spans="1:20" ht="13.5" customHeight="1">
      <c r="A4887" s="1" t="s">
        <v>1905</v>
      </c>
      <c r="B4887" s="1" t="s">
        <v>952</v>
      </c>
      <c r="C4887" s="1" t="s">
        <v>1817</v>
      </c>
      <c r="D4887" s="1" t="s">
        <v>1946</v>
      </c>
      <c r="E4887" s="1" t="s">
        <v>1947</v>
      </c>
      <c r="F4887" s="1">
        <v>272.8</v>
      </c>
      <c r="G4887" s="1">
        <v>0</v>
      </c>
      <c r="H4887" s="1" t="s">
        <v>9974</v>
      </c>
      <c r="I4887" s="1" t="s">
        <v>9317</v>
      </c>
      <c r="J4887" s="1">
        <v>0</v>
      </c>
      <c r="K4887" s="1">
        <v>0</v>
      </c>
      <c r="L4887" s="1">
        <v>0</v>
      </c>
      <c r="M4887" s="1">
        <v>0</v>
      </c>
      <c r="N4887" s="1">
        <v>0</v>
      </c>
      <c r="O4887" s="1">
        <v>0</v>
      </c>
      <c r="P4887" s="1" t="s">
        <v>9455</v>
      </c>
      <c r="Q4887" s="1">
        <v>0</v>
      </c>
      <c r="R4887" s="1">
        <v>0</v>
      </c>
      <c r="S4887" s="1">
        <v>0</v>
      </c>
      <c r="T4887" s="1" t="s">
        <v>9516</v>
      </c>
    </row>
    <row r="4888" spans="1:20" ht="13.5" customHeight="1">
      <c r="A4888" s="1" t="s">
        <v>1958</v>
      </c>
      <c r="B4888" s="1" t="s">
        <v>952</v>
      </c>
      <c r="C4888" s="1" t="s">
        <v>1817</v>
      </c>
      <c r="D4888" s="1" t="s">
        <v>4648</v>
      </c>
      <c r="E4888" s="1" t="s">
        <v>4649</v>
      </c>
      <c r="F4888" s="1">
        <v>306.8</v>
      </c>
      <c r="G4888" s="1">
        <v>0</v>
      </c>
      <c r="H4888" s="1" t="s">
        <v>7</v>
      </c>
      <c r="J4888" s="1">
        <v>0</v>
      </c>
      <c r="K4888" s="1">
        <v>0</v>
      </c>
      <c r="L4888" s="1">
        <v>0</v>
      </c>
      <c r="M4888" s="1">
        <v>0</v>
      </c>
      <c r="N4888" s="1">
        <v>0</v>
      </c>
      <c r="O4888" s="1">
        <v>0</v>
      </c>
      <c r="P4888" s="7" t="s">
        <v>9516</v>
      </c>
      <c r="Q4888" s="1">
        <v>0</v>
      </c>
      <c r="R4888" s="1">
        <v>0</v>
      </c>
      <c r="S4888" s="1">
        <v>0</v>
      </c>
      <c r="T4888" s="1" t="s">
        <v>9516</v>
      </c>
    </row>
    <row r="4889" spans="1:20" ht="13.5" customHeight="1">
      <c r="A4889" s="1" t="s">
        <v>1958</v>
      </c>
      <c r="B4889" s="1" t="s">
        <v>952</v>
      </c>
      <c r="C4889" s="1" t="s">
        <v>1817</v>
      </c>
      <c r="D4889" s="1" t="s">
        <v>1983</v>
      </c>
      <c r="E4889" s="1" t="s">
        <v>1984</v>
      </c>
      <c r="F4889" s="1">
        <v>351.8</v>
      </c>
      <c r="G4889" s="1">
        <v>0</v>
      </c>
      <c r="H4889" s="1" t="s">
        <v>4650</v>
      </c>
      <c r="J4889" s="1">
        <v>110</v>
      </c>
      <c r="K4889" s="1">
        <v>0</v>
      </c>
      <c r="L4889" s="1">
        <v>0</v>
      </c>
      <c r="M4889" s="1">
        <v>0</v>
      </c>
      <c r="N4889" s="1">
        <v>0</v>
      </c>
      <c r="O4889" s="1">
        <v>0</v>
      </c>
      <c r="P4889" s="1" t="s">
        <v>9455</v>
      </c>
      <c r="Q4889" s="1">
        <v>0</v>
      </c>
      <c r="R4889" s="1">
        <v>0</v>
      </c>
      <c r="S4889" s="1">
        <v>0</v>
      </c>
      <c r="T4889" s="1" t="s">
        <v>9516</v>
      </c>
    </row>
    <row r="4890" spans="1:20" ht="13.5" customHeight="1">
      <c r="A4890" s="1" t="s">
        <v>1958</v>
      </c>
      <c r="B4890" s="1" t="s">
        <v>952</v>
      </c>
      <c r="C4890" s="1" t="s">
        <v>1817</v>
      </c>
      <c r="D4890" s="1" t="s">
        <v>4494</v>
      </c>
      <c r="E4890" s="1" t="s">
        <v>4495</v>
      </c>
      <c r="F4890" s="1">
        <v>395</v>
      </c>
      <c r="G4890" s="1">
        <v>0</v>
      </c>
      <c r="H4890" s="1" t="s">
        <v>4488</v>
      </c>
      <c r="J4890" s="1">
        <v>0</v>
      </c>
      <c r="K4890" s="1">
        <v>0</v>
      </c>
      <c r="L4890" s="1">
        <v>0</v>
      </c>
      <c r="M4890" s="1">
        <v>0</v>
      </c>
      <c r="N4890" s="1">
        <v>0</v>
      </c>
      <c r="O4890" s="1">
        <v>0</v>
      </c>
      <c r="P4890" s="7" t="s">
        <v>9516</v>
      </c>
      <c r="Q4890" s="1">
        <v>0</v>
      </c>
      <c r="R4890" s="1">
        <v>0</v>
      </c>
      <c r="S4890" s="1">
        <v>0</v>
      </c>
      <c r="T4890" s="1" t="s">
        <v>9516</v>
      </c>
    </row>
    <row r="4891" spans="1:20" ht="13.5" customHeight="1">
      <c r="A4891" s="1" t="s">
        <v>1958</v>
      </c>
      <c r="B4891" s="1" t="s">
        <v>952</v>
      </c>
      <c r="C4891" s="1" t="s">
        <v>1817</v>
      </c>
      <c r="D4891" s="1" t="s">
        <v>4651</v>
      </c>
      <c r="E4891" s="1" t="s">
        <v>4652</v>
      </c>
      <c r="F4891" s="1">
        <v>416.2</v>
      </c>
      <c r="G4891" s="1">
        <v>0</v>
      </c>
      <c r="J4891" s="1">
        <v>0</v>
      </c>
      <c r="K4891" s="1">
        <v>0</v>
      </c>
      <c r="L4891" s="1">
        <v>0</v>
      </c>
      <c r="M4891" s="1">
        <v>0</v>
      </c>
      <c r="N4891" s="1">
        <v>0</v>
      </c>
      <c r="O4891" s="1">
        <v>0</v>
      </c>
      <c r="P4891" s="7" t="s">
        <v>9516</v>
      </c>
      <c r="Q4891" s="1">
        <v>0</v>
      </c>
      <c r="R4891" s="1">
        <v>0</v>
      </c>
      <c r="S4891" s="1">
        <v>0</v>
      </c>
      <c r="T4891" s="1" t="s">
        <v>9516</v>
      </c>
    </row>
    <row r="4892" spans="1:20" ht="13.5" customHeight="1">
      <c r="A4892" s="1" t="s">
        <v>2019</v>
      </c>
      <c r="B4892" s="1" t="s">
        <v>952</v>
      </c>
      <c r="C4892" s="1" t="s">
        <v>1817</v>
      </c>
      <c r="D4892" s="1" t="s">
        <v>2028</v>
      </c>
      <c r="E4892" s="1" t="s">
        <v>2029</v>
      </c>
      <c r="F4892" s="1">
        <v>445.1</v>
      </c>
      <c r="G4892" s="1">
        <v>0</v>
      </c>
      <c r="H4892" s="1" t="s">
        <v>4653</v>
      </c>
      <c r="J4892" s="1">
        <v>0</v>
      </c>
      <c r="K4892" s="1">
        <v>0</v>
      </c>
      <c r="L4892" s="1">
        <v>0</v>
      </c>
      <c r="M4892" s="1">
        <v>0</v>
      </c>
      <c r="N4892" s="1">
        <v>0</v>
      </c>
      <c r="O4892" s="1">
        <v>0</v>
      </c>
      <c r="P4892" s="1" t="s">
        <v>9455</v>
      </c>
      <c r="Q4892" s="1">
        <v>0</v>
      </c>
      <c r="R4892" s="1">
        <v>0</v>
      </c>
      <c r="S4892" s="1">
        <v>0</v>
      </c>
      <c r="T4892" s="1" t="s">
        <v>9516</v>
      </c>
    </row>
    <row r="4893" spans="1:20" ht="13.5" customHeight="1">
      <c r="A4893" s="1" t="s">
        <v>2019</v>
      </c>
      <c r="B4893" s="1" t="s">
        <v>952</v>
      </c>
      <c r="C4893" s="1" t="s">
        <v>1817</v>
      </c>
      <c r="D4893" s="1" t="s">
        <v>4654</v>
      </c>
      <c r="E4893" s="1" t="s">
        <v>4655</v>
      </c>
      <c r="F4893" s="1">
        <v>470.1</v>
      </c>
      <c r="G4893" s="1">
        <v>0</v>
      </c>
      <c r="H4893" s="1" t="s">
        <v>7</v>
      </c>
      <c r="J4893" s="1">
        <v>0</v>
      </c>
      <c r="K4893" s="1">
        <v>0</v>
      </c>
      <c r="L4893" s="1">
        <v>0</v>
      </c>
      <c r="M4893" s="1">
        <v>0</v>
      </c>
      <c r="N4893" s="1">
        <v>0</v>
      </c>
      <c r="O4893" s="1">
        <v>0</v>
      </c>
      <c r="P4893" s="7" t="s">
        <v>9516</v>
      </c>
      <c r="Q4893" s="1">
        <v>0</v>
      </c>
      <c r="R4893" s="1">
        <v>0</v>
      </c>
      <c r="S4893" s="1">
        <v>0</v>
      </c>
      <c r="T4893" s="1" t="s">
        <v>9516</v>
      </c>
    </row>
    <row r="4894" spans="1:20" ht="13.5" customHeight="1">
      <c r="A4894" s="1" t="s">
        <v>2019</v>
      </c>
      <c r="B4894" s="1" t="s">
        <v>952</v>
      </c>
      <c r="C4894" s="1" t="s">
        <v>1817</v>
      </c>
      <c r="D4894" s="1" t="s">
        <v>2044</v>
      </c>
      <c r="E4894" s="1" t="s">
        <v>2045</v>
      </c>
      <c r="F4894" s="1">
        <v>487.5</v>
      </c>
      <c r="G4894" s="1">
        <v>0</v>
      </c>
      <c r="H4894" s="1" t="s">
        <v>4656</v>
      </c>
      <c r="J4894" s="1">
        <v>0</v>
      </c>
      <c r="K4894" s="1">
        <v>0</v>
      </c>
      <c r="L4894" s="1">
        <v>0</v>
      </c>
      <c r="M4894" s="1">
        <v>0</v>
      </c>
      <c r="N4894" s="1">
        <v>0</v>
      </c>
      <c r="O4894" s="1">
        <v>0</v>
      </c>
      <c r="P4894" s="1" t="s">
        <v>9455</v>
      </c>
      <c r="Q4894" s="1">
        <v>0</v>
      </c>
      <c r="R4894" s="1">
        <v>0</v>
      </c>
      <c r="S4894" s="1">
        <v>0</v>
      </c>
      <c r="T4894" s="1" t="s">
        <v>9516</v>
      </c>
    </row>
    <row r="4895" spans="1:20" ht="13.5" customHeight="1">
      <c r="A4895" s="1" t="s">
        <v>2019</v>
      </c>
      <c r="B4895" s="1" t="s">
        <v>952</v>
      </c>
      <c r="C4895" s="1" t="s">
        <v>1817</v>
      </c>
      <c r="D4895" s="1" t="s">
        <v>2633</v>
      </c>
      <c r="E4895" s="1" t="s">
        <v>2634</v>
      </c>
      <c r="F4895" s="1">
        <v>500</v>
      </c>
      <c r="G4895" s="1">
        <v>0</v>
      </c>
      <c r="H4895" s="1" t="s">
        <v>2051</v>
      </c>
      <c r="J4895" s="1">
        <v>0</v>
      </c>
      <c r="K4895" s="1">
        <v>0</v>
      </c>
      <c r="L4895" s="1">
        <v>0</v>
      </c>
      <c r="M4895" s="1">
        <v>0</v>
      </c>
      <c r="N4895" s="1">
        <v>0</v>
      </c>
      <c r="O4895" s="1">
        <v>0</v>
      </c>
      <c r="P4895" s="7" t="s">
        <v>9516</v>
      </c>
      <c r="Q4895" s="1">
        <v>0</v>
      </c>
      <c r="R4895" s="1">
        <v>0</v>
      </c>
      <c r="S4895" s="1">
        <v>0</v>
      </c>
      <c r="T4895" s="1" t="s">
        <v>9516</v>
      </c>
    </row>
    <row r="4896" spans="1:20" ht="13.5" customHeight="1">
      <c r="A4896" s="1" t="s">
        <v>2019</v>
      </c>
      <c r="B4896" s="1" t="s">
        <v>952</v>
      </c>
      <c r="C4896" s="1" t="s">
        <v>1817</v>
      </c>
      <c r="D4896" s="1" t="s">
        <v>2068</v>
      </c>
      <c r="E4896" s="1" t="s">
        <v>2069</v>
      </c>
      <c r="F4896" s="1">
        <v>535.29999999999995</v>
      </c>
      <c r="G4896" s="1">
        <v>0</v>
      </c>
      <c r="H4896" s="1" t="s">
        <v>10266</v>
      </c>
      <c r="J4896" s="1">
        <v>0</v>
      </c>
      <c r="K4896" s="1">
        <v>0</v>
      </c>
      <c r="L4896" s="1">
        <v>0</v>
      </c>
      <c r="M4896" s="1">
        <v>0</v>
      </c>
      <c r="N4896" s="1">
        <v>0</v>
      </c>
      <c r="O4896" s="1">
        <v>0</v>
      </c>
      <c r="P4896" s="1" t="s">
        <v>9455</v>
      </c>
      <c r="Q4896" s="1">
        <v>0</v>
      </c>
      <c r="R4896" s="1">
        <v>0</v>
      </c>
      <c r="S4896" s="1">
        <v>0</v>
      </c>
      <c r="T4896" s="1" t="s">
        <v>9516</v>
      </c>
    </row>
    <row r="4897" spans="1:20" ht="13.5" customHeight="1">
      <c r="A4897" s="1" t="s">
        <v>10246</v>
      </c>
      <c r="B4897" s="1" t="s">
        <v>952</v>
      </c>
      <c r="C4897" s="1" t="s">
        <v>1817</v>
      </c>
      <c r="D4897" s="1" t="s">
        <v>2750</v>
      </c>
      <c r="E4897" s="1" t="s">
        <v>2751</v>
      </c>
      <c r="F4897" s="20">
        <f>535.3+21.3</f>
        <v>556.59999999999991</v>
      </c>
      <c r="G4897" s="1">
        <v>0</v>
      </c>
      <c r="H4897" s="1" t="s">
        <v>10267</v>
      </c>
      <c r="J4897" s="1">
        <v>0</v>
      </c>
      <c r="K4897" s="1">
        <v>0</v>
      </c>
      <c r="L4897" s="1">
        <v>0</v>
      </c>
      <c r="M4897" s="1">
        <v>0</v>
      </c>
      <c r="N4897" s="1">
        <v>0</v>
      </c>
      <c r="O4897" s="1">
        <v>0</v>
      </c>
      <c r="P4897" s="7" t="s">
        <v>9516</v>
      </c>
      <c r="Q4897" s="1">
        <v>0</v>
      </c>
      <c r="R4897" s="1">
        <v>0</v>
      </c>
      <c r="S4897" s="1">
        <v>1</v>
      </c>
      <c r="T4897" s="1" t="s">
        <v>9516</v>
      </c>
    </row>
    <row r="4898" spans="1:20" ht="13.5" customHeight="1">
      <c r="A4898" s="1" t="s">
        <v>2019</v>
      </c>
      <c r="B4898" s="1" t="s">
        <v>952</v>
      </c>
      <c r="C4898" s="1" t="s">
        <v>1817</v>
      </c>
      <c r="D4898" s="1" t="s">
        <v>4658</v>
      </c>
      <c r="E4898" s="1" t="s">
        <v>4659</v>
      </c>
      <c r="F4898" s="1">
        <v>566.4</v>
      </c>
      <c r="G4898" s="1">
        <v>0</v>
      </c>
      <c r="J4898" s="1">
        <v>0</v>
      </c>
      <c r="K4898" s="1">
        <v>0</v>
      </c>
      <c r="L4898" s="1">
        <v>0</v>
      </c>
      <c r="M4898" s="1">
        <v>0</v>
      </c>
      <c r="N4898" s="1">
        <v>0</v>
      </c>
      <c r="O4898" s="1">
        <v>0</v>
      </c>
      <c r="P4898" s="7" t="s">
        <v>9516</v>
      </c>
      <c r="Q4898" s="1">
        <v>0</v>
      </c>
      <c r="R4898" s="1">
        <v>0</v>
      </c>
      <c r="S4898" s="1">
        <v>0</v>
      </c>
      <c r="T4898" s="1" t="s">
        <v>9516</v>
      </c>
    </row>
    <row r="4899" spans="1:20" ht="13.5" customHeight="1">
      <c r="A4899" s="1" t="s">
        <v>2019</v>
      </c>
      <c r="B4899" s="1" t="s">
        <v>952</v>
      </c>
      <c r="C4899" s="1" t="s">
        <v>1817</v>
      </c>
      <c r="D4899" s="1" t="s">
        <v>4660</v>
      </c>
      <c r="E4899" s="1" t="s">
        <v>4661</v>
      </c>
      <c r="F4899" s="1">
        <v>601</v>
      </c>
      <c r="G4899" s="1">
        <v>0</v>
      </c>
      <c r="J4899" s="1">
        <v>0</v>
      </c>
      <c r="K4899" s="1">
        <v>0</v>
      </c>
      <c r="L4899" s="1">
        <v>0</v>
      </c>
      <c r="M4899" s="1">
        <v>0</v>
      </c>
      <c r="N4899" s="1">
        <v>0</v>
      </c>
      <c r="O4899" s="1">
        <v>0</v>
      </c>
      <c r="P4899" s="7" t="s">
        <v>9516</v>
      </c>
      <c r="Q4899" s="1">
        <v>0</v>
      </c>
      <c r="R4899" s="1">
        <v>0</v>
      </c>
      <c r="S4899" s="1">
        <v>0</v>
      </c>
      <c r="T4899" s="1" t="s">
        <v>9516</v>
      </c>
    </row>
    <row r="4900" spans="1:20" ht="13.5" customHeight="1">
      <c r="A4900" s="1" t="s">
        <v>2801</v>
      </c>
      <c r="B4900" s="1" t="s">
        <v>952</v>
      </c>
      <c r="C4900" s="1" t="s">
        <v>1817</v>
      </c>
      <c r="D4900" s="1" t="s">
        <v>2803</v>
      </c>
      <c r="E4900" s="1" t="s">
        <v>2804</v>
      </c>
      <c r="F4900" s="1">
        <v>631.9</v>
      </c>
      <c r="G4900" s="1">
        <v>0</v>
      </c>
      <c r="H4900" s="1" t="s">
        <v>10255</v>
      </c>
      <c r="J4900" s="1">
        <v>0</v>
      </c>
      <c r="K4900" s="1">
        <v>0</v>
      </c>
      <c r="L4900" s="1">
        <v>0</v>
      </c>
      <c r="M4900" s="1">
        <v>0</v>
      </c>
      <c r="N4900" s="1">
        <v>0</v>
      </c>
      <c r="O4900" s="1">
        <v>0</v>
      </c>
      <c r="P4900" s="7" t="s">
        <v>9516</v>
      </c>
      <c r="Q4900" s="1">
        <v>0</v>
      </c>
      <c r="R4900" s="1">
        <v>0</v>
      </c>
      <c r="S4900" s="1">
        <v>0</v>
      </c>
      <c r="T4900" s="1" t="s">
        <v>9516</v>
      </c>
    </row>
    <row r="4901" spans="1:20" ht="13.5" customHeight="1">
      <c r="A4901" s="1" t="s">
        <v>2801</v>
      </c>
      <c r="B4901" s="1" t="s">
        <v>952</v>
      </c>
      <c r="C4901" s="1" t="s">
        <v>1817</v>
      </c>
      <c r="D4901" s="1" t="s">
        <v>4663</v>
      </c>
      <c r="E4901" s="1" t="s">
        <v>4664</v>
      </c>
      <c r="F4901" s="1">
        <v>668</v>
      </c>
      <c r="G4901" s="1">
        <v>0</v>
      </c>
      <c r="J4901" s="1">
        <v>0</v>
      </c>
      <c r="K4901" s="1">
        <v>0</v>
      </c>
      <c r="L4901" s="1">
        <v>0</v>
      </c>
      <c r="M4901" s="1">
        <v>0</v>
      </c>
      <c r="N4901" s="1">
        <v>0</v>
      </c>
      <c r="O4901" s="1">
        <v>0</v>
      </c>
      <c r="P4901" s="7" t="s">
        <v>9516</v>
      </c>
      <c r="Q4901" s="1">
        <v>0</v>
      </c>
      <c r="R4901" s="1">
        <v>0</v>
      </c>
      <c r="S4901" s="1">
        <v>0</v>
      </c>
      <c r="T4901" s="1" t="s">
        <v>9516</v>
      </c>
    </row>
    <row r="4902" spans="1:20" ht="13.5" customHeight="1">
      <c r="A4902" s="1" t="s">
        <v>2801</v>
      </c>
      <c r="B4902" s="1" t="s">
        <v>952</v>
      </c>
      <c r="C4902" s="1" t="s">
        <v>1817</v>
      </c>
      <c r="D4902" s="1" t="s">
        <v>4269</v>
      </c>
      <c r="E4902" s="1" t="s">
        <v>4270</v>
      </c>
      <c r="F4902" s="1">
        <v>713.7</v>
      </c>
      <c r="G4902" s="1">
        <v>0</v>
      </c>
      <c r="H4902" s="1" t="s">
        <v>10275</v>
      </c>
      <c r="J4902" s="1">
        <v>0</v>
      </c>
      <c r="K4902" s="1">
        <v>0</v>
      </c>
      <c r="L4902" s="1">
        <v>0</v>
      </c>
      <c r="M4902" s="1">
        <v>0</v>
      </c>
      <c r="N4902" s="1">
        <v>0</v>
      </c>
      <c r="O4902" s="1">
        <v>0</v>
      </c>
      <c r="P4902" s="7" t="s">
        <v>9516</v>
      </c>
      <c r="Q4902" s="1">
        <v>0</v>
      </c>
      <c r="R4902" s="1">
        <v>0</v>
      </c>
      <c r="S4902" s="1">
        <v>0</v>
      </c>
      <c r="T4902" s="1" t="s">
        <v>9516</v>
      </c>
    </row>
    <row r="4903" spans="1:20">
      <c r="A4903" s="1" t="s">
        <v>9556</v>
      </c>
      <c r="B4903" s="1" t="s">
        <v>952</v>
      </c>
      <c r="C4903" s="1" t="s">
        <v>1469</v>
      </c>
      <c r="D4903" s="1" t="s">
        <v>1041</v>
      </c>
      <c r="E4903" s="1" t="s">
        <v>1042</v>
      </c>
      <c r="F4903" s="1">
        <v>0</v>
      </c>
      <c r="G4903" s="1">
        <v>0</v>
      </c>
      <c r="H4903" s="1" t="s">
        <v>9918</v>
      </c>
      <c r="J4903" s="1">
        <v>101</v>
      </c>
      <c r="K4903" s="1">
        <v>0</v>
      </c>
      <c r="L4903" s="1">
        <v>0</v>
      </c>
      <c r="M4903" s="1">
        <v>0</v>
      </c>
      <c r="N4903" s="1">
        <v>1</v>
      </c>
      <c r="O4903" s="1">
        <v>1</v>
      </c>
      <c r="P4903" s="1" t="s">
        <v>9455</v>
      </c>
      <c r="Q4903" s="1">
        <v>0</v>
      </c>
      <c r="R4903" s="1">
        <v>0</v>
      </c>
      <c r="S4903" s="1">
        <v>0</v>
      </c>
      <c r="T4903" s="1" t="s">
        <v>9516</v>
      </c>
    </row>
    <row r="4904" spans="1:20">
      <c r="A4904" s="1" t="s">
        <v>9556</v>
      </c>
      <c r="D4904" s="1" t="s">
        <v>9776</v>
      </c>
      <c r="T4904" s="1" t="s">
        <v>9516</v>
      </c>
    </row>
    <row r="4905" spans="1:20">
      <c r="A4905" s="1" t="s">
        <v>9556</v>
      </c>
      <c r="D4905" s="1" t="s">
        <v>9534</v>
      </c>
      <c r="T4905" s="1" t="s">
        <v>9516</v>
      </c>
    </row>
    <row r="4906" spans="1:20">
      <c r="A4906" s="1" t="s">
        <v>9556</v>
      </c>
      <c r="B4906" s="1" t="s">
        <v>952</v>
      </c>
      <c r="C4906" s="1" t="s">
        <v>1469</v>
      </c>
      <c r="D4906" s="1" t="s">
        <v>1815</v>
      </c>
      <c r="E4906" s="1" t="s">
        <v>1816</v>
      </c>
      <c r="F4906" s="1">
        <v>3.6</v>
      </c>
      <c r="G4906" s="1">
        <v>0</v>
      </c>
      <c r="H4906" s="1" t="s">
        <v>990</v>
      </c>
      <c r="J4906" s="1">
        <v>1</v>
      </c>
      <c r="K4906" s="1">
        <v>0</v>
      </c>
      <c r="L4906" s="1">
        <v>0</v>
      </c>
      <c r="M4906" s="1">
        <v>0</v>
      </c>
      <c r="N4906" s="1">
        <v>1</v>
      </c>
      <c r="O4906" s="1">
        <v>1</v>
      </c>
      <c r="P4906" s="1" t="s">
        <v>9455</v>
      </c>
      <c r="Q4906" s="1">
        <v>0</v>
      </c>
      <c r="R4906" s="1">
        <v>0</v>
      </c>
      <c r="S4906" s="1">
        <v>0</v>
      </c>
      <c r="T4906" s="1" t="s">
        <v>9516</v>
      </c>
    </row>
    <row r="4907" spans="1:20">
      <c r="A4907" s="1" t="s">
        <v>9556</v>
      </c>
      <c r="B4907" s="1" t="s">
        <v>952</v>
      </c>
      <c r="C4907" s="1" t="s">
        <v>1469</v>
      </c>
      <c r="D4907" s="1" t="s">
        <v>1820</v>
      </c>
      <c r="E4907" s="1" t="s">
        <v>1821</v>
      </c>
      <c r="F4907" s="20">
        <v>5.8</v>
      </c>
      <c r="G4907" s="1">
        <v>0</v>
      </c>
      <c r="H4907" s="1" t="s">
        <v>1822</v>
      </c>
      <c r="J4907" s="1">
        <v>1</v>
      </c>
      <c r="K4907" s="1">
        <v>0</v>
      </c>
      <c r="L4907" s="1">
        <v>0</v>
      </c>
      <c r="M4907" s="1">
        <v>0</v>
      </c>
      <c r="N4907" s="1">
        <v>1</v>
      </c>
      <c r="O4907" s="1">
        <v>1</v>
      </c>
      <c r="P4907" s="7" t="s">
        <v>9516</v>
      </c>
      <c r="Q4907" s="1">
        <v>0</v>
      </c>
      <c r="R4907" s="1">
        <v>0</v>
      </c>
      <c r="S4907" s="1">
        <v>1</v>
      </c>
      <c r="T4907" s="1" t="s">
        <v>9516</v>
      </c>
    </row>
    <row r="4908" spans="1:20">
      <c r="A4908" s="1" t="s">
        <v>9556</v>
      </c>
      <c r="B4908" s="1" t="s">
        <v>952</v>
      </c>
      <c r="C4908" s="1" t="s">
        <v>1469</v>
      </c>
      <c r="D4908" s="1" t="s">
        <v>988</v>
      </c>
      <c r="E4908" s="1" t="s">
        <v>989</v>
      </c>
      <c r="F4908" s="20">
        <v>7.1</v>
      </c>
      <c r="G4908" s="1">
        <v>0</v>
      </c>
      <c r="H4908" s="1" t="s">
        <v>990</v>
      </c>
      <c r="J4908" s="1">
        <v>1</v>
      </c>
      <c r="K4908" s="1">
        <v>0</v>
      </c>
      <c r="L4908" s="1">
        <v>0</v>
      </c>
      <c r="M4908" s="1">
        <v>0</v>
      </c>
      <c r="N4908" s="1">
        <v>1</v>
      </c>
      <c r="O4908" s="1">
        <v>1</v>
      </c>
      <c r="P4908" s="7" t="s">
        <v>9516</v>
      </c>
      <c r="Q4908" s="1">
        <v>0</v>
      </c>
      <c r="R4908" s="1">
        <v>0</v>
      </c>
      <c r="S4908" s="1">
        <v>1</v>
      </c>
      <c r="T4908" s="1" t="s">
        <v>9516</v>
      </c>
    </row>
    <row r="4909" spans="1:20" ht="13.5" customHeight="1">
      <c r="A4909" s="1" t="s">
        <v>9556</v>
      </c>
      <c r="B4909" s="1" t="s">
        <v>952</v>
      </c>
      <c r="C4909" s="1" t="s">
        <v>1469</v>
      </c>
      <c r="D4909" s="1" t="s">
        <v>995</v>
      </c>
      <c r="E4909" s="1" t="s">
        <v>996</v>
      </c>
      <c r="F4909" s="20">
        <v>13.2</v>
      </c>
      <c r="G4909" s="1">
        <v>0</v>
      </c>
      <c r="H4909" s="1" t="s">
        <v>9920</v>
      </c>
      <c r="J4909" s="1">
        <v>1</v>
      </c>
      <c r="K4909" s="1">
        <v>0</v>
      </c>
      <c r="L4909" s="1">
        <v>0</v>
      </c>
      <c r="M4909" s="1">
        <v>0</v>
      </c>
      <c r="N4909" s="1">
        <v>0</v>
      </c>
      <c r="O4909" s="1">
        <v>1</v>
      </c>
      <c r="P4909" s="7" t="s">
        <v>9516</v>
      </c>
      <c r="Q4909" s="1">
        <v>0</v>
      </c>
      <c r="R4909" s="1">
        <v>0</v>
      </c>
      <c r="S4909" s="1">
        <v>1</v>
      </c>
      <c r="T4909" s="1" t="s">
        <v>9516</v>
      </c>
    </row>
    <row r="4910" spans="1:20" ht="13.5" customHeight="1">
      <c r="A4910" s="1" t="s">
        <v>9556</v>
      </c>
      <c r="B4910" s="1" t="s">
        <v>952</v>
      </c>
      <c r="C4910" s="1" t="s">
        <v>1469</v>
      </c>
      <c r="D4910" s="1" t="s">
        <v>1210</v>
      </c>
      <c r="E4910" s="1" t="s">
        <v>1211</v>
      </c>
      <c r="F4910" s="20">
        <v>22.5</v>
      </c>
      <c r="G4910" s="1">
        <v>0</v>
      </c>
      <c r="H4910" s="1" t="s">
        <v>990</v>
      </c>
      <c r="J4910" s="1">
        <v>0</v>
      </c>
      <c r="K4910" s="1">
        <v>0</v>
      </c>
      <c r="L4910" s="1">
        <v>0</v>
      </c>
      <c r="M4910" s="1">
        <v>0</v>
      </c>
      <c r="N4910" s="1">
        <v>0</v>
      </c>
      <c r="O4910" s="1">
        <v>0</v>
      </c>
      <c r="P4910" s="7" t="s">
        <v>9516</v>
      </c>
      <c r="Q4910" s="1">
        <v>0</v>
      </c>
      <c r="R4910" s="1">
        <v>0</v>
      </c>
      <c r="S4910" s="1">
        <v>1</v>
      </c>
      <c r="T4910" s="1" t="s">
        <v>9516</v>
      </c>
    </row>
    <row r="4911" spans="1:20" ht="13.5" customHeight="1">
      <c r="A4911" s="1" t="s">
        <v>9556</v>
      </c>
      <c r="B4911" s="1" t="s">
        <v>952</v>
      </c>
      <c r="C4911" s="1" t="s">
        <v>1469</v>
      </c>
      <c r="D4911" s="1" t="s">
        <v>1008</v>
      </c>
      <c r="E4911" s="1" t="s">
        <v>1009</v>
      </c>
      <c r="F4911" s="20">
        <f>10.6+13.2</f>
        <v>23.799999999999997</v>
      </c>
      <c r="G4911" s="1">
        <v>0</v>
      </c>
      <c r="H4911" s="1" t="s">
        <v>1010</v>
      </c>
      <c r="J4911" s="1">
        <v>0</v>
      </c>
      <c r="K4911" s="1">
        <v>0</v>
      </c>
      <c r="L4911" s="1">
        <v>0</v>
      </c>
      <c r="M4911" s="1">
        <v>0</v>
      </c>
      <c r="N4911" s="1">
        <v>0</v>
      </c>
      <c r="O4911" s="1">
        <v>0</v>
      </c>
      <c r="P4911" s="7" t="s">
        <v>9516</v>
      </c>
      <c r="Q4911" s="1">
        <v>0</v>
      </c>
      <c r="R4911" s="1">
        <v>0</v>
      </c>
      <c r="S4911" s="1">
        <v>1</v>
      </c>
      <c r="T4911" s="1" t="s">
        <v>9516</v>
      </c>
    </row>
    <row r="4912" spans="1:20" ht="13.5" customHeight="1">
      <c r="A4912" s="1" t="s">
        <v>1001</v>
      </c>
      <c r="B4912" s="1" t="s">
        <v>952</v>
      </c>
      <c r="C4912" s="1" t="s">
        <v>1469</v>
      </c>
      <c r="D4912" s="1" t="s">
        <v>1019</v>
      </c>
      <c r="E4912" s="1" t="s">
        <v>1020</v>
      </c>
      <c r="F4912" s="1">
        <v>30.3</v>
      </c>
      <c r="G4912" s="1">
        <v>0</v>
      </c>
      <c r="H4912" s="1" t="s">
        <v>9922</v>
      </c>
      <c r="J4912" s="1">
        <v>0</v>
      </c>
      <c r="K4912" s="1">
        <v>0</v>
      </c>
      <c r="L4912" s="1">
        <v>0</v>
      </c>
      <c r="M4912" s="1">
        <v>0</v>
      </c>
      <c r="N4912" s="1">
        <v>0</v>
      </c>
      <c r="O4912" s="1">
        <v>0</v>
      </c>
      <c r="P4912" s="1" t="s">
        <v>9510</v>
      </c>
      <c r="Q4912" s="1">
        <v>0</v>
      </c>
      <c r="R4912" s="1">
        <v>0</v>
      </c>
      <c r="S4912" s="1">
        <v>0</v>
      </c>
      <c r="T4912" s="1" t="s">
        <v>9516</v>
      </c>
    </row>
    <row r="4913" spans="1:20" ht="13.5" customHeight="1">
      <c r="A4913" s="1" t="s">
        <v>1001</v>
      </c>
      <c r="B4913" s="1" t="s">
        <v>952</v>
      </c>
      <c r="C4913" s="1" t="s">
        <v>1469</v>
      </c>
      <c r="D4913" s="1" t="s">
        <v>1467</v>
      </c>
      <c r="E4913" s="1" t="s">
        <v>1468</v>
      </c>
      <c r="F4913" s="2">
        <v>64.7</v>
      </c>
      <c r="G4913" s="1">
        <v>0</v>
      </c>
      <c r="H4913" s="1" t="s">
        <v>1408</v>
      </c>
      <c r="J4913" s="1">
        <v>0</v>
      </c>
      <c r="K4913" s="1">
        <v>0</v>
      </c>
      <c r="L4913" s="1">
        <v>0</v>
      </c>
      <c r="M4913" s="1">
        <v>0</v>
      </c>
      <c r="N4913" s="1">
        <v>0</v>
      </c>
      <c r="O4913" s="1">
        <v>0</v>
      </c>
      <c r="P4913" s="1" t="s">
        <v>9510</v>
      </c>
      <c r="Q4913" s="1">
        <v>0</v>
      </c>
      <c r="R4913" s="1">
        <v>0</v>
      </c>
      <c r="S4913" s="1">
        <v>0</v>
      </c>
      <c r="T4913" s="1" t="s">
        <v>9516</v>
      </c>
    </row>
    <row r="4914" spans="1:20" ht="13.5" customHeight="1">
      <c r="A4914" s="1" t="s">
        <v>1001</v>
      </c>
      <c r="B4914" s="1" t="s">
        <v>952</v>
      </c>
      <c r="C4914" s="1" t="s">
        <v>1469</v>
      </c>
      <c r="D4914" s="1" t="s">
        <v>4665</v>
      </c>
      <c r="E4914" s="1" t="s">
        <v>4666</v>
      </c>
      <c r="F4914" s="1">
        <v>86</v>
      </c>
      <c r="G4914" s="1">
        <v>0</v>
      </c>
      <c r="H4914" s="1" t="s">
        <v>7</v>
      </c>
      <c r="J4914" s="1">
        <v>0</v>
      </c>
      <c r="K4914" s="1">
        <v>0</v>
      </c>
      <c r="L4914" s="1">
        <v>0</v>
      </c>
      <c r="M4914" s="1">
        <v>0</v>
      </c>
      <c r="N4914" s="1">
        <v>0</v>
      </c>
      <c r="O4914" s="1">
        <v>0</v>
      </c>
      <c r="P4914" s="7" t="s">
        <v>9516</v>
      </c>
      <c r="Q4914" s="1">
        <v>0</v>
      </c>
      <c r="R4914" s="1">
        <v>0</v>
      </c>
      <c r="S4914" s="1">
        <v>0</v>
      </c>
      <c r="T4914" s="1" t="s">
        <v>9516</v>
      </c>
    </row>
    <row r="4915" spans="1:20" ht="13.5" customHeight="1">
      <c r="A4915" s="1" t="s">
        <v>1401</v>
      </c>
      <c r="B4915" s="1" t="s">
        <v>952</v>
      </c>
      <c r="C4915" s="1" t="s">
        <v>1469</v>
      </c>
      <c r="D4915" s="1" t="s">
        <v>1482</v>
      </c>
      <c r="E4915" s="1" t="s">
        <v>1483</v>
      </c>
      <c r="F4915" s="1">
        <v>105</v>
      </c>
      <c r="G4915" s="1">
        <v>0</v>
      </c>
      <c r="H4915" s="1" t="s">
        <v>9919</v>
      </c>
      <c r="J4915" s="1">
        <v>0</v>
      </c>
      <c r="K4915" s="1">
        <v>0</v>
      </c>
      <c r="L4915" s="1">
        <v>0</v>
      </c>
      <c r="M4915" s="1">
        <v>0</v>
      </c>
      <c r="N4915" s="1">
        <v>0</v>
      </c>
      <c r="O4915" s="1">
        <v>0</v>
      </c>
      <c r="P4915" s="7" t="s">
        <v>10120</v>
      </c>
      <c r="Q4915" s="1">
        <v>0</v>
      </c>
      <c r="R4915" s="1">
        <v>0</v>
      </c>
      <c r="S4915" s="1">
        <v>0</v>
      </c>
      <c r="T4915" s="1" t="s">
        <v>9516</v>
      </c>
    </row>
    <row r="4916" spans="1:20" ht="13.5" customHeight="1">
      <c r="A4916" s="1" t="s">
        <v>1401</v>
      </c>
      <c r="B4916" s="1" t="s">
        <v>952</v>
      </c>
      <c r="C4916" s="1" t="s">
        <v>1469</v>
      </c>
      <c r="D4916" s="1" t="s">
        <v>4667</v>
      </c>
      <c r="E4916" s="1" t="s">
        <v>4668</v>
      </c>
      <c r="F4916" s="1">
        <v>151.6</v>
      </c>
      <c r="G4916" s="1">
        <v>0</v>
      </c>
      <c r="H4916" s="1" t="s">
        <v>7</v>
      </c>
      <c r="J4916" s="1">
        <v>0</v>
      </c>
      <c r="K4916" s="1">
        <v>0</v>
      </c>
      <c r="L4916" s="1">
        <v>0</v>
      </c>
      <c r="M4916" s="1">
        <v>0</v>
      </c>
      <c r="N4916" s="1">
        <v>0</v>
      </c>
      <c r="O4916" s="1">
        <v>0</v>
      </c>
      <c r="P4916" s="7" t="s">
        <v>9516</v>
      </c>
      <c r="Q4916" s="1">
        <v>0</v>
      </c>
      <c r="R4916" s="1">
        <v>0</v>
      </c>
      <c r="S4916" s="1">
        <v>0</v>
      </c>
      <c r="T4916" s="1" t="s">
        <v>9516</v>
      </c>
    </row>
    <row r="4917" spans="1:20" ht="13.5" customHeight="1">
      <c r="A4917" s="1" t="s">
        <v>2956</v>
      </c>
      <c r="B4917" s="1" t="s">
        <v>952</v>
      </c>
      <c r="C4917" s="1" t="s">
        <v>1469</v>
      </c>
      <c r="D4917" s="1" t="s">
        <v>3512</v>
      </c>
      <c r="E4917" s="1" t="s">
        <v>3513</v>
      </c>
      <c r="F4917" s="20">
        <v>199.20000000000002</v>
      </c>
      <c r="G4917" s="1">
        <v>0</v>
      </c>
      <c r="H4917" s="1" t="s">
        <v>4669</v>
      </c>
      <c r="J4917" s="1">
        <v>0</v>
      </c>
      <c r="K4917" s="1">
        <v>0</v>
      </c>
      <c r="L4917" s="1">
        <v>0</v>
      </c>
      <c r="M4917" s="1">
        <v>0</v>
      </c>
      <c r="N4917" s="1">
        <v>0</v>
      </c>
      <c r="O4917" s="1">
        <v>0</v>
      </c>
      <c r="P4917" s="1" t="s">
        <v>9409</v>
      </c>
      <c r="Q4917" s="1">
        <v>0</v>
      </c>
      <c r="R4917" s="1">
        <v>0</v>
      </c>
      <c r="S4917" s="1">
        <v>0</v>
      </c>
      <c r="T4917" s="1" t="s">
        <v>9516</v>
      </c>
    </row>
    <row r="4918" spans="1:20" ht="13.5" customHeight="1">
      <c r="A4918" s="1" t="s">
        <v>2956</v>
      </c>
      <c r="B4918" s="1" t="s">
        <v>952</v>
      </c>
      <c r="C4918" s="1" t="s">
        <v>1469</v>
      </c>
      <c r="D4918" s="1" t="s">
        <v>3523</v>
      </c>
      <c r="E4918" s="1" t="s">
        <v>3524</v>
      </c>
      <c r="F4918" s="20">
        <f>F4915+111.8</f>
        <v>216.8</v>
      </c>
      <c r="G4918" s="1">
        <v>0</v>
      </c>
      <c r="H4918" s="1" t="s">
        <v>9407</v>
      </c>
      <c r="J4918" s="1">
        <v>0</v>
      </c>
      <c r="K4918" s="1">
        <v>0</v>
      </c>
      <c r="L4918" s="1">
        <v>0</v>
      </c>
      <c r="M4918" s="1">
        <v>0</v>
      </c>
      <c r="N4918" s="1">
        <v>0</v>
      </c>
      <c r="O4918" s="1">
        <v>0</v>
      </c>
      <c r="P4918" s="7" t="s">
        <v>9516</v>
      </c>
      <c r="Q4918" s="1">
        <v>0</v>
      </c>
      <c r="R4918" s="1">
        <v>0</v>
      </c>
      <c r="S4918" s="1">
        <v>1</v>
      </c>
      <c r="T4918" s="1" t="s">
        <v>9516</v>
      </c>
    </row>
    <row r="4919" spans="1:20" ht="13.5" customHeight="1">
      <c r="A4919" s="1" t="s">
        <v>2956</v>
      </c>
      <c r="B4919" s="1" t="s">
        <v>952</v>
      </c>
      <c r="C4919" s="1" t="s">
        <v>1469</v>
      </c>
      <c r="D4919" s="1" t="s">
        <v>3527</v>
      </c>
      <c r="E4919" s="1" t="s">
        <v>3528</v>
      </c>
      <c r="F4919" s="20">
        <v>228.9</v>
      </c>
      <c r="G4919" s="1">
        <v>0</v>
      </c>
      <c r="H4919" s="1" t="s">
        <v>1448</v>
      </c>
      <c r="J4919" s="1">
        <v>0</v>
      </c>
      <c r="K4919" s="1">
        <v>0</v>
      </c>
      <c r="L4919" s="1">
        <v>0</v>
      </c>
      <c r="M4919" s="1">
        <v>0</v>
      </c>
      <c r="N4919" s="1">
        <v>0</v>
      </c>
      <c r="O4919" s="1">
        <v>0</v>
      </c>
      <c r="P4919" s="1" t="s">
        <v>9409</v>
      </c>
      <c r="Q4919" s="1">
        <v>0</v>
      </c>
      <c r="R4919" s="1">
        <v>0</v>
      </c>
      <c r="S4919" s="1">
        <v>0</v>
      </c>
      <c r="T4919" s="1" t="s">
        <v>9516</v>
      </c>
    </row>
    <row r="4920" spans="1:20" ht="13.5" customHeight="1">
      <c r="A4920" s="1" t="s">
        <v>2956</v>
      </c>
      <c r="B4920" s="1" t="s">
        <v>952</v>
      </c>
      <c r="C4920" s="1" t="s">
        <v>1469</v>
      </c>
      <c r="D4920" s="1" t="s">
        <v>3531</v>
      </c>
      <c r="E4920" s="1" t="s">
        <v>3532</v>
      </c>
      <c r="F4920" s="20">
        <f>F4915+F1836</f>
        <v>237.2</v>
      </c>
      <c r="G4920" s="1">
        <v>0</v>
      </c>
      <c r="H4920" s="1" t="s">
        <v>2932</v>
      </c>
      <c r="J4920" s="1">
        <v>0</v>
      </c>
      <c r="K4920" s="1">
        <v>0</v>
      </c>
      <c r="L4920" s="1">
        <v>0</v>
      </c>
      <c r="M4920" s="1">
        <v>0</v>
      </c>
      <c r="N4920" s="1">
        <v>0</v>
      </c>
      <c r="O4920" s="1">
        <v>0</v>
      </c>
      <c r="P4920" s="7" t="s">
        <v>9516</v>
      </c>
      <c r="Q4920" s="1">
        <v>0</v>
      </c>
      <c r="R4920" s="1">
        <v>0</v>
      </c>
      <c r="S4920" s="1">
        <v>1</v>
      </c>
      <c r="T4920" s="1" t="s">
        <v>9516</v>
      </c>
    </row>
    <row r="4921" spans="1:20" ht="13.5" customHeight="1">
      <c r="A4921" s="1" t="s">
        <v>2956</v>
      </c>
      <c r="B4921" s="1" t="s">
        <v>952</v>
      </c>
      <c r="C4921" s="1" t="s">
        <v>1469</v>
      </c>
      <c r="D4921" s="1" t="s">
        <v>3537</v>
      </c>
      <c r="E4921" s="1" t="s">
        <v>3538</v>
      </c>
      <c r="F4921" s="20">
        <f>F4915+F1839</f>
        <v>247.8</v>
      </c>
      <c r="G4921" s="1">
        <v>0</v>
      </c>
      <c r="H4921" s="1" t="s">
        <v>3539</v>
      </c>
      <c r="J4921" s="1">
        <v>0</v>
      </c>
      <c r="K4921" s="1">
        <v>0</v>
      </c>
      <c r="L4921" s="1">
        <v>0</v>
      </c>
      <c r="M4921" s="1">
        <v>0</v>
      </c>
      <c r="N4921" s="1">
        <v>0</v>
      </c>
      <c r="O4921" s="1">
        <v>0</v>
      </c>
      <c r="P4921" s="7" t="s">
        <v>9516</v>
      </c>
      <c r="Q4921" s="1">
        <v>0</v>
      </c>
      <c r="R4921" s="1">
        <v>0</v>
      </c>
      <c r="S4921" s="1">
        <v>1</v>
      </c>
      <c r="T4921" s="1" t="s">
        <v>9516</v>
      </c>
    </row>
    <row r="4922" spans="1:20" ht="13.5" customHeight="1">
      <c r="A4922" s="1" t="s">
        <v>2956</v>
      </c>
      <c r="B4922" s="1" t="s">
        <v>952</v>
      </c>
      <c r="C4922" s="1" t="s">
        <v>1469</v>
      </c>
      <c r="D4922" s="1" t="s">
        <v>3544</v>
      </c>
      <c r="E4922" s="1" t="s">
        <v>3545</v>
      </c>
      <c r="F4922" s="20">
        <f>F4915+F1842</f>
        <v>267.60000000000002</v>
      </c>
      <c r="G4922" s="1">
        <v>0</v>
      </c>
      <c r="H4922" s="1" t="s">
        <v>10014</v>
      </c>
      <c r="J4922" s="1">
        <v>0</v>
      </c>
      <c r="K4922" s="1">
        <v>0</v>
      </c>
      <c r="L4922" s="1">
        <v>0</v>
      </c>
      <c r="M4922" s="1">
        <v>0</v>
      </c>
      <c r="N4922" s="1">
        <v>0</v>
      </c>
      <c r="O4922" s="1">
        <v>0</v>
      </c>
      <c r="P4922" s="7" t="s">
        <v>9516</v>
      </c>
      <c r="Q4922" s="1">
        <v>0</v>
      </c>
      <c r="R4922" s="1">
        <v>0</v>
      </c>
      <c r="S4922" s="1">
        <v>1</v>
      </c>
      <c r="T4922" s="1" t="s">
        <v>9516</v>
      </c>
    </row>
    <row r="4923" spans="1:20" ht="13.5" customHeight="1">
      <c r="A4923" s="1" t="s">
        <v>2956</v>
      </c>
      <c r="B4923" s="1" t="s">
        <v>952</v>
      </c>
      <c r="C4923" s="1" t="s">
        <v>1469</v>
      </c>
      <c r="D4923" s="1" t="s">
        <v>3810</v>
      </c>
      <c r="E4923" s="1" t="s">
        <v>3811</v>
      </c>
      <c r="F4923" s="1">
        <v>270.60000000000002</v>
      </c>
      <c r="G4923" s="1">
        <v>0</v>
      </c>
      <c r="H4923" s="1" t="s">
        <v>10014</v>
      </c>
      <c r="J4923" s="1">
        <v>0</v>
      </c>
      <c r="K4923" s="1">
        <v>0</v>
      </c>
      <c r="L4923" s="1">
        <v>0</v>
      </c>
      <c r="M4923" s="1">
        <v>0</v>
      </c>
      <c r="N4923" s="1">
        <v>0</v>
      </c>
      <c r="O4923" s="1">
        <v>0</v>
      </c>
      <c r="P4923" s="7" t="s">
        <v>10123</v>
      </c>
      <c r="Q4923" s="1">
        <v>0</v>
      </c>
      <c r="R4923" s="1">
        <v>0</v>
      </c>
      <c r="S4923" s="1">
        <v>0</v>
      </c>
      <c r="T4923" s="1" t="s">
        <v>10024</v>
      </c>
    </row>
    <row r="4924" spans="1:20" ht="13.5" customHeight="1">
      <c r="A4924" s="1" t="s">
        <v>2956</v>
      </c>
      <c r="B4924" s="1" t="s">
        <v>952</v>
      </c>
      <c r="C4924" s="1" t="s">
        <v>1469</v>
      </c>
      <c r="D4924" s="1" t="s">
        <v>3920</v>
      </c>
      <c r="E4924" s="1" t="s">
        <v>3921</v>
      </c>
      <c r="F4924" s="1">
        <v>293.8</v>
      </c>
      <c r="G4924" s="1">
        <v>0</v>
      </c>
      <c r="H4924" s="1" t="s">
        <v>3826</v>
      </c>
      <c r="J4924" s="1">
        <v>0</v>
      </c>
      <c r="K4924" s="1">
        <v>0</v>
      </c>
      <c r="L4924" s="1">
        <v>0</v>
      </c>
      <c r="M4924" s="1">
        <v>0</v>
      </c>
      <c r="N4924" s="1">
        <v>0</v>
      </c>
      <c r="O4924" s="1">
        <v>0</v>
      </c>
      <c r="P4924" s="7" t="s">
        <v>9516</v>
      </c>
      <c r="Q4924" s="1">
        <v>0</v>
      </c>
      <c r="R4924" s="1">
        <v>0</v>
      </c>
      <c r="S4924" s="1">
        <v>0</v>
      </c>
      <c r="T4924" s="1" t="s">
        <v>9516</v>
      </c>
    </row>
    <row r="4925" spans="1:20" ht="13.5" customHeight="1">
      <c r="A4925" s="1" t="s">
        <v>2956</v>
      </c>
      <c r="B4925" s="1" t="s">
        <v>952</v>
      </c>
      <c r="C4925" s="1" t="s">
        <v>1469</v>
      </c>
      <c r="D4925" s="1" t="s">
        <v>3848</v>
      </c>
      <c r="E4925" s="1" t="s">
        <v>3849</v>
      </c>
      <c r="F4925" s="1">
        <v>333.90000000000003</v>
      </c>
      <c r="G4925" s="1">
        <v>0</v>
      </c>
      <c r="H4925" s="1" t="s">
        <v>10022</v>
      </c>
      <c r="J4925" s="1">
        <v>0</v>
      </c>
      <c r="K4925" s="1">
        <v>0</v>
      </c>
      <c r="L4925" s="1">
        <v>0</v>
      </c>
      <c r="M4925" s="1">
        <v>0</v>
      </c>
      <c r="N4925" s="1">
        <v>0</v>
      </c>
      <c r="O4925" s="1">
        <v>0</v>
      </c>
      <c r="P4925" s="7" t="s">
        <v>10014</v>
      </c>
      <c r="Q4925" s="1">
        <v>0</v>
      </c>
      <c r="R4925" s="1">
        <v>0</v>
      </c>
      <c r="S4925" s="1">
        <v>0</v>
      </c>
      <c r="T4925" s="1" t="s">
        <v>9516</v>
      </c>
    </row>
    <row r="4926" spans="1:20">
      <c r="A4926" s="1" t="s">
        <v>9763</v>
      </c>
      <c r="B4926" s="1" t="s">
        <v>952</v>
      </c>
      <c r="C4926" s="1" t="s">
        <v>9917</v>
      </c>
      <c r="D4926" s="1" t="s">
        <v>1041</v>
      </c>
      <c r="E4926" s="1" t="s">
        <v>1042</v>
      </c>
      <c r="F4926" s="1">
        <v>0</v>
      </c>
      <c r="G4926" s="1">
        <v>0</v>
      </c>
      <c r="H4926" s="1" t="s">
        <v>9748</v>
      </c>
      <c r="J4926" s="1">
        <v>101</v>
      </c>
      <c r="K4926" s="1">
        <v>0</v>
      </c>
      <c r="L4926" s="1">
        <v>0</v>
      </c>
      <c r="M4926" s="1">
        <v>0</v>
      </c>
      <c r="N4926" s="1">
        <v>1</v>
      </c>
      <c r="O4926" s="1">
        <v>1</v>
      </c>
      <c r="P4926" s="1" t="s">
        <v>9455</v>
      </c>
      <c r="Q4926" s="1">
        <v>0</v>
      </c>
      <c r="R4926" s="1">
        <v>0</v>
      </c>
      <c r="S4926" s="1">
        <v>0</v>
      </c>
      <c r="T4926" s="1" t="s">
        <v>9516</v>
      </c>
    </row>
    <row r="4927" spans="1:20">
      <c r="A4927" s="1" t="s">
        <v>9763</v>
      </c>
      <c r="B4927" s="1" t="s">
        <v>952</v>
      </c>
      <c r="C4927" s="1" t="s">
        <v>9917</v>
      </c>
      <c r="D4927" s="1" t="s">
        <v>1815</v>
      </c>
      <c r="E4927" s="1" t="s">
        <v>1816</v>
      </c>
      <c r="F4927" s="1">
        <v>3.6</v>
      </c>
      <c r="G4927" s="1">
        <v>0</v>
      </c>
      <c r="H4927" s="1" t="s">
        <v>990</v>
      </c>
      <c r="J4927" s="1">
        <v>1</v>
      </c>
      <c r="K4927" s="1">
        <v>0</v>
      </c>
      <c r="L4927" s="1">
        <v>0</v>
      </c>
      <c r="M4927" s="1">
        <v>0</v>
      </c>
      <c r="N4927" s="1">
        <v>1</v>
      </c>
      <c r="O4927" s="1">
        <v>1</v>
      </c>
      <c r="P4927" s="1" t="s">
        <v>9455</v>
      </c>
      <c r="Q4927" s="1">
        <v>0</v>
      </c>
      <c r="R4927" s="1">
        <v>0</v>
      </c>
      <c r="S4927" s="1">
        <v>0</v>
      </c>
      <c r="T4927" s="1" t="s">
        <v>9516</v>
      </c>
    </row>
    <row r="4928" spans="1:20">
      <c r="A4928" s="1" t="s">
        <v>9763</v>
      </c>
      <c r="B4928" s="1" t="s">
        <v>952</v>
      </c>
      <c r="C4928" s="1" t="s">
        <v>9917</v>
      </c>
      <c r="D4928" s="1" t="s">
        <v>1820</v>
      </c>
      <c r="E4928" s="1" t="s">
        <v>1821</v>
      </c>
      <c r="F4928" s="20">
        <v>5.8</v>
      </c>
      <c r="G4928" s="1">
        <v>0</v>
      </c>
      <c r="H4928" s="1" t="s">
        <v>1822</v>
      </c>
      <c r="J4928" s="1">
        <v>1</v>
      </c>
      <c r="K4928" s="1">
        <v>0</v>
      </c>
      <c r="L4928" s="1">
        <v>0</v>
      </c>
      <c r="M4928" s="1">
        <v>0</v>
      </c>
      <c r="N4928" s="1">
        <v>1</v>
      </c>
      <c r="O4928" s="1">
        <v>1</v>
      </c>
      <c r="P4928" s="7" t="s">
        <v>9516</v>
      </c>
      <c r="Q4928" s="1">
        <v>0</v>
      </c>
      <c r="R4928" s="1">
        <v>0</v>
      </c>
      <c r="S4928" s="1">
        <v>1</v>
      </c>
      <c r="T4928" s="1" t="s">
        <v>9516</v>
      </c>
    </row>
    <row r="4929" spans="1:20">
      <c r="A4929" s="1" t="s">
        <v>9763</v>
      </c>
      <c r="B4929" s="1" t="s">
        <v>952</v>
      </c>
      <c r="C4929" s="1" t="s">
        <v>9917</v>
      </c>
      <c r="D4929" s="1" t="s">
        <v>988</v>
      </c>
      <c r="E4929" s="1" t="s">
        <v>989</v>
      </c>
      <c r="F4929" s="20">
        <v>7.1</v>
      </c>
      <c r="G4929" s="1">
        <v>0</v>
      </c>
      <c r="H4929" s="1" t="s">
        <v>990</v>
      </c>
      <c r="J4929" s="1">
        <v>1</v>
      </c>
      <c r="K4929" s="1">
        <v>0</v>
      </c>
      <c r="L4929" s="1">
        <v>0</v>
      </c>
      <c r="M4929" s="1">
        <v>0</v>
      </c>
      <c r="N4929" s="1">
        <v>1</v>
      </c>
      <c r="O4929" s="1">
        <v>1</v>
      </c>
      <c r="P4929" s="7" t="s">
        <v>9516</v>
      </c>
      <c r="Q4929" s="1">
        <v>0</v>
      </c>
      <c r="R4929" s="1">
        <v>0</v>
      </c>
      <c r="S4929" s="1">
        <v>1</v>
      </c>
      <c r="T4929" s="1" t="s">
        <v>9516</v>
      </c>
    </row>
    <row r="4930" spans="1:20" ht="13.5" customHeight="1">
      <c r="A4930" s="1" t="s">
        <v>9763</v>
      </c>
      <c r="B4930" s="1" t="s">
        <v>952</v>
      </c>
      <c r="C4930" s="1" t="s">
        <v>9917</v>
      </c>
      <c r="D4930" s="1" t="s">
        <v>995</v>
      </c>
      <c r="E4930" s="1" t="s">
        <v>996</v>
      </c>
      <c r="F4930" s="20">
        <v>13.2</v>
      </c>
      <c r="G4930" s="1">
        <v>0</v>
      </c>
      <c r="H4930" s="1" t="s">
        <v>9923</v>
      </c>
      <c r="J4930" s="1">
        <v>1</v>
      </c>
      <c r="K4930" s="1">
        <v>0</v>
      </c>
      <c r="L4930" s="1">
        <v>0</v>
      </c>
      <c r="M4930" s="1">
        <v>0</v>
      </c>
      <c r="N4930" s="1">
        <v>0</v>
      </c>
      <c r="O4930" s="1">
        <v>1</v>
      </c>
      <c r="P4930" s="7" t="s">
        <v>9516</v>
      </c>
      <c r="Q4930" s="1">
        <v>0</v>
      </c>
      <c r="R4930" s="1">
        <v>0</v>
      </c>
      <c r="S4930" s="1">
        <v>1</v>
      </c>
      <c r="T4930" s="1" t="s">
        <v>9516</v>
      </c>
    </row>
    <row r="4931" spans="1:20" ht="13.5" customHeight="1">
      <c r="A4931" s="1" t="s">
        <v>9764</v>
      </c>
      <c r="B4931" s="1" t="s">
        <v>952</v>
      </c>
      <c r="C4931" s="1" t="s">
        <v>9917</v>
      </c>
      <c r="D4931" s="1" t="s">
        <v>1210</v>
      </c>
      <c r="E4931" s="1" t="s">
        <v>1211</v>
      </c>
      <c r="F4931" s="20">
        <v>22.5</v>
      </c>
      <c r="G4931" s="1">
        <v>0</v>
      </c>
      <c r="H4931" s="1" t="s">
        <v>990</v>
      </c>
      <c r="J4931" s="1">
        <v>0</v>
      </c>
      <c r="K4931" s="1">
        <v>0</v>
      </c>
      <c r="L4931" s="1">
        <v>0</v>
      </c>
      <c r="M4931" s="1">
        <v>0</v>
      </c>
      <c r="N4931" s="1">
        <v>0</v>
      </c>
      <c r="O4931" s="1">
        <v>0</v>
      </c>
      <c r="P4931" s="7" t="s">
        <v>9516</v>
      </c>
      <c r="Q4931" s="1">
        <v>0</v>
      </c>
      <c r="R4931" s="1">
        <v>0</v>
      </c>
      <c r="S4931" s="1">
        <v>1</v>
      </c>
      <c r="T4931" s="1" t="s">
        <v>9516</v>
      </c>
    </row>
    <row r="4932" spans="1:20" ht="13.5" customHeight="1">
      <c r="A4932" s="1" t="s">
        <v>9764</v>
      </c>
      <c r="B4932" s="1" t="s">
        <v>952</v>
      </c>
      <c r="C4932" s="1" t="s">
        <v>9917</v>
      </c>
      <c r="D4932" s="1" t="s">
        <v>1008</v>
      </c>
      <c r="E4932" s="1" t="s">
        <v>1009</v>
      </c>
      <c r="F4932" s="20">
        <f>10.6+13.2</f>
        <v>23.799999999999997</v>
      </c>
      <c r="G4932" s="1">
        <v>0</v>
      </c>
      <c r="H4932" s="1" t="s">
        <v>1010</v>
      </c>
      <c r="J4932" s="1">
        <v>0</v>
      </c>
      <c r="K4932" s="1">
        <v>0</v>
      </c>
      <c r="L4932" s="1">
        <v>0</v>
      </c>
      <c r="M4932" s="1">
        <v>0</v>
      </c>
      <c r="N4932" s="1">
        <v>0</v>
      </c>
      <c r="O4932" s="1">
        <v>0</v>
      </c>
      <c r="P4932" s="7" t="s">
        <v>9516</v>
      </c>
      <c r="Q4932" s="1">
        <v>0</v>
      </c>
      <c r="R4932" s="1">
        <v>0</v>
      </c>
      <c r="S4932" s="1">
        <v>1</v>
      </c>
      <c r="T4932" s="1" t="s">
        <v>9516</v>
      </c>
    </row>
    <row r="4933" spans="1:20" ht="13.5" customHeight="1">
      <c r="A4933" s="1" t="s">
        <v>9764</v>
      </c>
      <c r="B4933" s="1" t="s">
        <v>952</v>
      </c>
      <c r="C4933" s="1" t="s">
        <v>9917</v>
      </c>
      <c r="D4933" s="1" t="s">
        <v>1019</v>
      </c>
      <c r="E4933" s="1" t="s">
        <v>1020</v>
      </c>
      <c r="F4933" s="1">
        <v>30.3</v>
      </c>
      <c r="G4933" s="1">
        <v>0</v>
      </c>
      <c r="H4933" s="1" t="s">
        <v>9924</v>
      </c>
      <c r="J4933" s="1">
        <v>0</v>
      </c>
      <c r="K4933" s="1">
        <v>0</v>
      </c>
      <c r="L4933" s="1">
        <v>0</v>
      </c>
      <c r="M4933" s="1">
        <v>0</v>
      </c>
      <c r="N4933" s="1">
        <v>0</v>
      </c>
      <c r="O4933" s="1">
        <v>0</v>
      </c>
      <c r="P4933" s="1" t="s">
        <v>9455</v>
      </c>
      <c r="Q4933" s="1">
        <v>0</v>
      </c>
      <c r="R4933" s="1">
        <v>0</v>
      </c>
      <c r="S4933" s="1">
        <v>0</v>
      </c>
      <c r="T4933" s="1" t="s">
        <v>9516</v>
      </c>
    </row>
    <row r="4934" spans="1:20" ht="13.5" customHeight="1">
      <c r="A4934" s="1" t="s">
        <v>9764</v>
      </c>
      <c r="B4934" s="1" t="s">
        <v>952</v>
      </c>
      <c r="C4934" s="1" t="s">
        <v>9917</v>
      </c>
      <c r="D4934" s="1" t="s">
        <v>1467</v>
      </c>
      <c r="E4934" s="1" t="s">
        <v>1468</v>
      </c>
      <c r="F4934" s="1">
        <v>64.7</v>
      </c>
      <c r="G4934" s="1">
        <v>0</v>
      </c>
      <c r="H4934" s="1" t="s">
        <v>1408</v>
      </c>
      <c r="J4934" s="1">
        <v>0</v>
      </c>
      <c r="K4934" s="1">
        <v>0</v>
      </c>
      <c r="L4934" s="1">
        <v>0</v>
      </c>
      <c r="M4934" s="1">
        <v>0</v>
      </c>
      <c r="N4934" s="1">
        <v>0</v>
      </c>
      <c r="O4934" s="1">
        <v>0</v>
      </c>
      <c r="P4934" s="1" t="s">
        <v>9510</v>
      </c>
      <c r="Q4934" s="1">
        <v>0</v>
      </c>
      <c r="R4934" s="1">
        <v>0</v>
      </c>
      <c r="S4934" s="1">
        <v>0</v>
      </c>
      <c r="T4934" s="1" t="s">
        <v>9516</v>
      </c>
    </row>
    <row r="4935" spans="1:20" ht="13.5" customHeight="1">
      <c r="A4935" s="1" t="s">
        <v>9764</v>
      </c>
      <c r="B4935" s="1" t="s">
        <v>952</v>
      </c>
      <c r="C4935" s="1" t="s">
        <v>9917</v>
      </c>
      <c r="D4935" s="1" t="s">
        <v>4665</v>
      </c>
      <c r="E4935" s="1" t="s">
        <v>4666</v>
      </c>
      <c r="F4935" s="1">
        <v>86</v>
      </c>
      <c r="G4935" s="1">
        <v>0</v>
      </c>
      <c r="H4935" s="1" t="s">
        <v>7</v>
      </c>
      <c r="J4935" s="1">
        <v>0</v>
      </c>
      <c r="K4935" s="1">
        <v>0</v>
      </c>
      <c r="L4935" s="1">
        <v>0</v>
      </c>
      <c r="M4935" s="1">
        <v>0</v>
      </c>
      <c r="N4935" s="1">
        <v>0</v>
      </c>
      <c r="O4935" s="1">
        <v>0</v>
      </c>
      <c r="P4935" s="7" t="s">
        <v>9516</v>
      </c>
      <c r="Q4935" s="1">
        <v>0</v>
      </c>
      <c r="R4935" s="1">
        <v>0</v>
      </c>
      <c r="S4935" s="1">
        <v>0</v>
      </c>
      <c r="T4935" s="1" t="s">
        <v>9516</v>
      </c>
    </row>
    <row r="4936" spans="1:20" ht="13.5" customHeight="1">
      <c r="A4936" s="1" t="s">
        <v>1401</v>
      </c>
      <c r="B4936" s="1" t="s">
        <v>952</v>
      </c>
      <c r="C4936" s="1" t="s">
        <v>9917</v>
      </c>
      <c r="D4936" s="1" t="s">
        <v>1482</v>
      </c>
      <c r="E4936" s="1" t="s">
        <v>1483</v>
      </c>
      <c r="F4936" s="1">
        <v>105</v>
      </c>
      <c r="G4936" s="1">
        <v>0</v>
      </c>
      <c r="H4936" s="1" t="s">
        <v>9729</v>
      </c>
      <c r="J4936" s="1">
        <v>0</v>
      </c>
      <c r="K4936" s="1">
        <v>0</v>
      </c>
      <c r="L4936" s="1">
        <v>0</v>
      </c>
      <c r="M4936" s="1">
        <v>0</v>
      </c>
      <c r="N4936" s="1">
        <v>0</v>
      </c>
      <c r="O4936" s="1">
        <v>0</v>
      </c>
      <c r="P4936" s="1" t="s">
        <v>9516</v>
      </c>
      <c r="Q4936" s="1">
        <v>0</v>
      </c>
      <c r="R4936" s="1">
        <v>0</v>
      </c>
      <c r="S4936" s="1">
        <v>0</v>
      </c>
      <c r="T4936" s="1" t="s">
        <v>9516</v>
      </c>
    </row>
    <row r="4937" spans="1:20" ht="13.5" customHeight="1">
      <c r="A4937" s="1" t="s">
        <v>1401</v>
      </c>
      <c r="B4937" s="1" t="s">
        <v>952</v>
      </c>
      <c r="C4937" s="1" t="s">
        <v>9917</v>
      </c>
      <c r="D4937" s="1" t="s">
        <v>4671</v>
      </c>
      <c r="E4937" s="1" t="s">
        <v>4672</v>
      </c>
      <c r="F4937" s="1">
        <v>123.5</v>
      </c>
      <c r="G4937" s="1">
        <v>0</v>
      </c>
      <c r="H4937" s="1" t="s">
        <v>7</v>
      </c>
      <c r="J4937" s="1">
        <v>0</v>
      </c>
      <c r="K4937" s="1">
        <v>0</v>
      </c>
      <c r="L4937" s="1">
        <v>0</v>
      </c>
      <c r="M4937" s="1">
        <v>0</v>
      </c>
      <c r="N4937" s="1">
        <v>0</v>
      </c>
      <c r="O4937" s="1">
        <v>0</v>
      </c>
      <c r="P4937" s="7" t="s">
        <v>9516</v>
      </c>
      <c r="Q4937" s="1">
        <v>0</v>
      </c>
      <c r="R4937" s="1">
        <v>0</v>
      </c>
      <c r="S4937" s="1">
        <v>0</v>
      </c>
      <c r="T4937" s="1" t="s">
        <v>9516</v>
      </c>
    </row>
    <row r="4938" spans="1:20" ht="13.5" customHeight="1">
      <c r="A4938" s="1" t="s">
        <v>1158</v>
      </c>
      <c r="B4938" s="1" t="s">
        <v>952</v>
      </c>
      <c r="C4938" s="1" t="s">
        <v>9917</v>
      </c>
      <c r="D4938" s="1" t="s">
        <v>4673</v>
      </c>
      <c r="E4938" s="1" t="s">
        <v>4674</v>
      </c>
      <c r="F4938" s="1">
        <v>146.80000000000001</v>
      </c>
      <c r="G4938" s="1">
        <v>0</v>
      </c>
      <c r="H4938" s="1" t="s">
        <v>7</v>
      </c>
      <c r="J4938" s="1">
        <v>0</v>
      </c>
      <c r="K4938" s="1">
        <v>0</v>
      </c>
      <c r="L4938" s="1">
        <v>0</v>
      </c>
      <c r="M4938" s="1">
        <v>0</v>
      </c>
      <c r="N4938" s="1">
        <v>0</v>
      </c>
      <c r="O4938" s="1">
        <v>0</v>
      </c>
      <c r="P4938" s="7" t="s">
        <v>9516</v>
      </c>
      <c r="Q4938" s="1">
        <v>0</v>
      </c>
      <c r="R4938" s="1">
        <v>0</v>
      </c>
      <c r="S4938" s="1">
        <v>0</v>
      </c>
      <c r="T4938" s="1" t="s">
        <v>9516</v>
      </c>
    </row>
    <row r="4939" spans="1:20" ht="13.5" customHeight="1">
      <c r="A4939" s="1" t="s">
        <v>1158</v>
      </c>
      <c r="B4939" s="1" t="s">
        <v>952</v>
      </c>
      <c r="C4939" s="1" t="s">
        <v>9917</v>
      </c>
      <c r="D4939" s="1" t="s">
        <v>3969</v>
      </c>
      <c r="E4939" s="1" t="s">
        <v>3970</v>
      </c>
      <c r="F4939" s="1">
        <v>164.4</v>
      </c>
      <c r="G4939" s="1">
        <v>0</v>
      </c>
      <c r="H4939" s="1" t="s">
        <v>1157</v>
      </c>
      <c r="J4939" s="1">
        <v>0</v>
      </c>
      <c r="K4939" s="1">
        <v>0</v>
      </c>
      <c r="L4939" s="1">
        <v>0</v>
      </c>
      <c r="M4939" s="1">
        <v>0</v>
      </c>
      <c r="N4939" s="1">
        <v>0</v>
      </c>
      <c r="O4939" s="1">
        <v>0</v>
      </c>
      <c r="P4939" s="7" t="s">
        <v>9516</v>
      </c>
      <c r="Q4939" s="1">
        <v>0</v>
      </c>
      <c r="R4939" s="1">
        <v>0</v>
      </c>
      <c r="S4939" s="1">
        <v>0</v>
      </c>
      <c r="T4939" s="1" t="s">
        <v>9516</v>
      </c>
    </row>
    <row r="4940" spans="1:20" ht="13.5" customHeight="1">
      <c r="A4940" s="1" t="s">
        <v>1158</v>
      </c>
      <c r="B4940" s="1" t="s">
        <v>952</v>
      </c>
      <c r="C4940" s="1" t="s">
        <v>9917</v>
      </c>
      <c r="D4940" s="1" t="s">
        <v>4675</v>
      </c>
      <c r="E4940" s="1" t="s">
        <v>2171</v>
      </c>
      <c r="F4940" s="1">
        <v>189.2</v>
      </c>
      <c r="G4940" s="1">
        <v>0</v>
      </c>
      <c r="H4940" s="1" t="s">
        <v>7</v>
      </c>
      <c r="J4940" s="1">
        <v>0</v>
      </c>
      <c r="K4940" s="1">
        <v>0</v>
      </c>
      <c r="L4940" s="1">
        <v>0</v>
      </c>
      <c r="M4940" s="1">
        <v>0</v>
      </c>
      <c r="N4940" s="1">
        <v>0</v>
      </c>
      <c r="O4940" s="1">
        <v>0</v>
      </c>
      <c r="P4940" s="7" t="s">
        <v>9516</v>
      </c>
      <c r="Q4940" s="1">
        <v>0</v>
      </c>
      <c r="R4940" s="1">
        <v>0</v>
      </c>
      <c r="S4940" s="1">
        <v>0</v>
      </c>
      <c r="T4940" s="1" t="s">
        <v>9516</v>
      </c>
    </row>
    <row r="4941" spans="1:20" ht="13.5" customHeight="1">
      <c r="A4941" s="1" t="s">
        <v>1158</v>
      </c>
      <c r="B4941" s="1" t="s">
        <v>952</v>
      </c>
      <c r="C4941" s="1" t="s">
        <v>9917</v>
      </c>
      <c r="D4941" s="1" t="s">
        <v>3736</v>
      </c>
      <c r="E4941" s="1" t="s">
        <v>3737</v>
      </c>
      <c r="F4941" s="1">
        <v>222.4</v>
      </c>
      <c r="G4941" s="1">
        <v>0</v>
      </c>
      <c r="H4941" s="1" t="s">
        <v>10023</v>
      </c>
      <c r="J4941" s="1">
        <v>0</v>
      </c>
      <c r="K4941" s="1">
        <v>0</v>
      </c>
      <c r="L4941" s="1">
        <v>0</v>
      </c>
      <c r="M4941" s="1">
        <v>0</v>
      </c>
      <c r="N4941" s="1">
        <v>0</v>
      </c>
      <c r="O4941" s="1">
        <v>0</v>
      </c>
      <c r="P4941" s="7" t="s">
        <v>9516</v>
      </c>
      <c r="Q4941" s="1">
        <v>0</v>
      </c>
      <c r="R4941" s="1">
        <v>0</v>
      </c>
      <c r="S4941" s="1">
        <v>0</v>
      </c>
      <c r="T4941" s="1" t="s">
        <v>9516</v>
      </c>
    </row>
    <row r="4942" spans="1:20" ht="13.5" customHeight="1">
      <c r="A4942" s="1" t="s">
        <v>1158</v>
      </c>
      <c r="B4942" s="1" t="s">
        <v>952</v>
      </c>
      <c r="C4942" s="1" t="s">
        <v>9917</v>
      </c>
      <c r="D4942" s="1" t="s">
        <v>9994</v>
      </c>
      <c r="E4942" s="1" t="s">
        <v>10005</v>
      </c>
      <c r="F4942" s="1">
        <v>252.3</v>
      </c>
      <c r="G4942" s="1">
        <v>0</v>
      </c>
      <c r="H4942" s="1" t="s">
        <v>9410</v>
      </c>
      <c r="J4942" s="1">
        <v>0</v>
      </c>
      <c r="K4942" s="1">
        <v>0</v>
      </c>
      <c r="L4942" s="1">
        <v>0</v>
      </c>
      <c r="M4942" s="1">
        <v>0</v>
      </c>
      <c r="N4942" s="1">
        <v>0</v>
      </c>
      <c r="O4942" s="1">
        <v>0</v>
      </c>
      <c r="P4942" s="7" t="s">
        <v>9516</v>
      </c>
      <c r="Q4942" s="1">
        <v>0</v>
      </c>
      <c r="R4942" s="1">
        <v>0</v>
      </c>
      <c r="S4942" s="1">
        <v>0</v>
      </c>
      <c r="T4942" s="1" t="s">
        <v>9516</v>
      </c>
    </row>
    <row r="4943" spans="1:20" ht="13.5" customHeight="1">
      <c r="A4943" s="1" t="s">
        <v>9408</v>
      </c>
      <c r="B4943" s="1" t="s">
        <v>952</v>
      </c>
      <c r="C4943" s="1" t="s">
        <v>9917</v>
      </c>
      <c r="D4943" s="1" t="s">
        <v>9995</v>
      </c>
      <c r="E4943" s="1" t="s">
        <v>10006</v>
      </c>
      <c r="F4943" s="1">
        <v>281.89999999999998</v>
      </c>
      <c r="G4943" s="1">
        <v>0</v>
      </c>
      <c r="H4943" s="1" t="s">
        <v>10058</v>
      </c>
      <c r="J4943" s="1">
        <v>0</v>
      </c>
      <c r="K4943" s="1">
        <v>0</v>
      </c>
      <c r="L4943" s="1">
        <v>0</v>
      </c>
      <c r="M4943" s="1">
        <v>0</v>
      </c>
      <c r="N4943" s="1">
        <v>0</v>
      </c>
      <c r="O4943" s="1">
        <v>0</v>
      </c>
      <c r="P4943" s="7" t="s">
        <v>9516</v>
      </c>
      <c r="Q4943" s="1">
        <v>0</v>
      </c>
      <c r="R4943" s="1">
        <v>0</v>
      </c>
      <c r="S4943" s="1">
        <v>0</v>
      </c>
      <c r="T4943" s="1" t="s">
        <v>9516</v>
      </c>
    </row>
    <row r="4944" spans="1:20" ht="13.5" customHeight="1">
      <c r="A4944" s="1" t="s">
        <v>9408</v>
      </c>
      <c r="B4944" s="1" t="s">
        <v>10004</v>
      </c>
      <c r="C4944" s="1" t="s">
        <v>9917</v>
      </c>
      <c r="D4944" s="1" t="s">
        <v>9996</v>
      </c>
      <c r="E4944" s="1" t="s">
        <v>10007</v>
      </c>
      <c r="F4944" s="1">
        <v>318.89999999999998</v>
      </c>
      <c r="G4944" s="1">
        <v>0</v>
      </c>
      <c r="H4944" s="1" t="s">
        <v>10074</v>
      </c>
      <c r="J4944" s="1">
        <v>0</v>
      </c>
      <c r="K4944" s="1">
        <v>0</v>
      </c>
      <c r="L4944" s="1">
        <v>0</v>
      </c>
      <c r="M4944" s="1">
        <v>0</v>
      </c>
      <c r="N4944" s="1">
        <v>0</v>
      </c>
      <c r="O4944" s="1">
        <v>0</v>
      </c>
      <c r="P4944" s="7" t="s">
        <v>9516</v>
      </c>
      <c r="Q4944" s="1">
        <v>0</v>
      </c>
      <c r="R4944" s="1">
        <v>0</v>
      </c>
      <c r="S4944" s="1">
        <v>0</v>
      </c>
      <c r="T4944" s="1" t="s">
        <v>9516</v>
      </c>
    </row>
    <row r="4945" spans="1:20" ht="13.5" customHeight="1">
      <c r="A4945" s="1" t="s">
        <v>10002</v>
      </c>
      <c r="B4945" s="1" t="s">
        <v>10004</v>
      </c>
      <c r="C4945" s="1" t="s">
        <v>9917</v>
      </c>
      <c r="D4945" s="1" t="s">
        <v>9997</v>
      </c>
      <c r="E4945" s="1" t="s">
        <v>10008</v>
      </c>
      <c r="F4945" s="1">
        <v>358.1</v>
      </c>
      <c r="G4945" s="1">
        <v>0</v>
      </c>
      <c r="J4945" s="1">
        <v>0</v>
      </c>
      <c r="K4945" s="1">
        <v>0</v>
      </c>
      <c r="L4945" s="1">
        <v>0</v>
      </c>
      <c r="M4945" s="1">
        <v>0</v>
      </c>
      <c r="N4945" s="1">
        <v>0</v>
      </c>
      <c r="O4945" s="1">
        <v>0</v>
      </c>
      <c r="P4945" s="7" t="s">
        <v>9516</v>
      </c>
      <c r="Q4945" s="1">
        <v>0</v>
      </c>
      <c r="R4945" s="1">
        <v>0</v>
      </c>
      <c r="S4945" s="1">
        <v>0</v>
      </c>
      <c r="T4945" s="1" t="s">
        <v>9516</v>
      </c>
    </row>
    <row r="4946" spans="1:20" ht="13.5" customHeight="1">
      <c r="A4946" s="1" t="s">
        <v>10002</v>
      </c>
      <c r="B4946" s="1" t="s">
        <v>10004</v>
      </c>
      <c r="C4946" s="1" t="s">
        <v>9917</v>
      </c>
      <c r="D4946" s="1" t="s">
        <v>9998</v>
      </c>
      <c r="E4946" s="1" t="s">
        <v>10009</v>
      </c>
      <c r="F4946" s="1">
        <v>391.9</v>
      </c>
      <c r="G4946" s="1">
        <v>0</v>
      </c>
      <c r="H4946" s="1" t="s">
        <v>10077</v>
      </c>
      <c r="J4946" s="1">
        <v>0</v>
      </c>
      <c r="K4946" s="1">
        <v>0</v>
      </c>
      <c r="L4946" s="1">
        <v>0</v>
      </c>
      <c r="M4946" s="1">
        <v>0</v>
      </c>
      <c r="N4946" s="1">
        <v>0</v>
      </c>
      <c r="O4946" s="1">
        <v>0</v>
      </c>
      <c r="P4946" s="7" t="s">
        <v>9516</v>
      </c>
      <c r="Q4946" s="1">
        <v>0</v>
      </c>
      <c r="R4946" s="1">
        <v>0</v>
      </c>
      <c r="S4946" s="1">
        <v>0</v>
      </c>
      <c r="T4946" s="1" t="s">
        <v>9516</v>
      </c>
    </row>
    <row r="4947" spans="1:20" ht="13.5" customHeight="1">
      <c r="A4947" s="1" t="s">
        <v>10003</v>
      </c>
      <c r="B4947" s="1" t="s">
        <v>10004</v>
      </c>
      <c r="C4947" s="1" t="s">
        <v>9917</v>
      </c>
      <c r="D4947" s="1" t="s">
        <v>9999</v>
      </c>
      <c r="E4947" s="1" t="s">
        <v>10010</v>
      </c>
      <c r="F4947" s="1">
        <v>410.8</v>
      </c>
      <c r="G4947" s="1">
        <v>0</v>
      </c>
      <c r="H4947" s="1" t="s">
        <v>10042</v>
      </c>
      <c r="J4947" s="1">
        <v>0</v>
      </c>
      <c r="K4947" s="1">
        <v>0</v>
      </c>
      <c r="L4947" s="1">
        <v>0</v>
      </c>
      <c r="M4947" s="1">
        <v>0</v>
      </c>
      <c r="N4947" s="1">
        <v>0</v>
      </c>
      <c r="O4947" s="1">
        <v>0</v>
      </c>
      <c r="P4947" s="7" t="s">
        <v>9516</v>
      </c>
      <c r="Q4947" s="1">
        <v>0</v>
      </c>
      <c r="R4947" s="1">
        <v>0</v>
      </c>
      <c r="S4947" s="1">
        <v>0</v>
      </c>
      <c r="T4947" s="1" t="s">
        <v>9516</v>
      </c>
    </row>
    <row r="4948" spans="1:20" ht="13.5" customHeight="1">
      <c r="A4948" s="1" t="s">
        <v>10003</v>
      </c>
      <c r="B4948" s="1" t="s">
        <v>10004</v>
      </c>
      <c r="C4948" s="1" t="s">
        <v>9917</v>
      </c>
      <c r="D4948" s="1" t="s">
        <v>10000</v>
      </c>
      <c r="E4948" s="1" t="s">
        <v>10011</v>
      </c>
      <c r="F4948" s="1">
        <v>450.5</v>
      </c>
      <c r="G4948" s="1">
        <v>0</v>
      </c>
      <c r="H4948" s="1" t="s">
        <v>10085</v>
      </c>
      <c r="J4948" s="1">
        <v>0</v>
      </c>
      <c r="K4948" s="1">
        <v>0</v>
      </c>
      <c r="L4948" s="1">
        <v>0</v>
      </c>
      <c r="M4948" s="1">
        <v>0</v>
      </c>
      <c r="N4948" s="1">
        <v>0</v>
      </c>
      <c r="O4948" s="1">
        <v>0</v>
      </c>
      <c r="P4948" s="7" t="s">
        <v>9516</v>
      </c>
      <c r="Q4948" s="1">
        <v>0</v>
      </c>
      <c r="R4948" s="1">
        <v>0</v>
      </c>
      <c r="S4948" s="1">
        <v>0</v>
      </c>
      <c r="T4948" s="1" t="s">
        <v>9516</v>
      </c>
    </row>
    <row r="4949" spans="1:20">
      <c r="A4949" s="1" t="s">
        <v>951</v>
      </c>
      <c r="B4949" s="1" t="s">
        <v>952</v>
      </c>
      <c r="C4949" s="1" t="s">
        <v>3039</v>
      </c>
      <c r="D4949" s="1" t="s">
        <v>1041</v>
      </c>
      <c r="E4949" s="1" t="s">
        <v>1042</v>
      </c>
      <c r="F4949" s="1">
        <v>0</v>
      </c>
      <c r="G4949" s="1">
        <v>0</v>
      </c>
      <c r="H4949" s="1" t="s">
        <v>9771</v>
      </c>
      <c r="J4949" s="1">
        <v>101</v>
      </c>
      <c r="K4949" s="1">
        <v>0</v>
      </c>
      <c r="L4949" s="1">
        <v>0</v>
      </c>
      <c r="M4949" s="1">
        <v>0</v>
      </c>
      <c r="N4949" s="1">
        <v>1</v>
      </c>
      <c r="O4949" s="1">
        <v>1</v>
      </c>
      <c r="P4949" s="7" t="s">
        <v>9511</v>
      </c>
      <c r="Q4949" s="1">
        <v>0</v>
      </c>
      <c r="R4949" s="1">
        <v>0</v>
      </c>
      <c r="S4949" s="1">
        <v>0</v>
      </c>
      <c r="T4949" s="1" t="s">
        <v>9516</v>
      </c>
    </row>
    <row r="4950" spans="1:20">
      <c r="A4950" s="1" t="s">
        <v>951</v>
      </c>
      <c r="B4950" s="1" t="s">
        <v>952</v>
      </c>
      <c r="C4950" s="1" t="s">
        <v>3039</v>
      </c>
      <c r="D4950" s="1" t="s">
        <v>954</v>
      </c>
      <c r="E4950" s="1" t="s">
        <v>955</v>
      </c>
      <c r="F4950" s="1">
        <v>6.8</v>
      </c>
      <c r="G4950" s="1">
        <v>0</v>
      </c>
      <c r="H4950" s="1" t="s">
        <v>5484</v>
      </c>
      <c r="J4950" s="1">
        <v>1</v>
      </c>
      <c r="K4950" s="1">
        <v>0</v>
      </c>
      <c r="L4950" s="1">
        <v>0</v>
      </c>
      <c r="M4950" s="1">
        <v>0</v>
      </c>
      <c r="N4950" s="1">
        <v>1</v>
      </c>
      <c r="O4950" s="1">
        <v>1</v>
      </c>
      <c r="P4950" s="7" t="s">
        <v>9511</v>
      </c>
      <c r="Q4950" s="1">
        <v>0</v>
      </c>
      <c r="R4950" s="1">
        <v>0</v>
      </c>
      <c r="S4950" s="1">
        <v>0</v>
      </c>
      <c r="T4950" s="1" t="s">
        <v>9516</v>
      </c>
    </row>
    <row r="4951" spans="1:20" ht="13.5" customHeight="1">
      <c r="A4951" s="1" t="s">
        <v>1100</v>
      </c>
      <c r="B4951" s="1" t="s">
        <v>952</v>
      </c>
      <c r="C4951" s="1" t="s">
        <v>3039</v>
      </c>
      <c r="D4951" s="1" t="s">
        <v>3339</v>
      </c>
      <c r="E4951" s="1" t="s">
        <v>3340</v>
      </c>
      <c r="F4951" s="1">
        <v>28.8</v>
      </c>
      <c r="G4951" s="1">
        <v>0</v>
      </c>
      <c r="H4951" s="1" t="s">
        <v>3008</v>
      </c>
      <c r="J4951" s="1">
        <v>2</v>
      </c>
      <c r="K4951" s="1">
        <v>0</v>
      </c>
      <c r="L4951" s="1">
        <v>0</v>
      </c>
      <c r="M4951" s="1">
        <v>0</v>
      </c>
      <c r="N4951" s="1">
        <v>0</v>
      </c>
      <c r="O4951" s="1">
        <v>0</v>
      </c>
      <c r="P4951" s="7" t="s">
        <v>9516</v>
      </c>
      <c r="Q4951" s="1">
        <v>0</v>
      </c>
      <c r="R4951" s="1">
        <v>0</v>
      </c>
      <c r="S4951" s="1">
        <v>0</v>
      </c>
      <c r="T4951" s="1" t="s">
        <v>9516</v>
      </c>
    </row>
    <row r="4952" spans="1:20" ht="13.5" customHeight="1">
      <c r="A4952" s="1" t="s">
        <v>1100</v>
      </c>
      <c r="B4952" s="1" t="s">
        <v>952</v>
      </c>
      <c r="C4952" s="1" t="s">
        <v>3039</v>
      </c>
      <c r="D4952" s="1" t="s">
        <v>3037</v>
      </c>
      <c r="E4952" s="1" t="s">
        <v>3038</v>
      </c>
      <c r="F4952" s="1">
        <v>83.9</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3048</v>
      </c>
      <c r="B4953" s="1" t="s">
        <v>10610</v>
      </c>
      <c r="C4953" s="1" t="s">
        <v>3039</v>
      </c>
      <c r="D4953" s="1" t="s">
        <v>3049</v>
      </c>
      <c r="E4953" s="1" t="s">
        <v>3050</v>
      </c>
      <c r="F4953" s="1">
        <v>104.6</v>
      </c>
      <c r="G4953" s="1">
        <v>0</v>
      </c>
      <c r="H4953" s="1" t="s">
        <v>5485</v>
      </c>
      <c r="J4953" s="1">
        <v>0</v>
      </c>
      <c r="K4953" s="1">
        <v>0</v>
      </c>
      <c r="L4953" s="1">
        <v>0</v>
      </c>
      <c r="M4953" s="1">
        <v>0</v>
      </c>
      <c r="N4953" s="1">
        <v>0</v>
      </c>
      <c r="O4953" s="1">
        <v>0</v>
      </c>
      <c r="P4953" s="7" t="s">
        <v>9511</v>
      </c>
      <c r="Q4953" s="1">
        <v>1</v>
      </c>
      <c r="R4953" s="1">
        <v>0</v>
      </c>
      <c r="S4953" s="1">
        <v>0</v>
      </c>
      <c r="T4953" s="1" t="s">
        <v>9516</v>
      </c>
    </row>
    <row r="4954" spans="1:20" ht="13.5" customHeight="1">
      <c r="A4954" s="1" t="s">
        <v>3048</v>
      </c>
      <c r="B4954" s="1" t="s">
        <v>3052</v>
      </c>
      <c r="C4954" s="1" t="s">
        <v>3039</v>
      </c>
      <c r="D4954" s="1" t="s">
        <v>3055</v>
      </c>
      <c r="E4954" s="1" t="s">
        <v>3056</v>
      </c>
      <c r="F4954" s="1">
        <v>120.7</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3048</v>
      </c>
      <c r="B4955" s="1" t="s">
        <v>3052</v>
      </c>
      <c r="C4955" s="1" t="s">
        <v>3039</v>
      </c>
      <c r="D4955" s="1" t="s">
        <v>659</v>
      </c>
      <c r="E4955" s="1" t="s">
        <v>660</v>
      </c>
      <c r="F4955" s="1">
        <v>146.19999999999999</v>
      </c>
      <c r="G4955" s="1">
        <v>0</v>
      </c>
      <c r="H4955" s="1" t="s">
        <v>7</v>
      </c>
      <c r="I4955" s="1" t="s">
        <v>9315</v>
      </c>
      <c r="J4955" s="1">
        <v>0</v>
      </c>
      <c r="K4955" s="1">
        <v>0</v>
      </c>
      <c r="L4955" s="1">
        <v>0</v>
      </c>
      <c r="M4955" s="1">
        <v>0</v>
      </c>
      <c r="N4955" s="1">
        <v>0</v>
      </c>
      <c r="O4955" s="1">
        <v>0</v>
      </c>
      <c r="P4955" s="7" t="s">
        <v>9516</v>
      </c>
      <c r="Q4955" s="1">
        <v>0</v>
      </c>
      <c r="R4955" s="1">
        <v>0</v>
      </c>
      <c r="S4955" s="1">
        <v>0</v>
      </c>
      <c r="T4955" s="1" t="s">
        <v>9516</v>
      </c>
    </row>
    <row r="4956" spans="1:20" ht="13.5" customHeight="1">
      <c r="A4956" s="1" t="s">
        <v>3048</v>
      </c>
      <c r="B4956" s="1" t="s">
        <v>3052</v>
      </c>
      <c r="C4956" s="1" t="s">
        <v>3039</v>
      </c>
      <c r="D4956" s="1" t="s">
        <v>3085</v>
      </c>
      <c r="E4956" s="1" t="s">
        <v>3086</v>
      </c>
      <c r="F4956" s="1">
        <v>180.2</v>
      </c>
      <c r="G4956" s="1">
        <v>0</v>
      </c>
      <c r="H4956" s="1" t="s">
        <v>1245</v>
      </c>
      <c r="J4956" s="1">
        <v>0</v>
      </c>
      <c r="K4956" s="1">
        <v>0</v>
      </c>
      <c r="L4956" s="1">
        <v>0</v>
      </c>
      <c r="M4956" s="1">
        <v>0</v>
      </c>
      <c r="N4956" s="1">
        <v>0</v>
      </c>
      <c r="O4956" s="1">
        <v>0</v>
      </c>
      <c r="P4956" s="7" t="s">
        <v>9511</v>
      </c>
      <c r="Q4956" s="1">
        <v>0</v>
      </c>
      <c r="R4956" s="1">
        <v>0</v>
      </c>
      <c r="S4956" s="1">
        <v>0</v>
      </c>
      <c r="T4956" s="1" t="s">
        <v>9516</v>
      </c>
    </row>
    <row r="4957" spans="1:20" ht="13.5" customHeight="1">
      <c r="A4957" s="1" t="s">
        <v>3048</v>
      </c>
      <c r="B4957" s="1" t="s">
        <v>3052</v>
      </c>
      <c r="C4957" s="1" t="s">
        <v>3039</v>
      </c>
      <c r="D4957" s="1" t="s">
        <v>3105</v>
      </c>
      <c r="E4957" s="1" t="s">
        <v>3106</v>
      </c>
      <c r="F4957" s="1">
        <v>229.3</v>
      </c>
      <c r="G4957" s="1">
        <v>0</v>
      </c>
      <c r="H4957" s="1" t="s">
        <v>1245</v>
      </c>
      <c r="J4957" s="1">
        <v>0</v>
      </c>
      <c r="K4957" s="1">
        <v>0</v>
      </c>
      <c r="L4957" s="1">
        <v>0</v>
      </c>
      <c r="M4957" s="1">
        <v>0</v>
      </c>
      <c r="N4957" s="1">
        <v>0</v>
      </c>
      <c r="O4957" s="1">
        <v>0</v>
      </c>
      <c r="P4957" s="7" t="s">
        <v>9511</v>
      </c>
      <c r="Q4957" s="1">
        <v>0</v>
      </c>
      <c r="R4957" s="1">
        <v>0</v>
      </c>
      <c r="S4957" s="1">
        <v>0</v>
      </c>
      <c r="T4957" s="1" t="s">
        <v>9516</v>
      </c>
    </row>
    <row r="4958" spans="1:20" ht="13.5" customHeight="1">
      <c r="A4958" s="1" t="s">
        <v>3048</v>
      </c>
      <c r="B4958" s="1" t="s">
        <v>3052</v>
      </c>
      <c r="C4958" s="1" t="s">
        <v>3039</v>
      </c>
      <c r="D4958" s="1" t="s">
        <v>3117</v>
      </c>
      <c r="E4958" s="1" t="s">
        <v>3118</v>
      </c>
      <c r="F4958" s="1">
        <v>257.10000000000002</v>
      </c>
      <c r="G4958" s="1">
        <v>0</v>
      </c>
      <c r="H4958" s="1" t="s">
        <v>1245</v>
      </c>
      <c r="J4958" s="1">
        <v>0</v>
      </c>
      <c r="K4958" s="1">
        <v>0</v>
      </c>
      <c r="L4958" s="1">
        <v>0</v>
      </c>
      <c r="M4958" s="1">
        <v>0</v>
      </c>
      <c r="N4958" s="1">
        <v>0</v>
      </c>
      <c r="O4958" s="1">
        <v>0</v>
      </c>
      <c r="P4958" s="7" t="s">
        <v>9511</v>
      </c>
      <c r="Q4958" s="1">
        <v>0</v>
      </c>
      <c r="R4958" s="1">
        <v>0</v>
      </c>
      <c r="S4958" s="1">
        <v>0</v>
      </c>
      <c r="T4958" s="1" t="s">
        <v>9516</v>
      </c>
    </row>
    <row r="4959" spans="1:20" ht="13.5" customHeight="1">
      <c r="A4959" s="1" t="s">
        <v>3131</v>
      </c>
      <c r="B4959" s="1" t="s">
        <v>3052</v>
      </c>
      <c r="C4959" s="1" t="s">
        <v>3039</v>
      </c>
      <c r="D4959" s="1" t="s">
        <v>3134</v>
      </c>
      <c r="E4959" s="1" t="s">
        <v>3135</v>
      </c>
      <c r="F4959" s="1">
        <v>293.60000000000002</v>
      </c>
      <c r="G4959" s="1">
        <v>0</v>
      </c>
      <c r="H4959" s="1" t="s">
        <v>5486</v>
      </c>
      <c r="J4959" s="1">
        <v>0</v>
      </c>
      <c r="K4959" s="1">
        <v>0</v>
      </c>
      <c r="L4959" s="1">
        <v>0</v>
      </c>
      <c r="M4959" s="1">
        <v>0</v>
      </c>
      <c r="N4959" s="1">
        <v>0</v>
      </c>
      <c r="O4959" s="1">
        <v>0</v>
      </c>
      <c r="P4959" s="7" t="s">
        <v>9511</v>
      </c>
      <c r="Q4959" s="1">
        <v>0</v>
      </c>
      <c r="R4959" s="1">
        <v>0</v>
      </c>
      <c r="S4959" s="1">
        <v>0</v>
      </c>
      <c r="T4959" s="1" t="s">
        <v>9516</v>
      </c>
    </row>
    <row r="4960" spans="1:20" ht="13.5" customHeight="1">
      <c r="A4960" s="1" t="s">
        <v>3131</v>
      </c>
      <c r="B4960" s="1" t="s">
        <v>3052</v>
      </c>
      <c r="C4960" s="1" t="s">
        <v>3039</v>
      </c>
      <c r="D4960" s="1" t="s">
        <v>3157</v>
      </c>
      <c r="E4960" s="1" t="s">
        <v>3158</v>
      </c>
      <c r="F4960" s="1">
        <v>336.3</v>
      </c>
      <c r="G4960" s="1">
        <v>0</v>
      </c>
      <c r="H4960" s="1" t="s">
        <v>1245</v>
      </c>
      <c r="J4960" s="1">
        <v>0</v>
      </c>
      <c r="K4960" s="1">
        <v>0</v>
      </c>
      <c r="L4960" s="1">
        <v>0</v>
      </c>
      <c r="M4960" s="1">
        <v>0</v>
      </c>
      <c r="N4960" s="1">
        <v>0</v>
      </c>
      <c r="O4960" s="1">
        <v>0</v>
      </c>
      <c r="P4960" s="7" t="s">
        <v>9511</v>
      </c>
      <c r="Q4960" s="1">
        <v>0</v>
      </c>
      <c r="R4960" s="1">
        <v>0</v>
      </c>
      <c r="S4960" s="1">
        <v>0</v>
      </c>
      <c r="T4960" s="1" t="s">
        <v>9516</v>
      </c>
    </row>
    <row r="4961" spans="1:20" ht="13.5" customHeight="1">
      <c r="A4961" s="1" t="s">
        <v>3131</v>
      </c>
      <c r="B4961" s="1" t="s">
        <v>3052</v>
      </c>
      <c r="C4961" s="1" t="s">
        <v>3039</v>
      </c>
      <c r="D4961" s="1" t="s">
        <v>3167</v>
      </c>
      <c r="E4961" s="1" t="s">
        <v>3168</v>
      </c>
      <c r="F4961" s="20">
        <v>346.5</v>
      </c>
      <c r="G4961" s="1">
        <v>0</v>
      </c>
      <c r="H4961" s="1" t="s">
        <v>3169</v>
      </c>
      <c r="J4961" s="1">
        <v>0</v>
      </c>
      <c r="K4961" s="1">
        <v>0</v>
      </c>
      <c r="L4961" s="1">
        <v>0</v>
      </c>
      <c r="M4961" s="1">
        <v>0</v>
      </c>
      <c r="N4961" s="1">
        <v>0</v>
      </c>
      <c r="O4961" s="1">
        <v>0</v>
      </c>
      <c r="P4961" s="7" t="s">
        <v>9516</v>
      </c>
      <c r="Q4961" s="1">
        <v>0</v>
      </c>
      <c r="R4961" s="1">
        <v>0</v>
      </c>
      <c r="S4961" s="1">
        <v>1</v>
      </c>
      <c r="T4961" s="1" t="s">
        <v>9516</v>
      </c>
    </row>
    <row r="4962" spans="1:20" ht="13.5" customHeight="1">
      <c r="A4962" s="1" t="s">
        <v>3131</v>
      </c>
      <c r="B4962" s="1" t="s">
        <v>3052</v>
      </c>
      <c r="C4962" s="1" t="s">
        <v>3039</v>
      </c>
      <c r="D4962" s="1" t="s">
        <v>596</v>
      </c>
      <c r="E4962" s="1" t="s">
        <v>597</v>
      </c>
      <c r="F4962" s="20">
        <v>362.7</v>
      </c>
      <c r="G4962" s="1">
        <v>0</v>
      </c>
      <c r="H4962" s="1" t="s">
        <v>3180</v>
      </c>
      <c r="I4962" s="1" t="s">
        <v>9324</v>
      </c>
      <c r="J4962" s="1">
        <v>3</v>
      </c>
      <c r="K4962" s="1">
        <v>0</v>
      </c>
      <c r="L4962" s="1">
        <v>0</v>
      </c>
      <c r="M4962" s="1">
        <v>0</v>
      </c>
      <c r="N4962" s="1">
        <v>0</v>
      </c>
      <c r="O4962" s="1">
        <v>0</v>
      </c>
      <c r="P4962" s="7" t="s">
        <v>9516</v>
      </c>
      <c r="Q4962" s="1">
        <v>0</v>
      </c>
      <c r="R4962" s="1">
        <v>0</v>
      </c>
      <c r="S4962" s="1">
        <v>1</v>
      </c>
      <c r="T4962" s="1" t="s">
        <v>9516</v>
      </c>
    </row>
    <row r="4963" spans="1:20" ht="13.5" customHeight="1">
      <c r="A4963" s="1" t="s">
        <v>3131</v>
      </c>
      <c r="B4963" s="1" t="s">
        <v>3052</v>
      </c>
      <c r="C4963" s="1" t="s">
        <v>3039</v>
      </c>
      <c r="D4963" s="1" t="s">
        <v>3183</v>
      </c>
      <c r="E4963" s="1" t="s">
        <v>3184</v>
      </c>
      <c r="F4963" s="1">
        <v>366</v>
      </c>
      <c r="G4963" s="1">
        <v>0</v>
      </c>
      <c r="H4963" s="1" t="s">
        <v>5487</v>
      </c>
      <c r="J4963" s="1">
        <v>103</v>
      </c>
      <c r="K4963" s="1">
        <v>0</v>
      </c>
      <c r="L4963" s="1">
        <v>0</v>
      </c>
      <c r="M4963" s="1">
        <v>0</v>
      </c>
      <c r="N4963" s="1">
        <v>0</v>
      </c>
      <c r="O4963" s="1">
        <v>0</v>
      </c>
      <c r="P4963" s="7" t="s">
        <v>9511</v>
      </c>
      <c r="Q4963" s="1">
        <v>0</v>
      </c>
      <c r="R4963" s="1">
        <v>0</v>
      </c>
      <c r="S4963" s="1">
        <v>0</v>
      </c>
      <c r="T4963" s="1" t="s">
        <v>9516</v>
      </c>
    </row>
    <row r="4964" spans="1:20" ht="13.5" customHeight="1">
      <c r="A4964" s="1" t="s">
        <v>3196</v>
      </c>
      <c r="B4964" s="1" t="s">
        <v>3052</v>
      </c>
      <c r="C4964" s="1" t="s">
        <v>3039</v>
      </c>
      <c r="D4964" s="1" t="s">
        <v>5488</v>
      </c>
      <c r="E4964" s="1" t="s">
        <v>10179</v>
      </c>
      <c r="F4964" s="1">
        <v>396.3</v>
      </c>
      <c r="G4964" s="1">
        <v>0</v>
      </c>
      <c r="J4964" s="1">
        <v>0</v>
      </c>
      <c r="K4964" s="1">
        <v>0</v>
      </c>
      <c r="L4964" s="1">
        <v>0</v>
      </c>
      <c r="M4964" s="1">
        <v>0</v>
      </c>
      <c r="N4964" s="1">
        <v>0</v>
      </c>
      <c r="O4964" s="1">
        <v>0</v>
      </c>
      <c r="P4964" s="7" t="s">
        <v>9516</v>
      </c>
      <c r="Q4964" s="1">
        <v>0</v>
      </c>
      <c r="R4964" s="1">
        <v>0</v>
      </c>
      <c r="S4964" s="1">
        <v>0</v>
      </c>
      <c r="T4964" s="1" t="s">
        <v>9516</v>
      </c>
    </row>
    <row r="4965" spans="1:20" ht="13.5" customHeight="1">
      <c r="A4965" s="1" t="s">
        <v>3210</v>
      </c>
      <c r="B4965" s="1" t="s">
        <v>3219</v>
      </c>
      <c r="C4965" s="1" t="s">
        <v>3039</v>
      </c>
      <c r="D4965" s="1" t="s">
        <v>3216</v>
      </c>
      <c r="E4965" s="1" t="s">
        <v>3217</v>
      </c>
      <c r="F4965" s="1">
        <v>445.9</v>
      </c>
      <c r="G4965" s="1">
        <v>0</v>
      </c>
      <c r="H4965" s="1" t="s">
        <v>5489</v>
      </c>
      <c r="J4965" s="1">
        <v>0</v>
      </c>
      <c r="K4965" s="1">
        <v>0</v>
      </c>
      <c r="L4965" s="1">
        <v>0</v>
      </c>
      <c r="M4965" s="1">
        <v>0</v>
      </c>
      <c r="N4965" s="1">
        <v>0</v>
      </c>
      <c r="O4965" s="1">
        <v>0</v>
      </c>
      <c r="P4965" s="7" t="s">
        <v>9511</v>
      </c>
      <c r="Q4965" s="1">
        <v>1</v>
      </c>
      <c r="R4965" s="1">
        <v>106</v>
      </c>
      <c r="S4965" s="1">
        <v>0</v>
      </c>
      <c r="T4965" s="1" t="s">
        <v>9516</v>
      </c>
    </row>
    <row r="4966" spans="1:20" ht="13.5" customHeight="1">
      <c r="A4966" s="1" t="s">
        <v>3210</v>
      </c>
      <c r="B4966" s="1" t="s">
        <v>3219</v>
      </c>
      <c r="C4966" s="1" t="s">
        <v>3039</v>
      </c>
      <c r="D4966" s="1" t="s">
        <v>3242</v>
      </c>
      <c r="E4966" s="1" t="s">
        <v>3243</v>
      </c>
      <c r="F4966" s="20">
        <v>491.4</v>
      </c>
      <c r="G4966" s="1">
        <v>0</v>
      </c>
      <c r="H4966" s="1" t="s">
        <v>3244</v>
      </c>
      <c r="J4966" s="1">
        <v>0</v>
      </c>
      <c r="K4966" s="1">
        <v>0</v>
      </c>
      <c r="L4966" s="1">
        <v>0</v>
      </c>
      <c r="M4966" s="1">
        <v>0</v>
      </c>
      <c r="N4966" s="1">
        <v>0</v>
      </c>
      <c r="O4966" s="1">
        <v>0</v>
      </c>
      <c r="P4966" s="7" t="s">
        <v>9516</v>
      </c>
      <c r="Q4966" s="1">
        <v>0</v>
      </c>
      <c r="R4966" s="1">
        <v>0</v>
      </c>
      <c r="S4966" s="1">
        <v>1</v>
      </c>
      <c r="T4966" s="1" t="s">
        <v>9516</v>
      </c>
    </row>
    <row r="4967" spans="1:20" ht="13.5" customHeight="1">
      <c r="A4967" s="1" t="s">
        <v>3255</v>
      </c>
      <c r="B4967" s="1" t="s">
        <v>3219</v>
      </c>
      <c r="C4967" s="1" t="s">
        <v>3039</v>
      </c>
      <c r="D4967" s="1" t="s">
        <v>3256</v>
      </c>
      <c r="E4967" s="1" t="s">
        <v>3257</v>
      </c>
      <c r="F4967" s="20">
        <v>508.1</v>
      </c>
      <c r="G4967" s="1">
        <v>0</v>
      </c>
      <c r="H4967" s="1" t="s">
        <v>3258</v>
      </c>
      <c r="J4967" s="1">
        <v>4</v>
      </c>
      <c r="K4967" s="1">
        <v>0</v>
      </c>
      <c r="L4967" s="1">
        <v>3</v>
      </c>
      <c r="M4967" s="1">
        <v>0</v>
      </c>
      <c r="N4967" s="1">
        <v>0</v>
      </c>
      <c r="O4967" s="1">
        <v>0</v>
      </c>
      <c r="P4967" s="7" t="s">
        <v>9516</v>
      </c>
      <c r="Q4967" s="1">
        <v>0</v>
      </c>
      <c r="R4967" s="1">
        <v>6</v>
      </c>
      <c r="S4967" s="1">
        <v>1</v>
      </c>
      <c r="T4967" s="1" t="s">
        <v>9516</v>
      </c>
    </row>
    <row r="4968" spans="1:20" ht="13.5" customHeight="1">
      <c r="A4968" s="1" t="s">
        <v>3255</v>
      </c>
      <c r="B4968" s="1" t="s">
        <v>3219</v>
      </c>
      <c r="C4968" s="1" t="s">
        <v>3039</v>
      </c>
      <c r="D4968" s="1" t="s">
        <v>3259</v>
      </c>
      <c r="E4968" s="1" t="s">
        <v>3260</v>
      </c>
      <c r="F4968" s="1">
        <v>513.6</v>
      </c>
      <c r="G4968" s="1">
        <v>0</v>
      </c>
      <c r="H4968" s="1" t="s">
        <v>5490</v>
      </c>
      <c r="J4968" s="1">
        <v>104</v>
      </c>
      <c r="K4968" s="1">
        <v>0</v>
      </c>
      <c r="L4968" s="1">
        <v>0</v>
      </c>
      <c r="M4968" s="1">
        <v>0</v>
      </c>
      <c r="N4968" s="1">
        <v>0</v>
      </c>
      <c r="O4968" s="1">
        <v>0</v>
      </c>
      <c r="P4968" s="7" t="s">
        <v>9511</v>
      </c>
      <c r="Q4968" s="1">
        <v>0</v>
      </c>
      <c r="R4968" s="1">
        <v>0</v>
      </c>
      <c r="S4968" s="1">
        <v>0</v>
      </c>
      <c r="T4968" s="1" t="s">
        <v>9516</v>
      </c>
    </row>
    <row r="4969" spans="1:20" ht="13.5" customHeight="1">
      <c r="A4969" s="1" t="s">
        <v>3269</v>
      </c>
      <c r="B4969" s="1" t="s">
        <v>3219</v>
      </c>
      <c r="C4969" s="1" t="s">
        <v>3039</v>
      </c>
      <c r="D4969" s="1" t="s">
        <v>3286</v>
      </c>
      <c r="E4969" s="1" t="s">
        <v>3287</v>
      </c>
      <c r="F4969" s="1">
        <v>552.6</v>
      </c>
      <c r="G4969" s="1">
        <v>0</v>
      </c>
      <c r="H4969" s="1" t="s">
        <v>5491</v>
      </c>
      <c r="J4969" s="1">
        <v>5</v>
      </c>
      <c r="K4969" s="1">
        <v>0</v>
      </c>
      <c r="L4969" s="1">
        <v>0</v>
      </c>
      <c r="M4969" s="1">
        <v>0</v>
      </c>
      <c r="N4969" s="1">
        <v>0</v>
      </c>
      <c r="O4969" s="1">
        <v>0</v>
      </c>
      <c r="P4969" s="7" t="s">
        <v>9511</v>
      </c>
      <c r="Q4969" s="1">
        <v>0</v>
      </c>
      <c r="R4969" s="1">
        <v>0</v>
      </c>
      <c r="S4969" s="1">
        <v>0</v>
      </c>
      <c r="T4969" s="1" t="s">
        <v>9516</v>
      </c>
    </row>
    <row r="4970" spans="1:20" ht="13.5" customHeight="1">
      <c r="A4970" s="1" t="s">
        <v>3269</v>
      </c>
      <c r="B4970" s="1" t="s">
        <v>3219</v>
      </c>
      <c r="C4970" s="1" t="s">
        <v>6252</v>
      </c>
      <c r="D4970" s="1" t="s">
        <v>3286</v>
      </c>
      <c r="E4970" s="1" t="s">
        <v>3287</v>
      </c>
      <c r="F4970" s="1">
        <v>0</v>
      </c>
      <c r="G4970" s="1">
        <v>0</v>
      </c>
      <c r="H4970" s="1" t="s">
        <v>7614</v>
      </c>
      <c r="J4970" s="1">
        <v>5</v>
      </c>
      <c r="K4970" s="1">
        <v>0</v>
      </c>
      <c r="L4970" s="1">
        <v>0</v>
      </c>
      <c r="M4970" s="1">
        <v>0</v>
      </c>
      <c r="N4970" s="1">
        <v>0</v>
      </c>
      <c r="O4970" s="1">
        <v>0</v>
      </c>
      <c r="P4970" s="7" t="s">
        <v>9511</v>
      </c>
      <c r="Q4970" s="1">
        <v>0</v>
      </c>
      <c r="R4970" s="1">
        <v>0</v>
      </c>
      <c r="S4970" s="1">
        <v>0</v>
      </c>
      <c r="T4970" s="1" t="s">
        <v>9516</v>
      </c>
    </row>
    <row r="4971" spans="1:20" ht="13.5" customHeight="1">
      <c r="A4971" s="1" t="s">
        <v>3294</v>
      </c>
      <c r="B4971" s="1" t="s">
        <v>3219</v>
      </c>
      <c r="C4971" s="1" t="s">
        <v>6252</v>
      </c>
      <c r="D4971" s="1" t="s">
        <v>7615</v>
      </c>
      <c r="E4971" s="1" t="s">
        <v>7616</v>
      </c>
      <c r="F4971" s="1">
        <v>36.9</v>
      </c>
      <c r="G4971" s="1">
        <v>36.9</v>
      </c>
      <c r="J4971" s="1">
        <v>6</v>
      </c>
      <c r="K4971" s="1">
        <v>0</v>
      </c>
      <c r="L4971" s="1">
        <v>0</v>
      </c>
      <c r="M4971" s="1">
        <v>0</v>
      </c>
      <c r="N4971" s="1">
        <v>0</v>
      </c>
      <c r="O4971" s="1">
        <v>0</v>
      </c>
      <c r="P4971" s="7" t="s">
        <v>9516</v>
      </c>
      <c r="Q4971" s="1">
        <v>0</v>
      </c>
      <c r="R4971" s="1">
        <v>0</v>
      </c>
      <c r="S4971" s="1">
        <v>0</v>
      </c>
      <c r="T4971" s="1" t="s">
        <v>9516</v>
      </c>
    </row>
    <row r="4972" spans="1:20" ht="13.5" customHeight="1">
      <c r="A4972" s="1" t="s">
        <v>3294</v>
      </c>
      <c r="B4972" s="1" t="s">
        <v>3219</v>
      </c>
      <c r="C4972" s="1" t="s">
        <v>6252</v>
      </c>
      <c r="D4972" s="1" t="s">
        <v>6250</v>
      </c>
      <c r="E4972" s="1" t="s">
        <v>6251</v>
      </c>
      <c r="F4972" s="1">
        <v>59.7</v>
      </c>
      <c r="G4972" s="1">
        <v>59.7</v>
      </c>
      <c r="H4972" s="1" t="s">
        <v>3324</v>
      </c>
      <c r="J4972" s="1">
        <v>0</v>
      </c>
      <c r="K4972" s="1">
        <v>0</v>
      </c>
      <c r="L4972" s="1">
        <v>0</v>
      </c>
      <c r="M4972" s="1">
        <v>0</v>
      </c>
      <c r="N4972" s="1">
        <v>0</v>
      </c>
      <c r="O4972" s="1">
        <v>0</v>
      </c>
      <c r="P4972" s="7" t="s">
        <v>10124</v>
      </c>
      <c r="Q4972" s="1">
        <v>0</v>
      </c>
      <c r="R4972" s="1">
        <v>0</v>
      </c>
      <c r="S4972" s="1">
        <v>0</v>
      </c>
      <c r="T4972" s="1" t="s">
        <v>9516</v>
      </c>
    </row>
    <row r="4973" spans="1:20" ht="13.5" customHeight="1">
      <c r="A4973" s="1" t="s">
        <v>3294</v>
      </c>
      <c r="B4973" s="1" t="s">
        <v>3219</v>
      </c>
      <c r="C4973" s="1" t="s">
        <v>6252</v>
      </c>
      <c r="D4973" s="1" t="s">
        <v>6259</v>
      </c>
      <c r="E4973" s="1" t="s">
        <v>6260</v>
      </c>
      <c r="F4973" s="21">
        <f>70</f>
        <v>70</v>
      </c>
      <c r="G4973" s="1">
        <v>0</v>
      </c>
      <c r="H4973" s="1" t="s">
        <v>5999</v>
      </c>
      <c r="J4973" s="1">
        <v>0</v>
      </c>
      <c r="K4973" s="1">
        <v>0</v>
      </c>
      <c r="L4973" s="1">
        <v>0</v>
      </c>
      <c r="M4973" s="1">
        <v>0</v>
      </c>
      <c r="N4973" s="1">
        <v>0</v>
      </c>
      <c r="O4973" s="1">
        <v>0</v>
      </c>
      <c r="P4973" s="7" t="s">
        <v>9516</v>
      </c>
      <c r="Q4973" s="1">
        <v>0</v>
      </c>
      <c r="R4973" s="1">
        <v>0</v>
      </c>
      <c r="S4973" s="1">
        <v>1</v>
      </c>
      <c r="T4973" s="1" t="s">
        <v>9516</v>
      </c>
    </row>
    <row r="4974" spans="1:20" ht="13.5" customHeight="1">
      <c r="A4974" s="1" t="s">
        <v>3294</v>
      </c>
      <c r="B4974" s="1" t="s">
        <v>3219</v>
      </c>
      <c r="C4974" s="1" t="s">
        <v>6252</v>
      </c>
      <c r="D4974" s="1" t="s">
        <v>6269</v>
      </c>
      <c r="E4974" s="1" t="s">
        <v>6270</v>
      </c>
      <c r="F4974" s="1">
        <v>91.7</v>
      </c>
      <c r="G4974" s="1">
        <v>91.7</v>
      </c>
      <c r="H4974" s="1" t="s">
        <v>7617</v>
      </c>
      <c r="J4974" s="1">
        <v>0</v>
      </c>
      <c r="K4974" s="1">
        <v>0</v>
      </c>
      <c r="L4974" s="1">
        <v>0</v>
      </c>
      <c r="M4974" s="1">
        <v>0</v>
      </c>
      <c r="N4974" s="1">
        <v>0</v>
      </c>
      <c r="O4974" s="1">
        <v>0</v>
      </c>
      <c r="P4974" s="7" t="s">
        <v>9512</v>
      </c>
      <c r="Q4974" s="1">
        <v>0</v>
      </c>
      <c r="R4974" s="1">
        <v>0</v>
      </c>
      <c r="S4974" s="1">
        <v>0</v>
      </c>
      <c r="T4974" s="1" t="s">
        <v>9516</v>
      </c>
    </row>
    <row r="4975" spans="1:20" ht="13.5" customHeight="1">
      <c r="A4975" s="1" t="s">
        <v>3294</v>
      </c>
      <c r="B4975" s="1" t="s">
        <v>3219</v>
      </c>
      <c r="C4975" s="1" t="s">
        <v>6252</v>
      </c>
      <c r="D4975" s="1" t="s">
        <v>6279</v>
      </c>
      <c r="E4975" s="1" t="s">
        <v>6280</v>
      </c>
      <c r="F4975" s="1">
        <v>112.4</v>
      </c>
      <c r="G4975" s="1">
        <v>112.4</v>
      </c>
      <c r="H4975" s="1" t="s">
        <v>7618</v>
      </c>
      <c r="J4975" s="1">
        <v>0</v>
      </c>
      <c r="K4975" s="1">
        <v>0</v>
      </c>
      <c r="L4975" s="1">
        <v>0</v>
      </c>
      <c r="M4975" s="1">
        <v>0</v>
      </c>
      <c r="N4975" s="1">
        <v>0</v>
      </c>
      <c r="O4975" s="1">
        <v>0</v>
      </c>
      <c r="P4975" s="7" t="s">
        <v>9512</v>
      </c>
      <c r="Q4975" s="1">
        <v>0</v>
      </c>
      <c r="R4975" s="1">
        <v>0</v>
      </c>
      <c r="S4975" s="1">
        <v>0</v>
      </c>
      <c r="T4975" s="1" t="s">
        <v>9516</v>
      </c>
    </row>
    <row r="4976" spans="1:20" ht="13.5" customHeight="1">
      <c r="A4976" s="1" t="s">
        <v>3294</v>
      </c>
      <c r="B4976" s="1" t="s">
        <v>3219</v>
      </c>
      <c r="C4976" s="1" t="s">
        <v>6252</v>
      </c>
      <c r="D4976" s="1" t="s">
        <v>6284</v>
      </c>
      <c r="E4976" s="1" t="s">
        <v>6285</v>
      </c>
      <c r="F4976" s="21">
        <v>120</v>
      </c>
      <c r="G4976" s="1">
        <v>0</v>
      </c>
      <c r="H4976" s="1" t="s">
        <v>9402</v>
      </c>
      <c r="J4976" s="1">
        <v>0</v>
      </c>
      <c r="K4976" s="1">
        <v>0</v>
      </c>
      <c r="L4976" s="1">
        <v>0</v>
      </c>
      <c r="M4976" s="1">
        <v>0</v>
      </c>
      <c r="N4976" s="1">
        <v>0</v>
      </c>
      <c r="O4976" s="1">
        <v>0</v>
      </c>
      <c r="P4976" s="7" t="s">
        <v>9516</v>
      </c>
      <c r="Q4976" s="1">
        <v>0</v>
      </c>
      <c r="R4976" s="1">
        <v>0</v>
      </c>
      <c r="S4976" s="1">
        <v>1</v>
      </c>
      <c r="T4976" s="1" t="s">
        <v>9516</v>
      </c>
    </row>
    <row r="4977" spans="1:20" ht="13.5" customHeight="1">
      <c r="A4977" s="1" t="s">
        <v>6286</v>
      </c>
      <c r="B4977" s="1" t="s">
        <v>3219</v>
      </c>
      <c r="C4977" s="1" t="s">
        <v>6252</v>
      </c>
      <c r="D4977" s="1" t="s">
        <v>6301</v>
      </c>
      <c r="E4977" s="1" t="s">
        <v>6302</v>
      </c>
      <c r="F4977" s="21">
        <v>130</v>
      </c>
      <c r="G4977" s="1">
        <v>0</v>
      </c>
      <c r="H4977" s="1" t="s">
        <v>6303</v>
      </c>
      <c r="J4977" s="1">
        <v>0</v>
      </c>
      <c r="K4977" s="1">
        <v>0</v>
      </c>
      <c r="L4977" s="1">
        <v>0</v>
      </c>
      <c r="M4977" s="1">
        <v>0</v>
      </c>
      <c r="N4977" s="1">
        <v>0</v>
      </c>
      <c r="O4977" s="1">
        <v>0</v>
      </c>
      <c r="P4977" s="7" t="s">
        <v>9516</v>
      </c>
      <c r="Q4977" s="1">
        <v>0</v>
      </c>
      <c r="R4977" s="1">
        <v>0</v>
      </c>
      <c r="S4977" s="1">
        <v>1</v>
      </c>
      <c r="T4977" s="1" t="s">
        <v>9516</v>
      </c>
    </row>
    <row r="4978" spans="1:20" ht="13.5" customHeight="1">
      <c r="A4978" s="1" t="s">
        <v>6286</v>
      </c>
      <c r="B4978" s="1" t="s">
        <v>3219</v>
      </c>
      <c r="C4978" s="1" t="s">
        <v>6252</v>
      </c>
      <c r="D4978" s="1" t="s">
        <v>6308</v>
      </c>
      <c r="E4978" s="1" t="s">
        <v>6309</v>
      </c>
      <c r="F4978" s="1">
        <v>180.3</v>
      </c>
      <c r="G4978" s="1">
        <v>180.3</v>
      </c>
      <c r="H4978" s="1" t="s">
        <v>7619</v>
      </c>
      <c r="J4978" s="1">
        <v>0</v>
      </c>
      <c r="K4978" s="1">
        <v>0</v>
      </c>
      <c r="L4978" s="1">
        <v>0</v>
      </c>
      <c r="M4978" s="1">
        <v>0</v>
      </c>
      <c r="N4978" s="1">
        <v>0</v>
      </c>
      <c r="O4978" s="1">
        <v>0</v>
      </c>
      <c r="P4978" s="7" t="s">
        <v>9512</v>
      </c>
      <c r="Q4978" s="1">
        <v>0</v>
      </c>
      <c r="R4978" s="1">
        <v>0</v>
      </c>
      <c r="S4978" s="1">
        <v>0</v>
      </c>
      <c r="T4978" s="1" t="s">
        <v>9516</v>
      </c>
    </row>
    <row r="4979" spans="1:20" ht="13.5" customHeight="1">
      <c r="A4979" s="1" t="s">
        <v>6286</v>
      </c>
      <c r="B4979" s="1" t="s">
        <v>3219</v>
      </c>
      <c r="C4979" s="1" t="s">
        <v>6252</v>
      </c>
      <c r="D4979" s="1" t="s">
        <v>6317</v>
      </c>
      <c r="E4979" s="1" t="s">
        <v>6318</v>
      </c>
      <c r="F4979" s="21">
        <v>190</v>
      </c>
      <c r="G4979" s="1">
        <v>0</v>
      </c>
      <c r="H4979" s="1" t="s">
        <v>6319</v>
      </c>
      <c r="J4979" s="1">
        <v>0</v>
      </c>
      <c r="K4979" s="1">
        <v>0</v>
      </c>
      <c r="L4979" s="1">
        <v>0</v>
      </c>
      <c r="M4979" s="1">
        <v>0</v>
      </c>
      <c r="N4979" s="1">
        <v>0</v>
      </c>
      <c r="O4979" s="1">
        <v>0</v>
      </c>
      <c r="P4979" s="7" t="s">
        <v>9516</v>
      </c>
      <c r="Q4979" s="1">
        <v>0</v>
      </c>
      <c r="R4979" s="1">
        <v>0</v>
      </c>
      <c r="S4979" s="1">
        <v>1</v>
      </c>
      <c r="T4979" s="1" t="s">
        <v>9516</v>
      </c>
    </row>
    <row r="4980" spans="1:20" ht="13.5" customHeight="1">
      <c r="A4980" s="1" t="s">
        <v>6286</v>
      </c>
      <c r="B4980" s="1" t="s">
        <v>3219</v>
      </c>
      <c r="C4980" s="1" t="s">
        <v>6252</v>
      </c>
      <c r="D4980" s="1" t="s">
        <v>6322</v>
      </c>
      <c r="E4980" s="1" t="s">
        <v>6323</v>
      </c>
      <c r="F4980" s="1">
        <v>205.5</v>
      </c>
      <c r="G4980" s="1">
        <v>205.5</v>
      </c>
      <c r="H4980" s="1" t="s">
        <v>3324</v>
      </c>
      <c r="J4980" s="1">
        <v>0</v>
      </c>
      <c r="K4980" s="1">
        <v>0</v>
      </c>
      <c r="L4980" s="1">
        <v>0</v>
      </c>
      <c r="M4980" s="1">
        <v>0</v>
      </c>
      <c r="N4980" s="1">
        <v>0</v>
      </c>
      <c r="O4980" s="1">
        <v>0</v>
      </c>
      <c r="P4980" s="7" t="s">
        <v>9512</v>
      </c>
      <c r="Q4980" s="1">
        <v>0</v>
      </c>
      <c r="R4980" s="1">
        <v>0</v>
      </c>
      <c r="S4980" s="1">
        <v>0</v>
      </c>
      <c r="T4980" s="1" t="s">
        <v>9516</v>
      </c>
    </row>
    <row r="4981" spans="1:20" ht="13.5" customHeight="1">
      <c r="A4981" s="1" t="s">
        <v>6332</v>
      </c>
      <c r="B4981" s="1" t="s">
        <v>3219</v>
      </c>
      <c r="C4981" s="1" t="s">
        <v>6252</v>
      </c>
      <c r="D4981" s="1" t="s">
        <v>6337</v>
      </c>
      <c r="E4981" s="1" t="s">
        <v>6338</v>
      </c>
      <c r="F4981" s="1">
        <v>238.6</v>
      </c>
      <c r="G4981" s="1">
        <v>238.6</v>
      </c>
      <c r="H4981" s="1" t="s">
        <v>7620</v>
      </c>
      <c r="J4981" s="1">
        <v>0</v>
      </c>
      <c r="K4981" s="1">
        <v>0</v>
      </c>
      <c r="L4981" s="1">
        <v>0</v>
      </c>
      <c r="M4981" s="1">
        <v>0</v>
      </c>
      <c r="N4981" s="1">
        <v>0</v>
      </c>
      <c r="O4981" s="1">
        <v>0</v>
      </c>
      <c r="P4981" s="7" t="s">
        <v>9512</v>
      </c>
      <c r="Q4981" s="1">
        <v>0</v>
      </c>
      <c r="R4981" s="1">
        <v>0</v>
      </c>
      <c r="S4981" s="1">
        <v>0</v>
      </c>
      <c r="T4981" s="1" t="s">
        <v>9516</v>
      </c>
    </row>
    <row r="4982" spans="1:20" ht="13.5" customHeight="1">
      <c r="A4982" s="1" t="s">
        <v>6332</v>
      </c>
      <c r="B4982" s="1" t="s">
        <v>3219</v>
      </c>
      <c r="C4982" s="1" t="s">
        <v>6252</v>
      </c>
      <c r="D4982" s="1" t="s">
        <v>7621</v>
      </c>
      <c r="E4982" s="1" t="s">
        <v>7622</v>
      </c>
      <c r="F4982" s="1">
        <v>258.7</v>
      </c>
      <c r="G4982" s="1">
        <v>258.7</v>
      </c>
      <c r="H4982" s="1" t="s">
        <v>7</v>
      </c>
      <c r="J4982" s="1">
        <v>0</v>
      </c>
      <c r="K4982" s="1">
        <v>0</v>
      </c>
      <c r="L4982" s="1">
        <v>0</v>
      </c>
      <c r="M4982" s="1">
        <v>0</v>
      </c>
      <c r="N4982" s="1">
        <v>0</v>
      </c>
      <c r="O4982" s="1">
        <v>0</v>
      </c>
      <c r="P4982" s="7" t="s">
        <v>9516</v>
      </c>
      <c r="Q4982" s="1">
        <v>0</v>
      </c>
      <c r="R4982" s="1">
        <v>0</v>
      </c>
      <c r="S4982" s="1">
        <v>0</v>
      </c>
      <c r="T4982" s="1" t="s">
        <v>9516</v>
      </c>
    </row>
    <row r="4983" spans="1:20" ht="13.5" customHeight="1">
      <c r="A4983" s="1" t="s">
        <v>6332</v>
      </c>
      <c r="B4983" s="1" t="s">
        <v>3219</v>
      </c>
      <c r="C4983" s="1" t="s">
        <v>6252</v>
      </c>
      <c r="D4983" s="1" t="s">
        <v>6350</v>
      </c>
      <c r="E4983" s="1" t="s">
        <v>6351</v>
      </c>
      <c r="F4983" s="1">
        <v>270.2</v>
      </c>
      <c r="G4983" s="1">
        <v>270.2</v>
      </c>
      <c r="H4983" s="1" t="s">
        <v>7623</v>
      </c>
      <c r="J4983" s="1">
        <v>0</v>
      </c>
      <c r="K4983" s="1">
        <v>0</v>
      </c>
      <c r="L4983" s="1">
        <v>0</v>
      </c>
      <c r="M4983" s="1">
        <v>0</v>
      </c>
      <c r="N4983" s="1">
        <v>0</v>
      </c>
      <c r="O4983" s="1">
        <v>0</v>
      </c>
      <c r="P4983" s="7" t="s">
        <v>9512</v>
      </c>
      <c r="Q4983" s="1">
        <v>0</v>
      </c>
      <c r="R4983" s="1">
        <v>0</v>
      </c>
      <c r="S4983" s="1">
        <v>0</v>
      </c>
      <c r="T4983" s="1" t="s">
        <v>9516</v>
      </c>
    </row>
    <row r="4984" spans="1:20" ht="13.5" customHeight="1">
      <c r="A4984" s="1" t="s">
        <v>6332</v>
      </c>
      <c r="B4984" s="1" t="s">
        <v>3219</v>
      </c>
      <c r="C4984" s="1" t="s">
        <v>6252</v>
      </c>
      <c r="D4984" s="1" t="s">
        <v>7624</v>
      </c>
      <c r="E4984" s="1" t="s">
        <v>7625</v>
      </c>
      <c r="F4984" s="1">
        <v>309.8</v>
      </c>
      <c r="G4984" s="1">
        <v>309.8</v>
      </c>
      <c r="H4984" s="1" t="s">
        <v>7</v>
      </c>
      <c r="J4984" s="1">
        <v>0</v>
      </c>
      <c r="K4984" s="1">
        <v>0</v>
      </c>
      <c r="L4984" s="1">
        <v>0</v>
      </c>
      <c r="M4984" s="1">
        <v>0</v>
      </c>
      <c r="N4984" s="1">
        <v>0</v>
      </c>
      <c r="O4984" s="1">
        <v>0</v>
      </c>
      <c r="P4984" s="7" t="s">
        <v>9516</v>
      </c>
      <c r="Q4984" s="1">
        <v>0</v>
      </c>
      <c r="R4984" s="1">
        <v>0</v>
      </c>
      <c r="S4984" s="1">
        <v>0</v>
      </c>
      <c r="T4984" s="1" t="s">
        <v>9516</v>
      </c>
    </row>
    <row r="4985" spans="1:20" ht="13.5" customHeight="1">
      <c r="A4985" s="1" t="s">
        <v>6332</v>
      </c>
      <c r="B4985" s="1" t="s">
        <v>3219</v>
      </c>
      <c r="C4985" s="1" t="s">
        <v>6252</v>
      </c>
      <c r="D4985" s="1" t="s">
        <v>6379</v>
      </c>
      <c r="E4985" s="1" t="s">
        <v>6380</v>
      </c>
      <c r="F4985" s="1">
        <v>341.6</v>
      </c>
      <c r="G4985" s="1">
        <v>341.6</v>
      </c>
      <c r="H4985" s="1" t="s">
        <v>7626</v>
      </c>
      <c r="J4985" s="1">
        <v>107</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7627</v>
      </c>
      <c r="E4986" s="1" t="s">
        <v>7628</v>
      </c>
      <c r="F4986" s="1">
        <v>383</v>
      </c>
      <c r="G4986" s="1">
        <v>383</v>
      </c>
      <c r="J4986" s="1">
        <v>0</v>
      </c>
      <c r="K4986" s="1">
        <v>0</v>
      </c>
      <c r="L4986" s="1">
        <v>0</v>
      </c>
      <c r="M4986" s="1">
        <v>0</v>
      </c>
      <c r="N4986" s="1">
        <v>0</v>
      </c>
      <c r="O4986" s="1">
        <v>0</v>
      </c>
      <c r="P4986" s="7" t="s">
        <v>9516</v>
      </c>
      <c r="Q4986" s="1">
        <v>0</v>
      </c>
      <c r="R4986" s="1">
        <v>0</v>
      </c>
      <c r="S4986" s="1">
        <v>0</v>
      </c>
      <c r="T4986" s="1" t="s">
        <v>9516</v>
      </c>
    </row>
    <row r="4987" spans="1:20" ht="13.5" customHeight="1">
      <c r="A4987" s="1" t="s">
        <v>6406</v>
      </c>
      <c r="B4987" s="1" t="s">
        <v>3219</v>
      </c>
      <c r="C4987" s="1" t="s">
        <v>6252</v>
      </c>
      <c r="D4987" s="1" t="s">
        <v>6435</v>
      </c>
      <c r="E4987" s="1" t="s">
        <v>6436</v>
      </c>
      <c r="F4987" s="1">
        <v>430.1</v>
      </c>
      <c r="G4987" s="1">
        <v>434.5</v>
      </c>
      <c r="H4987" s="1" t="s">
        <v>3324</v>
      </c>
      <c r="J4987" s="1">
        <v>0</v>
      </c>
      <c r="K4987" s="1">
        <v>0</v>
      </c>
      <c r="L4987" s="1">
        <v>0</v>
      </c>
      <c r="M4987" s="1">
        <v>0</v>
      </c>
      <c r="N4987" s="1">
        <v>0</v>
      </c>
      <c r="O4987" s="1">
        <v>0</v>
      </c>
      <c r="P4987" s="7" t="s">
        <v>9512</v>
      </c>
      <c r="Q4987" s="1">
        <v>0</v>
      </c>
      <c r="R4987" s="1">
        <v>0</v>
      </c>
      <c r="S4987" s="1">
        <v>0</v>
      </c>
      <c r="T4987" s="1" t="s">
        <v>9516</v>
      </c>
    </row>
    <row r="4988" spans="1:20" ht="13.5" customHeight="1">
      <c r="A4988" s="1" t="s">
        <v>6406</v>
      </c>
      <c r="B4988" s="1" t="s">
        <v>3219</v>
      </c>
      <c r="C4988" s="1" t="s">
        <v>6252</v>
      </c>
      <c r="D4988" s="1" t="s">
        <v>6450</v>
      </c>
      <c r="E4988" s="1" t="s">
        <v>6451</v>
      </c>
      <c r="F4988" s="1">
        <v>474.4</v>
      </c>
      <c r="G4988" s="1">
        <v>478.8</v>
      </c>
      <c r="H4988" s="1" t="s">
        <v>7629</v>
      </c>
      <c r="J4988" s="1">
        <v>0</v>
      </c>
      <c r="K4988" s="1">
        <v>0</v>
      </c>
      <c r="L4988" s="1">
        <v>0</v>
      </c>
      <c r="M4988" s="1">
        <v>0</v>
      </c>
      <c r="N4988" s="1">
        <v>0</v>
      </c>
      <c r="O4988" s="1">
        <v>0</v>
      </c>
      <c r="P4988" s="7" t="s">
        <v>9512</v>
      </c>
      <c r="Q4988" s="1">
        <v>0</v>
      </c>
      <c r="R4988" s="1">
        <v>0</v>
      </c>
      <c r="S4988" s="1">
        <v>0</v>
      </c>
      <c r="T4988" s="1" t="s">
        <v>9516</v>
      </c>
    </row>
    <row r="4989" spans="1:20" ht="13.5" customHeight="1">
      <c r="A4989" s="1" t="s">
        <v>6406</v>
      </c>
      <c r="B4989" s="1" t="s">
        <v>3219</v>
      </c>
      <c r="C4989" s="1" t="s">
        <v>6252</v>
      </c>
      <c r="D4989" s="1" t="s">
        <v>6458</v>
      </c>
      <c r="E4989" s="1" t="s">
        <v>6459</v>
      </c>
      <c r="F4989" s="21">
        <v>480</v>
      </c>
      <c r="G4989" s="1">
        <v>0</v>
      </c>
      <c r="H4989" s="1" t="s">
        <v>6460</v>
      </c>
      <c r="J4989" s="1">
        <v>0</v>
      </c>
      <c r="K4989" s="1">
        <v>0</v>
      </c>
      <c r="L4989" s="1">
        <v>0</v>
      </c>
      <c r="M4989" s="1">
        <v>0</v>
      </c>
      <c r="N4989" s="1">
        <v>0</v>
      </c>
      <c r="O4989" s="1">
        <v>0</v>
      </c>
      <c r="P4989" s="7" t="s">
        <v>9516</v>
      </c>
      <c r="Q4989" s="1">
        <v>0</v>
      </c>
      <c r="R4989" s="1">
        <v>0</v>
      </c>
      <c r="S4989" s="1">
        <v>1</v>
      </c>
      <c r="T4989" s="1" t="s">
        <v>9516</v>
      </c>
    </row>
    <row r="4990" spans="1:20" ht="13.5" customHeight="1">
      <c r="A4990" s="1" t="s">
        <v>6406</v>
      </c>
      <c r="B4990" s="1" t="s">
        <v>3219</v>
      </c>
      <c r="C4990" s="1" t="s">
        <v>6252</v>
      </c>
      <c r="D4990" s="1" t="s">
        <v>6461</v>
      </c>
      <c r="E4990" s="1" t="s">
        <v>6462</v>
      </c>
      <c r="F4990" s="21">
        <v>490</v>
      </c>
      <c r="G4990" s="1">
        <v>0</v>
      </c>
      <c r="H4990" s="1" t="s">
        <v>6463</v>
      </c>
      <c r="J4990" s="1">
        <v>0</v>
      </c>
      <c r="K4990" s="1">
        <v>0</v>
      </c>
      <c r="L4990" s="1">
        <v>0</v>
      </c>
      <c r="M4990" s="1">
        <v>0</v>
      </c>
      <c r="N4990" s="1">
        <v>0</v>
      </c>
      <c r="O4990" s="1">
        <v>0</v>
      </c>
      <c r="P4990" s="7" t="s">
        <v>9516</v>
      </c>
      <c r="Q4990" s="1">
        <v>0</v>
      </c>
      <c r="R4990" s="1">
        <v>0</v>
      </c>
      <c r="S4990" s="1">
        <v>1</v>
      </c>
      <c r="T4990" s="1" t="s">
        <v>9516</v>
      </c>
    </row>
    <row r="4991" spans="1:20" ht="13.5" customHeight="1">
      <c r="A4991" s="1" t="s">
        <v>6406</v>
      </c>
      <c r="B4991" s="1" t="s">
        <v>3219</v>
      </c>
      <c r="C4991" s="1" t="s">
        <v>6252</v>
      </c>
      <c r="D4991" s="1" t="s">
        <v>6464</v>
      </c>
      <c r="E4991" s="1" t="s">
        <v>6465</v>
      </c>
      <c r="F4991" s="1">
        <v>509.5</v>
      </c>
      <c r="G4991" s="1">
        <v>513.9</v>
      </c>
      <c r="H4991" s="1" t="s">
        <v>7630</v>
      </c>
      <c r="J4991" s="1">
        <v>0</v>
      </c>
      <c r="K4991" s="1">
        <v>0</v>
      </c>
      <c r="L4991" s="1">
        <v>0</v>
      </c>
      <c r="M4991" s="1">
        <v>0</v>
      </c>
      <c r="N4991" s="1">
        <v>0</v>
      </c>
      <c r="O4991" s="1">
        <v>0</v>
      </c>
      <c r="P4991" s="7" t="s">
        <v>9512</v>
      </c>
      <c r="Q4991" s="1">
        <v>0</v>
      </c>
      <c r="R4991" s="1">
        <v>0</v>
      </c>
      <c r="S4991" s="1">
        <v>0</v>
      </c>
      <c r="T4991" s="1" t="s">
        <v>9516</v>
      </c>
    </row>
    <row r="4992" spans="1:20" ht="13.5" customHeight="1">
      <c r="A4992" s="1" t="s">
        <v>6406</v>
      </c>
      <c r="B4992" s="1" t="s">
        <v>3219</v>
      </c>
      <c r="C4992" s="1" t="s">
        <v>6252</v>
      </c>
      <c r="D4992" s="1" t="s">
        <v>6473</v>
      </c>
      <c r="E4992" s="1" t="s">
        <v>6474</v>
      </c>
      <c r="F4992" s="1">
        <v>536.1</v>
      </c>
      <c r="G4992" s="1">
        <v>540.5</v>
      </c>
      <c r="H4992" s="1" t="s">
        <v>3324</v>
      </c>
      <c r="J4992" s="1">
        <v>0</v>
      </c>
      <c r="K4992" s="1">
        <v>0</v>
      </c>
      <c r="L4992" s="1">
        <v>0</v>
      </c>
      <c r="M4992" s="1">
        <v>0</v>
      </c>
      <c r="N4992" s="1">
        <v>0</v>
      </c>
      <c r="O4992" s="1">
        <v>0</v>
      </c>
      <c r="P4992" s="7" t="s">
        <v>9512</v>
      </c>
      <c r="Q4992" s="1">
        <v>0</v>
      </c>
      <c r="R4992" s="1">
        <v>0</v>
      </c>
      <c r="S4992" s="1">
        <v>0</v>
      </c>
      <c r="T4992" s="1" t="s">
        <v>9516</v>
      </c>
    </row>
    <row r="4993" spans="1:20" ht="13.5" customHeight="1">
      <c r="A4993" s="1" t="s">
        <v>6406</v>
      </c>
      <c r="B4993" s="1" t="s">
        <v>3219</v>
      </c>
      <c r="C4993" s="1" t="s">
        <v>6252</v>
      </c>
      <c r="D4993" s="1" t="s">
        <v>6475</v>
      </c>
      <c r="E4993" s="1" t="s">
        <v>6476</v>
      </c>
      <c r="F4993" s="21">
        <v>540</v>
      </c>
      <c r="G4993" s="1">
        <v>0</v>
      </c>
      <c r="H4993" s="1" t="s">
        <v>5809</v>
      </c>
      <c r="J4993" s="1">
        <v>0</v>
      </c>
      <c r="K4993" s="1">
        <v>0</v>
      </c>
      <c r="L4993" s="1">
        <v>0</v>
      </c>
      <c r="M4993" s="1">
        <v>0</v>
      </c>
      <c r="N4993" s="1">
        <v>0</v>
      </c>
      <c r="O4993" s="1">
        <v>0</v>
      </c>
      <c r="P4993" s="7" t="s">
        <v>9516</v>
      </c>
      <c r="Q4993" s="1">
        <v>0</v>
      </c>
      <c r="R4993" s="1">
        <v>0</v>
      </c>
      <c r="S4993" s="1">
        <v>1</v>
      </c>
      <c r="T4993" s="1" t="s">
        <v>9516</v>
      </c>
    </row>
    <row r="4994" spans="1:20" ht="13.5" customHeight="1">
      <c r="A4994" s="1" t="s">
        <v>6406</v>
      </c>
      <c r="B4994" s="1" t="s">
        <v>3219</v>
      </c>
      <c r="C4994" s="1" t="s">
        <v>6252</v>
      </c>
      <c r="D4994" s="1" t="s">
        <v>6481</v>
      </c>
      <c r="E4994" s="1" t="s">
        <v>6482</v>
      </c>
      <c r="F4994" s="21">
        <v>550</v>
      </c>
      <c r="G4994" s="1">
        <v>0</v>
      </c>
      <c r="H4994" s="1" t="s">
        <v>6483</v>
      </c>
      <c r="J4994" s="1">
        <v>8</v>
      </c>
      <c r="K4994" s="1">
        <v>0</v>
      </c>
      <c r="L4994" s="1">
        <v>0</v>
      </c>
      <c r="M4994" s="1">
        <v>0</v>
      </c>
      <c r="N4994" s="1">
        <v>0</v>
      </c>
      <c r="O4994" s="1">
        <v>0</v>
      </c>
      <c r="P4994" s="7" t="s">
        <v>9516</v>
      </c>
      <c r="Q4994" s="1">
        <v>0</v>
      </c>
      <c r="R4994" s="1">
        <v>0</v>
      </c>
      <c r="S4994" s="1">
        <v>1</v>
      </c>
      <c r="T4994" s="1" t="s">
        <v>9516</v>
      </c>
    </row>
    <row r="4995" spans="1:20" ht="13.5" customHeight="1">
      <c r="A4995" s="1" t="s">
        <v>6479</v>
      </c>
      <c r="B4995" s="1" t="s">
        <v>6480</v>
      </c>
      <c r="C4995" s="1" t="s">
        <v>6252</v>
      </c>
      <c r="D4995" s="1" t="s">
        <v>7631</v>
      </c>
      <c r="E4995" s="1" t="s">
        <v>7632</v>
      </c>
      <c r="F4995" s="1">
        <v>555.1</v>
      </c>
      <c r="G4995" s="1">
        <v>559.5</v>
      </c>
      <c r="H4995" s="1" t="s">
        <v>7633</v>
      </c>
      <c r="J4995" s="1">
        <v>108</v>
      </c>
      <c r="K4995" s="1">
        <v>0</v>
      </c>
      <c r="L4995" s="1">
        <v>0</v>
      </c>
      <c r="M4995" s="1">
        <v>0</v>
      </c>
      <c r="N4995" s="1">
        <v>0</v>
      </c>
      <c r="O4995" s="1">
        <v>0</v>
      </c>
      <c r="P4995" s="7" t="s">
        <v>10125</v>
      </c>
      <c r="Q4995" s="1">
        <v>0</v>
      </c>
      <c r="R4995" s="1">
        <v>0</v>
      </c>
      <c r="S4995" s="1">
        <v>0</v>
      </c>
      <c r="T4995" s="1" t="s">
        <v>9516</v>
      </c>
    </row>
    <row r="4996" spans="1:20" ht="13.5" customHeight="1">
      <c r="A4996" s="1" t="s">
        <v>6479</v>
      </c>
      <c r="B4996" s="1" t="s">
        <v>6480</v>
      </c>
      <c r="C4996" s="1" t="s">
        <v>6252</v>
      </c>
      <c r="D4996" s="1" t="s">
        <v>9759</v>
      </c>
      <c r="E4996" s="1" t="s">
        <v>9760</v>
      </c>
      <c r="F4996" s="21">
        <f>555.9</f>
        <v>555.9</v>
      </c>
      <c r="G4996" s="1">
        <v>0</v>
      </c>
      <c r="H4996" s="1" t="s">
        <v>9761</v>
      </c>
      <c r="J4996" s="1">
        <v>8</v>
      </c>
      <c r="K4996" s="1">
        <v>0</v>
      </c>
      <c r="L4996" s="1">
        <v>0</v>
      </c>
      <c r="M4996" s="1">
        <v>0</v>
      </c>
      <c r="N4996" s="1">
        <v>0</v>
      </c>
      <c r="O4996" s="1">
        <v>0</v>
      </c>
      <c r="P4996" s="7" t="s">
        <v>9516</v>
      </c>
      <c r="Q4996" s="1">
        <v>0</v>
      </c>
      <c r="R4996" s="1">
        <v>0</v>
      </c>
      <c r="S4996" s="1">
        <v>1</v>
      </c>
      <c r="T4996" s="1" t="s">
        <v>9516</v>
      </c>
    </row>
    <row r="4997" spans="1:20" ht="13.5" customHeight="1">
      <c r="A4997" s="1" t="s">
        <v>6479</v>
      </c>
      <c r="B4997" s="1" t="s">
        <v>6480</v>
      </c>
      <c r="C4997" s="1" t="s">
        <v>6252</v>
      </c>
      <c r="D4997" s="1" t="s">
        <v>8168</v>
      </c>
      <c r="E4997" s="1" t="s">
        <v>8169</v>
      </c>
      <c r="F4997" s="21">
        <v>560</v>
      </c>
      <c r="G4997" s="1">
        <v>0</v>
      </c>
      <c r="H4997" s="1" t="s">
        <v>8170</v>
      </c>
      <c r="J4997" s="1">
        <v>8</v>
      </c>
      <c r="K4997" s="1">
        <v>0</v>
      </c>
      <c r="L4997" s="1">
        <v>0</v>
      </c>
      <c r="M4997" s="1">
        <v>0</v>
      </c>
      <c r="N4997" s="1">
        <v>0</v>
      </c>
      <c r="O4997" s="1">
        <v>0</v>
      </c>
      <c r="P4997" s="7" t="s">
        <v>9516</v>
      </c>
      <c r="Q4997" s="1">
        <v>0</v>
      </c>
      <c r="R4997" s="1">
        <v>0</v>
      </c>
      <c r="S4997" s="1">
        <v>1</v>
      </c>
      <c r="T4997" s="1" t="s">
        <v>9516</v>
      </c>
    </row>
    <row r="4998" spans="1:20" ht="13.5" customHeight="1">
      <c r="A4998" s="1" t="s">
        <v>6479</v>
      </c>
      <c r="B4998" s="1" t="s">
        <v>6480</v>
      </c>
      <c r="C4998" s="1" t="s">
        <v>6252</v>
      </c>
      <c r="D4998" s="1" t="s">
        <v>8196</v>
      </c>
      <c r="E4998" s="1" t="s">
        <v>8197</v>
      </c>
      <c r="F4998" s="21">
        <v>600</v>
      </c>
      <c r="G4998" s="1">
        <v>0</v>
      </c>
      <c r="H4998" s="1" t="s">
        <v>8198</v>
      </c>
      <c r="J4998" s="1">
        <v>9</v>
      </c>
      <c r="K4998" s="1">
        <v>0</v>
      </c>
      <c r="L4998" s="1">
        <v>0</v>
      </c>
      <c r="M4998" s="1">
        <v>0</v>
      </c>
      <c r="N4998" s="1">
        <v>0</v>
      </c>
      <c r="O4998" s="1">
        <v>0</v>
      </c>
      <c r="P4998" s="7" t="s">
        <v>9516</v>
      </c>
      <c r="Q4998" s="1">
        <v>0</v>
      </c>
      <c r="R4998" s="1">
        <v>0</v>
      </c>
      <c r="S4998" s="1">
        <v>1</v>
      </c>
      <c r="T4998" s="1" t="s">
        <v>9516</v>
      </c>
    </row>
    <row r="4999" spans="1:20" ht="13.5" customHeight="1">
      <c r="A4999" s="1" t="s">
        <v>6479</v>
      </c>
      <c r="B4999" s="1" t="s">
        <v>6480</v>
      </c>
      <c r="C4999" s="1" t="s">
        <v>6252</v>
      </c>
      <c r="D4999" s="1" t="s">
        <v>8203</v>
      </c>
      <c r="E4999" s="1" t="s">
        <v>8204</v>
      </c>
      <c r="F4999" s="21">
        <v>610</v>
      </c>
      <c r="G4999" s="1">
        <v>0</v>
      </c>
      <c r="H4999" s="1" t="s">
        <v>8205</v>
      </c>
      <c r="J4999" s="1">
        <v>9</v>
      </c>
      <c r="K4999" s="1">
        <v>0</v>
      </c>
      <c r="L4999" s="1">
        <v>0</v>
      </c>
      <c r="M4999" s="1">
        <v>0</v>
      </c>
      <c r="N4999" s="1">
        <v>0</v>
      </c>
      <c r="O4999" s="1">
        <v>0</v>
      </c>
      <c r="P4999" s="7" t="s">
        <v>9516</v>
      </c>
      <c r="Q4999" s="1">
        <v>0</v>
      </c>
      <c r="R4999" s="1">
        <v>0</v>
      </c>
      <c r="S4999" s="1">
        <v>1</v>
      </c>
      <c r="T4999" s="1" t="s">
        <v>9516</v>
      </c>
    </row>
    <row r="5000" spans="1:20" ht="13.5" customHeight="1">
      <c r="A5000" s="1" t="s">
        <v>6479</v>
      </c>
      <c r="B5000" s="1" t="s">
        <v>6480</v>
      </c>
      <c r="C5000" s="1" t="s">
        <v>6252</v>
      </c>
      <c r="D5000" s="1" t="s">
        <v>7634</v>
      </c>
      <c r="E5000" s="1" t="s">
        <v>7635</v>
      </c>
      <c r="F5000" s="1">
        <v>622.29999999999995</v>
      </c>
      <c r="G5000" s="1">
        <v>626.70000000000005</v>
      </c>
      <c r="H5000" s="1" t="s">
        <v>10600</v>
      </c>
      <c r="J5000" s="1">
        <v>109</v>
      </c>
      <c r="K5000" s="1">
        <v>0</v>
      </c>
      <c r="L5000" s="1">
        <v>0</v>
      </c>
      <c r="M5000" s="1">
        <v>0</v>
      </c>
      <c r="N5000" s="1">
        <v>0</v>
      </c>
      <c r="O5000" s="1">
        <v>0</v>
      </c>
      <c r="P5000" s="7" t="s">
        <v>9513</v>
      </c>
      <c r="Q5000" s="1">
        <v>0</v>
      </c>
      <c r="R5000" s="1">
        <v>0</v>
      </c>
      <c r="S5000" s="1">
        <v>0</v>
      </c>
      <c r="T5000" s="1" t="s">
        <v>9516</v>
      </c>
    </row>
    <row r="5001" spans="1:20" ht="13.5" customHeight="1">
      <c r="A5001" s="1" t="s">
        <v>6479</v>
      </c>
      <c r="B5001" s="1" t="s">
        <v>6480</v>
      </c>
      <c r="C5001" s="1" t="s">
        <v>8250</v>
      </c>
      <c r="D5001" s="1" t="s">
        <v>7634</v>
      </c>
      <c r="E5001" s="1" t="s">
        <v>7635</v>
      </c>
      <c r="F5001" s="1">
        <v>0</v>
      </c>
      <c r="G5001" s="1">
        <v>0</v>
      </c>
      <c r="H5001" s="1" t="s">
        <v>9234</v>
      </c>
      <c r="J5001" s="1">
        <v>109</v>
      </c>
      <c r="K5001" s="1">
        <v>0</v>
      </c>
      <c r="L5001" s="1">
        <v>0</v>
      </c>
      <c r="M5001" s="1">
        <v>0</v>
      </c>
      <c r="N5001" s="1">
        <v>0</v>
      </c>
      <c r="O5001" s="1">
        <v>0</v>
      </c>
      <c r="P5001" s="7" t="s">
        <v>9513</v>
      </c>
      <c r="Q5001" s="1">
        <v>0</v>
      </c>
      <c r="R5001" s="1">
        <v>0</v>
      </c>
      <c r="S5001" s="1">
        <v>0</v>
      </c>
      <c r="T5001" s="1" t="s">
        <v>9516</v>
      </c>
    </row>
    <row r="5002" spans="1:20" ht="13.5" customHeight="1">
      <c r="A5002" s="1" t="s">
        <v>8227</v>
      </c>
      <c r="B5002" s="1" t="s">
        <v>6480</v>
      </c>
      <c r="C5002" s="1" t="s">
        <v>8250</v>
      </c>
      <c r="D5002" s="1" t="s">
        <v>8884</v>
      </c>
      <c r="E5002" s="1" t="s">
        <v>8885</v>
      </c>
      <c r="F5002" s="1">
        <v>28.6</v>
      </c>
      <c r="G5002" s="1">
        <v>0</v>
      </c>
      <c r="H5002" s="1" t="s">
        <v>8237</v>
      </c>
      <c r="J5002" s="1">
        <v>0</v>
      </c>
      <c r="K5002" s="1">
        <v>0</v>
      </c>
      <c r="L5002" s="1">
        <v>0</v>
      </c>
      <c r="M5002" s="1">
        <v>0</v>
      </c>
      <c r="N5002" s="1">
        <v>0</v>
      </c>
      <c r="O5002" s="1">
        <v>0</v>
      </c>
      <c r="P5002" s="7" t="s">
        <v>9516</v>
      </c>
      <c r="Q5002" s="1">
        <v>0</v>
      </c>
      <c r="R5002" s="1">
        <v>0</v>
      </c>
      <c r="S5002" s="1">
        <v>0</v>
      </c>
      <c r="T5002" s="1" t="s">
        <v>9516</v>
      </c>
    </row>
    <row r="5003" spans="1:20" ht="13.5" customHeight="1">
      <c r="A5003" s="1" t="s">
        <v>6479</v>
      </c>
      <c r="B5003" s="1" t="s">
        <v>6480</v>
      </c>
      <c r="C5003" s="1" t="s">
        <v>8250</v>
      </c>
      <c r="D5003" s="1" t="s">
        <v>8240</v>
      </c>
      <c r="E5003" s="1" t="s">
        <v>8241</v>
      </c>
      <c r="F5003" s="1">
        <v>35.700000000000003</v>
      </c>
      <c r="G5003" s="1">
        <v>0</v>
      </c>
      <c r="H5003" s="1" t="s">
        <v>9235</v>
      </c>
      <c r="J5003" s="1">
        <v>0</v>
      </c>
      <c r="K5003" s="1">
        <v>0</v>
      </c>
      <c r="L5003" s="1">
        <v>0</v>
      </c>
      <c r="M5003" s="1">
        <v>0</v>
      </c>
      <c r="N5003" s="1">
        <v>0</v>
      </c>
      <c r="O5003" s="1">
        <v>0</v>
      </c>
      <c r="P5003" s="7" t="s">
        <v>9513</v>
      </c>
      <c r="Q5003" s="1">
        <v>0</v>
      </c>
      <c r="R5003" s="1">
        <v>0</v>
      </c>
      <c r="S5003" s="1">
        <v>0</v>
      </c>
      <c r="T5003" s="1" t="s">
        <v>9516</v>
      </c>
    </row>
    <row r="5004" spans="1:20" ht="13.5" customHeight="1">
      <c r="A5004" s="1" t="s">
        <v>6479</v>
      </c>
      <c r="B5004" s="1" t="s">
        <v>6480</v>
      </c>
      <c r="C5004" s="1" t="s">
        <v>8250</v>
      </c>
      <c r="D5004" s="1" t="s">
        <v>8248</v>
      </c>
      <c r="E5004" s="1" t="s">
        <v>8249</v>
      </c>
      <c r="F5004" s="1">
        <v>51.5</v>
      </c>
      <c r="G5004" s="1">
        <v>0</v>
      </c>
      <c r="H5004" s="1" t="s">
        <v>6483</v>
      </c>
      <c r="J5004" s="1">
        <v>0</v>
      </c>
      <c r="K5004" s="1">
        <v>0</v>
      </c>
      <c r="L5004" s="1">
        <v>0</v>
      </c>
      <c r="M5004" s="1">
        <v>0</v>
      </c>
      <c r="N5004" s="1">
        <v>0</v>
      </c>
      <c r="O5004" s="1">
        <v>0</v>
      </c>
      <c r="P5004" s="7" t="s">
        <v>9513</v>
      </c>
      <c r="Q5004" s="1">
        <v>0</v>
      </c>
      <c r="R5004" s="1">
        <v>0</v>
      </c>
      <c r="S5004" s="1">
        <v>0</v>
      </c>
      <c r="T5004" s="1" t="s">
        <v>9516</v>
      </c>
    </row>
    <row r="5005" spans="1:20" ht="13.5" customHeight="1">
      <c r="A5005" s="1" t="s">
        <v>6479</v>
      </c>
      <c r="B5005" s="1" t="s">
        <v>6480</v>
      </c>
      <c r="C5005" s="1" t="s">
        <v>8250</v>
      </c>
      <c r="D5005" s="1" t="s">
        <v>9236</v>
      </c>
      <c r="E5005" s="1" t="s">
        <v>9237</v>
      </c>
      <c r="F5005" s="1">
        <v>69.3</v>
      </c>
      <c r="G5005" s="1">
        <v>0</v>
      </c>
      <c r="H5005" s="1" t="s">
        <v>7</v>
      </c>
      <c r="J5005" s="1">
        <v>0</v>
      </c>
      <c r="K5005" s="1">
        <v>0</v>
      </c>
      <c r="L5005" s="1">
        <v>0</v>
      </c>
      <c r="M5005" s="1">
        <v>0</v>
      </c>
      <c r="N5005" s="1">
        <v>0</v>
      </c>
      <c r="O5005" s="1">
        <v>0</v>
      </c>
      <c r="P5005" s="7" t="s">
        <v>9516</v>
      </c>
      <c r="Q5005" s="1">
        <v>0</v>
      </c>
      <c r="R5005" s="1">
        <v>0</v>
      </c>
      <c r="S5005" s="1">
        <v>0</v>
      </c>
      <c r="T5005" s="1" t="s">
        <v>9516</v>
      </c>
    </row>
    <row r="5006" spans="1:20" ht="13.5" customHeight="1">
      <c r="A5006" s="1" t="s">
        <v>8263</v>
      </c>
      <c r="B5006" s="1" t="s">
        <v>6480</v>
      </c>
      <c r="C5006" s="1" t="s">
        <v>8250</v>
      </c>
      <c r="D5006" s="1" t="s">
        <v>9238</v>
      </c>
      <c r="E5006" s="1" t="s">
        <v>9239</v>
      </c>
      <c r="F5006" s="1">
        <v>90.4</v>
      </c>
      <c r="G5006" s="1">
        <v>0</v>
      </c>
      <c r="H5006" s="1" t="s">
        <v>7</v>
      </c>
      <c r="J5006" s="1">
        <v>0</v>
      </c>
      <c r="K5006" s="1">
        <v>0</v>
      </c>
      <c r="L5006" s="1">
        <v>0</v>
      </c>
      <c r="M5006" s="1">
        <v>0</v>
      </c>
      <c r="N5006" s="1">
        <v>0</v>
      </c>
      <c r="O5006" s="1">
        <v>0</v>
      </c>
      <c r="P5006" s="7" t="s">
        <v>9516</v>
      </c>
      <c r="Q5006" s="1">
        <v>0</v>
      </c>
      <c r="R5006" s="1">
        <v>0</v>
      </c>
      <c r="S5006" s="1">
        <v>0</v>
      </c>
      <c r="T5006" s="1" t="s">
        <v>9516</v>
      </c>
    </row>
    <row r="5007" spans="1:20" ht="13.5" customHeight="1">
      <c r="A5007" s="1" t="s">
        <v>8263</v>
      </c>
      <c r="B5007" s="1" t="s">
        <v>6480</v>
      </c>
      <c r="C5007" s="1" t="s">
        <v>8250</v>
      </c>
      <c r="D5007" s="1" t="s">
        <v>8286</v>
      </c>
      <c r="E5007" s="1" t="s">
        <v>8287</v>
      </c>
      <c r="F5007" s="1">
        <v>118.4</v>
      </c>
      <c r="G5007" s="1">
        <v>0</v>
      </c>
      <c r="H5007" s="1" t="s">
        <v>9240</v>
      </c>
      <c r="J5007" s="1">
        <v>0</v>
      </c>
      <c r="K5007" s="1">
        <v>0</v>
      </c>
      <c r="L5007" s="1">
        <v>0</v>
      </c>
      <c r="M5007" s="1">
        <v>0</v>
      </c>
      <c r="N5007" s="1">
        <v>0</v>
      </c>
      <c r="O5007" s="1">
        <v>0</v>
      </c>
      <c r="P5007" s="7" t="s">
        <v>9513</v>
      </c>
      <c r="Q5007" s="1">
        <v>0</v>
      </c>
      <c r="R5007" s="1">
        <v>0</v>
      </c>
      <c r="S5007" s="1">
        <v>0</v>
      </c>
      <c r="T5007" s="1" t="s">
        <v>9516</v>
      </c>
    </row>
    <row r="5008" spans="1:20" ht="13.5" customHeight="1">
      <c r="A5008" s="1" t="s">
        <v>8263</v>
      </c>
      <c r="B5008" s="1" t="s">
        <v>6480</v>
      </c>
      <c r="C5008" s="1" t="s">
        <v>8250</v>
      </c>
      <c r="D5008" s="1" t="s">
        <v>8291</v>
      </c>
      <c r="E5008" s="1" t="s">
        <v>8292</v>
      </c>
      <c r="F5008" s="21">
        <v>129.30000000000001</v>
      </c>
      <c r="G5008" s="1">
        <v>0</v>
      </c>
      <c r="H5008" s="1" t="s">
        <v>8293</v>
      </c>
      <c r="J5008" s="1">
        <v>0</v>
      </c>
      <c r="K5008" s="1">
        <v>0</v>
      </c>
      <c r="L5008" s="1">
        <v>0</v>
      </c>
      <c r="M5008" s="1">
        <v>0</v>
      </c>
      <c r="N5008" s="1">
        <v>0</v>
      </c>
      <c r="O5008" s="1">
        <v>0</v>
      </c>
      <c r="P5008" s="7" t="s">
        <v>9516</v>
      </c>
      <c r="Q5008" s="1">
        <v>0</v>
      </c>
      <c r="R5008" s="1">
        <v>0</v>
      </c>
      <c r="S5008" s="1">
        <v>1</v>
      </c>
      <c r="T5008" s="1" t="s">
        <v>9516</v>
      </c>
    </row>
    <row r="5009" spans="1:20" ht="13.5" customHeight="1">
      <c r="A5009" s="1" t="s">
        <v>8263</v>
      </c>
      <c r="B5009" s="1" t="s">
        <v>6480</v>
      </c>
      <c r="C5009" s="1" t="s">
        <v>8250</v>
      </c>
      <c r="D5009" s="1" t="s">
        <v>8301</v>
      </c>
      <c r="E5009" s="1" t="s">
        <v>8302</v>
      </c>
      <c r="F5009" s="1">
        <v>151.30000000000001</v>
      </c>
      <c r="G5009" s="1">
        <v>0</v>
      </c>
      <c r="H5009" s="1" t="s">
        <v>6483</v>
      </c>
      <c r="J5009" s="1">
        <v>0</v>
      </c>
      <c r="K5009" s="1">
        <v>0</v>
      </c>
      <c r="L5009" s="1">
        <v>0</v>
      </c>
      <c r="M5009" s="1">
        <v>0</v>
      </c>
      <c r="N5009" s="1">
        <v>0</v>
      </c>
      <c r="O5009" s="1">
        <v>0</v>
      </c>
      <c r="P5009" s="7" t="s">
        <v>9513</v>
      </c>
      <c r="Q5009" s="1">
        <v>0</v>
      </c>
      <c r="R5009" s="1">
        <v>0</v>
      </c>
      <c r="S5009" s="1">
        <v>0</v>
      </c>
      <c r="T5009" s="1" t="s">
        <v>9516</v>
      </c>
    </row>
    <row r="5010" spans="1:20" ht="13.5" customHeight="1">
      <c r="A5010" s="1" t="s">
        <v>8263</v>
      </c>
      <c r="B5010" s="1" t="s">
        <v>6480</v>
      </c>
      <c r="C5010" s="1" t="s">
        <v>8250</v>
      </c>
      <c r="D5010" s="1" t="s">
        <v>9241</v>
      </c>
      <c r="E5010" s="1" t="s">
        <v>9242</v>
      </c>
      <c r="F5010" s="1">
        <v>194.1</v>
      </c>
      <c r="G5010" s="1">
        <v>0</v>
      </c>
      <c r="J5010" s="1">
        <v>0</v>
      </c>
      <c r="K5010" s="1">
        <v>0</v>
      </c>
      <c r="L5010" s="1">
        <v>0</v>
      </c>
      <c r="M5010" s="1">
        <v>0</v>
      </c>
      <c r="N5010" s="1">
        <v>0</v>
      </c>
      <c r="O5010" s="1">
        <v>0</v>
      </c>
      <c r="P5010" s="7" t="s">
        <v>9516</v>
      </c>
      <c r="Q5010" s="1">
        <v>0</v>
      </c>
      <c r="R5010" s="1">
        <v>0</v>
      </c>
      <c r="S5010" s="1">
        <v>0</v>
      </c>
      <c r="T5010" s="1" t="s">
        <v>9516</v>
      </c>
    </row>
    <row r="5011" spans="1:20" ht="13.5" customHeight="1">
      <c r="A5011" s="1" t="s">
        <v>8306</v>
      </c>
      <c r="B5011" s="1" t="s">
        <v>6480</v>
      </c>
      <c r="C5011" s="1" t="s">
        <v>8250</v>
      </c>
      <c r="D5011" s="1" t="s">
        <v>9243</v>
      </c>
      <c r="E5011" s="1" t="s">
        <v>2173</v>
      </c>
      <c r="F5011" s="1">
        <v>210.1</v>
      </c>
      <c r="G5011" s="1">
        <v>0</v>
      </c>
      <c r="J5011" s="1">
        <v>0</v>
      </c>
      <c r="K5011" s="1">
        <v>0</v>
      </c>
      <c r="L5011" s="1">
        <v>0</v>
      </c>
      <c r="M5011" s="1">
        <v>0</v>
      </c>
      <c r="N5011" s="1">
        <v>0</v>
      </c>
      <c r="O5011" s="1">
        <v>0</v>
      </c>
      <c r="P5011" s="7" t="s">
        <v>9516</v>
      </c>
      <c r="Q5011" s="1">
        <v>0</v>
      </c>
      <c r="R5011" s="1">
        <v>0</v>
      </c>
      <c r="S5011" s="1">
        <v>0</v>
      </c>
      <c r="T5011" s="1" t="s">
        <v>9516</v>
      </c>
    </row>
    <row r="5012" spans="1:20" ht="13.5" customHeight="1">
      <c r="A5012" s="1" t="s">
        <v>8306</v>
      </c>
      <c r="B5012" s="1" t="s">
        <v>6480</v>
      </c>
      <c r="C5012" s="1" t="s">
        <v>8250</v>
      </c>
      <c r="D5012" s="1" t="s">
        <v>2692</v>
      </c>
      <c r="E5012" s="1" t="s">
        <v>1984</v>
      </c>
      <c r="F5012" s="1">
        <v>242.8</v>
      </c>
      <c r="G5012" s="1">
        <v>0</v>
      </c>
      <c r="H5012" s="1" t="s">
        <v>8307</v>
      </c>
      <c r="I5012" s="1" t="s">
        <v>9350</v>
      </c>
      <c r="J5012" s="1">
        <v>0</v>
      </c>
      <c r="K5012" s="1">
        <v>0</v>
      </c>
      <c r="L5012" s="1">
        <v>0</v>
      </c>
      <c r="M5012" s="1">
        <v>0</v>
      </c>
      <c r="N5012" s="1">
        <v>0</v>
      </c>
      <c r="O5012" s="1">
        <v>0</v>
      </c>
      <c r="P5012" s="7" t="s">
        <v>8307</v>
      </c>
      <c r="Q5012" s="1">
        <v>0</v>
      </c>
      <c r="R5012" s="1">
        <v>0</v>
      </c>
      <c r="S5012" s="1">
        <v>0</v>
      </c>
      <c r="T5012" s="1" t="s">
        <v>9516</v>
      </c>
    </row>
    <row r="5013" spans="1:20" ht="13.5" customHeight="1">
      <c r="A5013" s="1" t="s">
        <v>8306</v>
      </c>
      <c r="B5013" s="1" t="s">
        <v>6480</v>
      </c>
      <c r="C5013" s="1" t="s">
        <v>8250</v>
      </c>
      <c r="D5013" s="1" t="s">
        <v>8330</v>
      </c>
      <c r="E5013" s="1" t="s">
        <v>8331</v>
      </c>
      <c r="F5013" s="1">
        <v>288.89999999999998</v>
      </c>
      <c r="G5013" s="1">
        <v>0</v>
      </c>
      <c r="H5013" s="1" t="s">
        <v>9244</v>
      </c>
      <c r="J5013" s="1">
        <v>0</v>
      </c>
      <c r="K5013" s="1">
        <v>0</v>
      </c>
      <c r="L5013" s="1">
        <v>0</v>
      </c>
      <c r="M5013" s="1">
        <v>0</v>
      </c>
      <c r="N5013" s="1">
        <v>0</v>
      </c>
      <c r="O5013" s="1">
        <v>0</v>
      </c>
      <c r="P5013" s="7" t="s">
        <v>8307</v>
      </c>
      <c r="Q5013" s="1">
        <v>0</v>
      </c>
      <c r="R5013" s="1">
        <v>0</v>
      </c>
      <c r="S5013" s="1">
        <v>0</v>
      </c>
      <c r="T5013" s="1" t="s">
        <v>9516</v>
      </c>
    </row>
    <row r="5014" spans="1:20" ht="13.5" customHeight="1">
      <c r="A5014" s="1" t="s">
        <v>10276</v>
      </c>
      <c r="B5014" s="1" t="s">
        <v>9731</v>
      </c>
      <c r="C5014" s="1" t="s">
        <v>9733</v>
      </c>
      <c r="D5014" s="1" t="s">
        <v>10287</v>
      </c>
      <c r="E5014" s="1" t="s">
        <v>10288</v>
      </c>
      <c r="F5014" s="1">
        <v>0</v>
      </c>
      <c r="G5014" s="1">
        <v>0</v>
      </c>
      <c r="H5014" s="1" t="s">
        <v>10284</v>
      </c>
      <c r="J5014" s="1">
        <v>0</v>
      </c>
      <c r="K5014" s="1">
        <v>0</v>
      </c>
      <c r="L5014" s="1">
        <v>0</v>
      </c>
      <c r="M5014" s="1">
        <v>0</v>
      </c>
      <c r="N5014" s="1">
        <v>0</v>
      </c>
      <c r="O5014" s="1">
        <v>0</v>
      </c>
      <c r="P5014" s="7" t="s">
        <v>9516</v>
      </c>
      <c r="Q5014" s="1">
        <v>0</v>
      </c>
      <c r="R5014" s="1">
        <v>0</v>
      </c>
      <c r="S5014" s="1">
        <v>0</v>
      </c>
      <c r="T5014" s="1" t="s">
        <v>9516</v>
      </c>
    </row>
    <row r="5015" spans="1:20" ht="13.5" customHeight="1">
      <c r="A5015" s="1" t="s">
        <v>10276</v>
      </c>
      <c r="B5015" s="1" t="s">
        <v>9731</v>
      </c>
      <c r="C5015" s="1" t="s">
        <v>9733</v>
      </c>
      <c r="D5015" s="1" t="s">
        <v>10280</v>
      </c>
      <c r="E5015" s="1" t="s">
        <v>10277</v>
      </c>
      <c r="F5015" s="1">
        <v>38.5</v>
      </c>
      <c r="G5015" s="1">
        <v>0</v>
      </c>
      <c r="J5015" s="1">
        <v>0</v>
      </c>
      <c r="K5015" s="1">
        <v>0</v>
      </c>
      <c r="L5015" s="1">
        <v>0</v>
      </c>
      <c r="M5015" s="1">
        <v>0</v>
      </c>
      <c r="N5015" s="1">
        <v>0</v>
      </c>
      <c r="O5015" s="1">
        <v>0</v>
      </c>
      <c r="P5015" s="7" t="s">
        <v>9516</v>
      </c>
      <c r="Q5015" s="1">
        <v>0</v>
      </c>
      <c r="R5015" s="1">
        <v>0</v>
      </c>
      <c r="S5015" s="1">
        <v>0</v>
      </c>
      <c r="T5015" s="1" t="s">
        <v>9516</v>
      </c>
    </row>
    <row r="5016" spans="1:20" ht="13.5" customHeight="1">
      <c r="A5016" s="1" t="s">
        <v>9732</v>
      </c>
      <c r="B5016" s="1" t="s">
        <v>9731</v>
      </c>
      <c r="C5016" s="1" t="s">
        <v>9733</v>
      </c>
      <c r="D5016" s="1" t="s">
        <v>10281</v>
      </c>
      <c r="E5016" s="1" t="s">
        <v>10278</v>
      </c>
      <c r="F5016" s="1">
        <v>113.3</v>
      </c>
      <c r="G5016" s="1">
        <v>0</v>
      </c>
      <c r="J5016" s="1">
        <v>0</v>
      </c>
      <c r="K5016" s="1">
        <v>0</v>
      </c>
      <c r="L5016" s="1">
        <v>0</v>
      </c>
      <c r="M5016" s="1">
        <v>0</v>
      </c>
      <c r="N5016" s="1">
        <v>0</v>
      </c>
      <c r="O5016" s="1">
        <v>0</v>
      </c>
      <c r="P5016" s="7" t="s">
        <v>9516</v>
      </c>
      <c r="Q5016" s="1">
        <v>0</v>
      </c>
      <c r="R5016" s="1">
        <v>0</v>
      </c>
      <c r="S5016" s="1">
        <v>0</v>
      </c>
      <c r="T5016" s="1" t="s">
        <v>9516</v>
      </c>
    </row>
    <row r="5017" spans="1:20" ht="13.5" customHeight="1">
      <c r="A5017" s="1" t="s">
        <v>9732</v>
      </c>
      <c r="B5017" s="1" t="s">
        <v>9731</v>
      </c>
      <c r="C5017" s="1" t="s">
        <v>9733</v>
      </c>
      <c r="D5017" s="1" t="s">
        <v>10282</v>
      </c>
      <c r="E5017" s="1" t="s">
        <v>10279</v>
      </c>
      <c r="F5017" s="1">
        <v>148.80000000000001</v>
      </c>
      <c r="G5017" s="1">
        <v>0</v>
      </c>
      <c r="H5017" s="1" t="s">
        <v>9432</v>
      </c>
      <c r="J5017" s="1">
        <v>0</v>
      </c>
      <c r="K5017" s="1">
        <v>0</v>
      </c>
      <c r="L5017" s="1">
        <v>0</v>
      </c>
      <c r="M5017" s="1">
        <v>0</v>
      </c>
      <c r="N5017" s="1">
        <v>0</v>
      </c>
      <c r="O5017" s="1">
        <v>0</v>
      </c>
      <c r="P5017" s="7" t="s">
        <v>9516</v>
      </c>
      <c r="Q5017" s="1">
        <v>0</v>
      </c>
      <c r="R5017" s="1">
        <v>0</v>
      </c>
      <c r="S5017" s="1">
        <v>0</v>
      </c>
      <c r="T5017" s="1" t="s">
        <v>9516</v>
      </c>
    </row>
    <row r="5018" spans="1:20" ht="13.5" customHeight="1">
      <c r="A5018" s="1" t="s">
        <v>1905</v>
      </c>
      <c r="B5018" s="1" t="s">
        <v>952</v>
      </c>
      <c r="C5018" s="1" t="s">
        <v>9962</v>
      </c>
      <c r="D5018" s="1" t="s">
        <v>1946</v>
      </c>
      <c r="E5018" s="1" t="s">
        <v>1947</v>
      </c>
      <c r="F5018" s="1">
        <v>0</v>
      </c>
      <c r="G5018" s="1">
        <v>0</v>
      </c>
      <c r="H5018" s="1" t="s">
        <v>9980</v>
      </c>
      <c r="I5018" s="1" t="s">
        <v>9317</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4101</v>
      </c>
      <c r="E5019" s="1" t="s">
        <v>4102</v>
      </c>
      <c r="F5019" s="1">
        <v>40.1</v>
      </c>
      <c r="G5019" s="1">
        <v>0</v>
      </c>
      <c r="H5019" s="1" t="s">
        <v>9969</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4106</v>
      </c>
      <c r="E5020" s="1" t="s">
        <v>4107</v>
      </c>
      <c r="F5020" s="1">
        <v>49.9</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4108</v>
      </c>
      <c r="E5021" s="1" t="s">
        <v>10223</v>
      </c>
      <c r="F5021" s="1">
        <v>56.1</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4113</v>
      </c>
      <c r="E5022" s="1" t="s">
        <v>4114</v>
      </c>
      <c r="F5022" s="1">
        <v>75</v>
      </c>
      <c r="G5022" s="1">
        <v>0</v>
      </c>
      <c r="H5022" s="1" t="s">
        <v>9443</v>
      </c>
      <c r="J5022" s="1">
        <v>0</v>
      </c>
      <c r="K5022" s="1">
        <v>0</v>
      </c>
      <c r="L5022" s="1">
        <v>5</v>
      </c>
      <c r="M5022" s="1">
        <v>0</v>
      </c>
      <c r="N5022" s="1">
        <v>0</v>
      </c>
      <c r="O5022" s="1">
        <v>0</v>
      </c>
      <c r="P5022" s="1" t="s">
        <v>9443</v>
      </c>
      <c r="Q5022" s="1">
        <v>0</v>
      </c>
      <c r="R5022" s="1">
        <v>0</v>
      </c>
      <c r="S5022" s="1">
        <v>0</v>
      </c>
      <c r="T5022" s="1" t="s">
        <v>9516</v>
      </c>
    </row>
    <row r="5023" spans="1:20" ht="13.5" customHeight="1">
      <c r="A5023" s="1" t="s">
        <v>2396</v>
      </c>
      <c r="B5023" s="1" t="s">
        <v>952</v>
      </c>
      <c r="C5023" s="1" t="s">
        <v>9962</v>
      </c>
      <c r="D5023" s="1" t="s">
        <v>4119</v>
      </c>
      <c r="E5023" s="1" t="s">
        <v>4120</v>
      </c>
      <c r="F5023" s="1">
        <v>87.1</v>
      </c>
      <c r="G5023" s="1">
        <v>0</v>
      </c>
      <c r="H5023" s="1" t="s">
        <v>9443</v>
      </c>
      <c r="J5023" s="1">
        <v>0</v>
      </c>
      <c r="K5023" s="1">
        <v>0</v>
      </c>
      <c r="L5023" s="1">
        <v>5</v>
      </c>
      <c r="M5023" s="1">
        <v>0</v>
      </c>
      <c r="N5023" s="1">
        <v>0</v>
      </c>
      <c r="O5023" s="1">
        <v>0</v>
      </c>
      <c r="P5023" s="1" t="s">
        <v>9443</v>
      </c>
      <c r="Q5023" s="1">
        <v>0</v>
      </c>
      <c r="R5023" s="1">
        <v>0</v>
      </c>
      <c r="S5023" s="1">
        <v>0</v>
      </c>
      <c r="T5023" s="1" t="s">
        <v>9516</v>
      </c>
    </row>
    <row r="5024" spans="1:20" ht="13.5" customHeight="1">
      <c r="A5024" s="1" t="s">
        <v>2396</v>
      </c>
      <c r="B5024" s="1" t="s">
        <v>952</v>
      </c>
      <c r="C5024" s="1" t="s">
        <v>9962</v>
      </c>
      <c r="D5024" s="1" t="s">
        <v>4130</v>
      </c>
      <c r="E5024" s="1" t="s">
        <v>4131</v>
      </c>
      <c r="F5024" s="1">
        <v>100.4</v>
      </c>
      <c r="G5024" s="1">
        <v>0</v>
      </c>
      <c r="H5024" s="1" t="s">
        <v>9443</v>
      </c>
      <c r="J5024" s="1">
        <v>0</v>
      </c>
      <c r="K5024" s="1">
        <v>0</v>
      </c>
      <c r="L5024" s="1">
        <v>5</v>
      </c>
      <c r="M5024" s="1">
        <v>0</v>
      </c>
      <c r="N5024" s="1">
        <v>0</v>
      </c>
      <c r="O5024" s="1">
        <v>0</v>
      </c>
      <c r="P5024" s="1" t="s">
        <v>9443</v>
      </c>
      <c r="Q5024" s="1">
        <v>0</v>
      </c>
      <c r="R5024" s="1">
        <v>0</v>
      </c>
      <c r="S5024" s="1">
        <v>0</v>
      </c>
      <c r="T5024" s="1" t="s">
        <v>9516</v>
      </c>
    </row>
    <row r="5025" spans="1:20" ht="13.5" customHeight="1">
      <c r="A5025" s="1" t="s">
        <v>2396</v>
      </c>
      <c r="B5025" s="1" t="s">
        <v>952</v>
      </c>
      <c r="C5025" s="1" t="s">
        <v>9962</v>
      </c>
      <c r="D5025" s="1" t="s">
        <v>4136</v>
      </c>
      <c r="E5025" s="1" t="s">
        <v>4137</v>
      </c>
      <c r="F5025" s="1">
        <v>108.1</v>
      </c>
      <c r="G5025" s="1">
        <v>0</v>
      </c>
      <c r="H5025" s="1" t="s">
        <v>9443</v>
      </c>
      <c r="J5025" s="1">
        <v>0</v>
      </c>
      <c r="K5025" s="1">
        <v>0</v>
      </c>
      <c r="L5025" s="1">
        <v>5</v>
      </c>
      <c r="M5025" s="1">
        <v>0</v>
      </c>
      <c r="N5025" s="1">
        <v>0</v>
      </c>
      <c r="O5025" s="1">
        <v>0</v>
      </c>
      <c r="P5025" s="1" t="s">
        <v>9443</v>
      </c>
      <c r="Q5025" s="1">
        <v>0</v>
      </c>
      <c r="R5025" s="1">
        <v>0</v>
      </c>
      <c r="S5025" s="1">
        <v>0</v>
      </c>
      <c r="T5025" s="1" t="s">
        <v>9516</v>
      </c>
    </row>
    <row r="5026" spans="1:20" ht="13.5" customHeight="1">
      <c r="A5026" s="1" t="s">
        <v>2396</v>
      </c>
      <c r="B5026" s="1" t="s">
        <v>952</v>
      </c>
      <c r="C5026" s="1" t="s">
        <v>9962</v>
      </c>
      <c r="D5026" s="1" t="s">
        <v>4140</v>
      </c>
      <c r="E5026" s="1" t="s">
        <v>4141</v>
      </c>
      <c r="F5026" s="1">
        <v>113.5</v>
      </c>
      <c r="G5026" s="1">
        <v>0</v>
      </c>
      <c r="H5026" s="1" t="s">
        <v>9443</v>
      </c>
      <c r="J5026" s="1">
        <v>0</v>
      </c>
      <c r="K5026" s="1">
        <v>0</v>
      </c>
      <c r="L5026" s="1">
        <v>5</v>
      </c>
      <c r="M5026" s="1">
        <v>0</v>
      </c>
      <c r="N5026" s="1">
        <v>0</v>
      </c>
      <c r="O5026" s="1">
        <v>0</v>
      </c>
      <c r="P5026" s="1" t="s">
        <v>9443</v>
      </c>
      <c r="Q5026" s="1">
        <v>0</v>
      </c>
      <c r="R5026" s="1">
        <v>0</v>
      </c>
      <c r="S5026" s="1">
        <v>0</v>
      </c>
      <c r="T5026" s="1" t="s">
        <v>9516</v>
      </c>
    </row>
    <row r="5027" spans="1:20" ht="13.5" customHeight="1">
      <c r="A5027" s="1" t="s">
        <v>2396</v>
      </c>
      <c r="B5027" s="1" t="s">
        <v>952</v>
      </c>
      <c r="C5027" s="1" t="s">
        <v>9962</v>
      </c>
      <c r="D5027" s="1" t="s">
        <v>4144</v>
      </c>
      <c r="E5027" s="1" t="s">
        <v>4145</v>
      </c>
      <c r="F5027" s="1">
        <v>126.9</v>
      </c>
      <c r="G5027" s="1">
        <v>0</v>
      </c>
      <c r="H5027" s="1" t="s">
        <v>9443</v>
      </c>
      <c r="J5027" s="1">
        <v>0</v>
      </c>
      <c r="K5027" s="1">
        <v>0</v>
      </c>
      <c r="L5027" s="1">
        <v>5</v>
      </c>
      <c r="M5027" s="1">
        <v>0</v>
      </c>
      <c r="N5027" s="1">
        <v>0</v>
      </c>
      <c r="O5027" s="1">
        <v>0</v>
      </c>
      <c r="P5027" s="1" t="s">
        <v>9443</v>
      </c>
      <c r="Q5027" s="1">
        <v>0</v>
      </c>
      <c r="R5027" s="1">
        <v>0</v>
      </c>
      <c r="S5027" s="1">
        <v>0</v>
      </c>
      <c r="T5027" s="1" t="s">
        <v>9516</v>
      </c>
    </row>
    <row r="5028" spans="1:20" ht="13.5" customHeight="1">
      <c r="A5028" s="1" t="s">
        <v>2396</v>
      </c>
      <c r="B5028" s="1" t="s">
        <v>952</v>
      </c>
      <c r="C5028" s="1" t="s">
        <v>9962</v>
      </c>
      <c r="D5028" s="1" t="s">
        <v>4152</v>
      </c>
      <c r="E5028" s="1" t="s">
        <v>4153</v>
      </c>
      <c r="F5028" s="1">
        <v>148.6</v>
      </c>
      <c r="G5028" s="1">
        <v>0</v>
      </c>
      <c r="H5028" s="1" t="s">
        <v>9968</v>
      </c>
      <c r="J5028" s="1">
        <v>0</v>
      </c>
      <c r="K5028" s="1">
        <v>0</v>
      </c>
      <c r="L5028" s="1">
        <v>5</v>
      </c>
      <c r="M5028" s="1">
        <v>0</v>
      </c>
      <c r="N5028" s="1">
        <v>0</v>
      </c>
      <c r="O5028" s="1">
        <v>0</v>
      </c>
      <c r="P5028" s="1" t="s">
        <v>9443</v>
      </c>
      <c r="Q5028" s="1">
        <v>0</v>
      </c>
      <c r="R5028" s="1">
        <v>0</v>
      </c>
      <c r="S5028" s="1">
        <v>0</v>
      </c>
      <c r="T5028" s="1" t="s">
        <v>9516</v>
      </c>
    </row>
    <row r="5029" spans="1:20" ht="13.5" customHeight="1">
      <c r="A5029" s="1" t="s">
        <v>9965</v>
      </c>
      <c r="B5029" s="1" t="s">
        <v>9966</v>
      </c>
      <c r="C5029" s="1" t="s">
        <v>9963</v>
      </c>
      <c r="D5029" s="7" t="s">
        <v>9773</v>
      </c>
      <c r="P5029" s="7"/>
    </row>
    <row r="5030" spans="1:20" ht="13.5" customHeight="1">
      <c r="A5030" s="1" t="s">
        <v>9965</v>
      </c>
      <c r="B5030" s="1" t="s">
        <v>9966</v>
      </c>
      <c r="C5030" s="1" t="s">
        <v>9981</v>
      </c>
      <c r="D5030" s="7" t="s">
        <v>9773</v>
      </c>
      <c r="P5030" s="7"/>
    </row>
    <row r="5031" spans="1:20" ht="13.5" customHeight="1">
      <c r="A5031" s="1" t="s">
        <v>9965</v>
      </c>
      <c r="B5031" s="1" t="s">
        <v>9966</v>
      </c>
      <c r="C5031" s="1" t="s">
        <v>9982</v>
      </c>
      <c r="D5031" s="7" t="s">
        <v>9773</v>
      </c>
      <c r="P5031" s="7"/>
    </row>
    <row r="5032" spans="1:20" ht="13.5" customHeight="1">
      <c r="A5032" s="1" t="s">
        <v>9965</v>
      </c>
      <c r="B5032" s="1" t="s">
        <v>9966</v>
      </c>
      <c r="C5032" s="1" t="s">
        <v>9983</v>
      </c>
      <c r="D5032" s="7" t="s">
        <v>9773</v>
      </c>
      <c r="E5032" s="1" t="s">
        <v>9987</v>
      </c>
      <c r="P5032" s="7"/>
    </row>
    <row r="5033" spans="1:20" ht="13.5" customHeight="1">
      <c r="A5033" s="1" t="s">
        <v>9965</v>
      </c>
      <c r="B5033" s="1" t="s">
        <v>9966</v>
      </c>
      <c r="C5033" s="1" t="s">
        <v>9984</v>
      </c>
      <c r="D5033" s="7" t="s">
        <v>9773</v>
      </c>
      <c r="P5033" s="7"/>
    </row>
    <row r="5034" spans="1:20" ht="13.5" customHeight="1">
      <c r="A5034" s="1" t="s">
        <v>9965</v>
      </c>
      <c r="B5034" s="1" t="s">
        <v>9966</v>
      </c>
      <c r="C5034" s="1" t="s">
        <v>9985</v>
      </c>
      <c r="D5034" s="7" t="s">
        <v>9773</v>
      </c>
      <c r="P5034" s="7"/>
    </row>
    <row r="5035" spans="1:20" ht="13.5" customHeight="1">
      <c r="A5035" s="1" t="s">
        <v>9965</v>
      </c>
      <c r="B5035" s="1" t="s">
        <v>9966</v>
      </c>
      <c r="C5035" s="1" t="s">
        <v>9986</v>
      </c>
      <c r="D5035" s="7" t="s">
        <v>9773</v>
      </c>
      <c r="P5035" s="7"/>
    </row>
    <row r="5036" spans="1:20" ht="13.5" customHeight="1">
      <c r="A5036" s="1" t="s">
        <v>2019</v>
      </c>
      <c r="B5036" s="1" t="s">
        <v>9684</v>
      </c>
      <c r="C5036" s="1" t="s">
        <v>9684</v>
      </c>
      <c r="D5036" s="1" t="s">
        <v>9247</v>
      </c>
      <c r="E5036" s="1" t="s">
        <v>2069</v>
      </c>
      <c r="F5036" s="1">
        <v>0</v>
      </c>
      <c r="G5036" s="1">
        <v>-1</v>
      </c>
      <c r="H5036" s="1" t="s">
        <v>9248</v>
      </c>
      <c r="J5036" s="1">
        <v>0</v>
      </c>
      <c r="K5036" s="1">
        <v>0</v>
      </c>
      <c r="L5036" s="1">
        <v>0</v>
      </c>
      <c r="M5036" s="1">
        <v>0</v>
      </c>
      <c r="N5036" s="1">
        <v>0</v>
      </c>
      <c r="O5036" s="1">
        <v>0</v>
      </c>
      <c r="P5036" s="1" t="s">
        <v>9516</v>
      </c>
      <c r="Q5036" s="1">
        <v>0</v>
      </c>
      <c r="R5036" s="1">
        <v>0</v>
      </c>
      <c r="S5036" s="1">
        <v>0</v>
      </c>
      <c r="T5036" s="1" t="s">
        <v>9516</v>
      </c>
    </row>
    <row r="5037" spans="1:20" ht="13.5" customHeight="1">
      <c r="A5037" s="1" t="s">
        <v>2019</v>
      </c>
      <c r="B5037" s="1" t="s">
        <v>9245</v>
      </c>
      <c r="C5037" s="1" t="s">
        <v>9245</v>
      </c>
      <c r="D5037" s="1" t="s">
        <v>9249</v>
      </c>
      <c r="E5037" s="1" t="s">
        <v>9250</v>
      </c>
      <c r="F5037" s="1">
        <v>21.3</v>
      </c>
      <c r="G5037" s="1">
        <v>-1</v>
      </c>
      <c r="H5037" s="1" t="s">
        <v>9251</v>
      </c>
      <c r="J5037" s="1">
        <v>0</v>
      </c>
      <c r="K5037" s="1">
        <v>0</v>
      </c>
      <c r="L5037" s="1">
        <v>0</v>
      </c>
      <c r="M5037" s="1">
        <v>0</v>
      </c>
      <c r="N5037" s="1">
        <v>0</v>
      </c>
      <c r="O5037" s="1">
        <v>0</v>
      </c>
      <c r="P5037" s="1" t="s">
        <v>9516</v>
      </c>
      <c r="Q5037" s="1">
        <v>0</v>
      </c>
      <c r="R5037" s="1">
        <v>0</v>
      </c>
      <c r="S5037" s="1">
        <v>0</v>
      </c>
      <c r="T5037" s="1" t="s">
        <v>9516</v>
      </c>
    </row>
    <row r="5038" spans="1:20" ht="13.5" customHeight="1">
      <c r="A5038" s="1" t="s">
        <v>10246</v>
      </c>
      <c r="B5038" s="1" t="s">
        <v>9245</v>
      </c>
      <c r="C5038" s="1" t="s">
        <v>9245</v>
      </c>
      <c r="D5038" s="1" t="s">
        <v>9253</v>
      </c>
      <c r="E5038" s="1" t="s">
        <v>4659</v>
      </c>
      <c r="F5038" s="1">
        <v>32</v>
      </c>
      <c r="G5038" s="1">
        <v>-1</v>
      </c>
      <c r="H5038" s="1" t="s">
        <v>9254</v>
      </c>
      <c r="J5038" s="1">
        <v>0</v>
      </c>
      <c r="K5038" s="1">
        <v>0</v>
      </c>
      <c r="L5038" s="1">
        <v>0</v>
      </c>
      <c r="M5038" s="1">
        <v>0</v>
      </c>
      <c r="N5038" s="1">
        <v>0</v>
      </c>
      <c r="O5038" s="1">
        <v>0</v>
      </c>
      <c r="P5038" s="1" t="s">
        <v>9516</v>
      </c>
      <c r="Q5038" s="1">
        <v>0</v>
      </c>
      <c r="R5038" s="1">
        <v>0</v>
      </c>
      <c r="S5038" s="1">
        <v>0</v>
      </c>
      <c r="T5038" s="1" t="s">
        <v>9516</v>
      </c>
    </row>
    <row r="5039" spans="1:20" ht="13.5" customHeight="1">
      <c r="A5039" s="1" t="s">
        <v>10246</v>
      </c>
      <c r="B5039" s="1" t="s">
        <v>9245</v>
      </c>
      <c r="C5039" s="1" t="s">
        <v>9245</v>
      </c>
      <c r="D5039" s="1" t="s">
        <v>9255</v>
      </c>
      <c r="E5039" s="1" t="s">
        <v>9256</v>
      </c>
      <c r="F5039" s="1">
        <v>70.8</v>
      </c>
      <c r="G5039" s="1">
        <v>-1</v>
      </c>
      <c r="H5039" s="1" t="s">
        <v>9254</v>
      </c>
      <c r="J5039" s="1">
        <v>0</v>
      </c>
      <c r="K5039" s="1">
        <v>0</v>
      </c>
      <c r="L5039" s="1">
        <v>0</v>
      </c>
      <c r="M5039" s="1">
        <v>0</v>
      </c>
      <c r="N5039" s="1">
        <v>0</v>
      </c>
      <c r="O5039" s="1">
        <v>0</v>
      </c>
      <c r="P5039" s="1" t="s">
        <v>9516</v>
      </c>
      <c r="Q5039" s="1">
        <v>0</v>
      </c>
      <c r="R5039" s="1">
        <v>0</v>
      </c>
      <c r="S5039" s="1">
        <v>0</v>
      </c>
      <c r="T5039" s="1" t="s">
        <v>9516</v>
      </c>
    </row>
    <row r="5040" spans="1:20" ht="13.5" customHeight="1">
      <c r="A5040" s="1" t="s">
        <v>2801</v>
      </c>
      <c r="B5040" s="1" t="s">
        <v>9245</v>
      </c>
      <c r="C5040" s="1" t="s">
        <v>9245</v>
      </c>
      <c r="D5040" s="1" t="s">
        <v>10250</v>
      </c>
      <c r="E5040" s="1" t="s">
        <v>10253</v>
      </c>
      <c r="F5040" s="1">
        <v>82</v>
      </c>
      <c r="G5040" s="1">
        <v>-1</v>
      </c>
      <c r="H5040" s="1" t="s">
        <v>9258</v>
      </c>
      <c r="J5040" s="1">
        <v>0</v>
      </c>
      <c r="K5040" s="1">
        <v>0</v>
      </c>
      <c r="L5040" s="1">
        <v>0</v>
      </c>
      <c r="M5040" s="1">
        <v>0</v>
      </c>
      <c r="N5040" s="1">
        <v>0</v>
      </c>
      <c r="O5040" s="1">
        <v>0</v>
      </c>
      <c r="P5040" s="1" t="s">
        <v>9516</v>
      </c>
      <c r="Q5040" s="1">
        <v>0</v>
      </c>
      <c r="R5040" s="1">
        <v>0</v>
      </c>
      <c r="S5040" s="1">
        <v>0</v>
      </c>
      <c r="T5040" s="1" t="s">
        <v>9516</v>
      </c>
    </row>
    <row r="5041" spans="1:20" ht="13.5" customHeight="1">
      <c r="A5041" s="1" t="s">
        <v>2801</v>
      </c>
      <c r="B5041" s="1" t="s">
        <v>9258</v>
      </c>
      <c r="C5041" s="1" t="s">
        <v>9258</v>
      </c>
      <c r="D5041" s="1" t="s">
        <v>10250</v>
      </c>
      <c r="E5041" s="1" t="s">
        <v>10253</v>
      </c>
      <c r="F5041" s="1">
        <v>0</v>
      </c>
      <c r="G5041" s="1">
        <v>-1</v>
      </c>
      <c r="H5041" s="1" t="s">
        <v>9245</v>
      </c>
      <c r="J5041" s="1">
        <v>0</v>
      </c>
      <c r="K5041" s="1">
        <v>0</v>
      </c>
      <c r="L5041" s="1">
        <v>0</v>
      </c>
      <c r="M5041" s="1">
        <v>0</v>
      </c>
      <c r="N5041" s="1">
        <v>0</v>
      </c>
      <c r="O5041" s="1">
        <v>0</v>
      </c>
      <c r="P5041" s="1" t="s">
        <v>9516</v>
      </c>
      <c r="Q5041" s="1">
        <v>0</v>
      </c>
      <c r="R5041" s="1">
        <v>0</v>
      </c>
      <c r="S5041" s="1">
        <v>0</v>
      </c>
      <c r="T5041" s="1" t="s">
        <v>9516</v>
      </c>
    </row>
    <row r="5042" spans="1:20" ht="13.5" customHeight="1">
      <c r="A5042" s="1" t="s">
        <v>2801</v>
      </c>
      <c r="B5042" s="1" t="s">
        <v>9258</v>
      </c>
      <c r="C5042" s="1" t="s">
        <v>9258</v>
      </c>
      <c r="D5042" s="1" t="s">
        <v>9260</v>
      </c>
      <c r="E5042" s="1" t="s">
        <v>2804</v>
      </c>
      <c r="F5042" s="1">
        <v>25.9</v>
      </c>
      <c r="G5042" s="1">
        <v>-1</v>
      </c>
      <c r="H5042" s="1" t="s">
        <v>9261</v>
      </c>
      <c r="J5042" s="1">
        <v>0</v>
      </c>
      <c r="K5042" s="1">
        <v>0</v>
      </c>
      <c r="L5042" s="1">
        <v>0</v>
      </c>
      <c r="M5042" s="1">
        <v>0</v>
      </c>
      <c r="N5042" s="1">
        <v>0</v>
      </c>
      <c r="O5042" s="1">
        <v>0</v>
      </c>
      <c r="P5042" s="1" t="s">
        <v>9516</v>
      </c>
      <c r="Q5042" s="1">
        <v>0</v>
      </c>
      <c r="R5042" s="1">
        <v>0</v>
      </c>
      <c r="S5042" s="1">
        <v>0</v>
      </c>
      <c r="T5042" s="1" t="s">
        <v>9516</v>
      </c>
    </row>
    <row r="5043" spans="1:20" ht="13.5" customHeight="1">
      <c r="A5043" s="1" t="s">
        <v>2801</v>
      </c>
      <c r="B5043" s="1" t="s">
        <v>9258</v>
      </c>
      <c r="C5043" s="1" t="s">
        <v>9258</v>
      </c>
      <c r="D5043" s="1" t="s">
        <v>9262</v>
      </c>
      <c r="E5043" s="1" t="s">
        <v>2853</v>
      </c>
      <c r="F5043" s="1">
        <v>77.3</v>
      </c>
      <c r="G5043" s="1">
        <v>-1</v>
      </c>
      <c r="H5043" s="1" t="s">
        <v>9263</v>
      </c>
      <c r="J5043" s="1">
        <v>0</v>
      </c>
      <c r="K5043" s="1">
        <v>0</v>
      </c>
      <c r="L5043" s="1">
        <v>0</v>
      </c>
      <c r="M5043" s="1">
        <v>0</v>
      </c>
      <c r="N5043" s="1">
        <v>0</v>
      </c>
      <c r="O5043" s="1">
        <v>0</v>
      </c>
      <c r="P5043" s="1" t="s">
        <v>9516</v>
      </c>
      <c r="Q5043" s="1">
        <v>0</v>
      </c>
      <c r="R5043" s="1">
        <v>0</v>
      </c>
      <c r="S5043" s="1">
        <v>0</v>
      </c>
      <c r="T5043" s="1" t="s">
        <v>9516</v>
      </c>
    </row>
    <row r="5044" spans="1:20" ht="13.5" customHeight="1">
      <c r="A5044" s="1" t="s">
        <v>2801</v>
      </c>
      <c r="B5044" s="1" t="s">
        <v>9258</v>
      </c>
      <c r="C5044" s="1" t="s">
        <v>9258</v>
      </c>
      <c r="D5044" s="1" t="s">
        <v>9264</v>
      </c>
      <c r="E5044" s="1" t="s">
        <v>4272</v>
      </c>
      <c r="F5044" s="1">
        <v>121.9</v>
      </c>
      <c r="G5044" s="1">
        <v>-1</v>
      </c>
      <c r="H5044" s="1" t="s">
        <v>9265</v>
      </c>
      <c r="J5044" s="1">
        <v>0</v>
      </c>
      <c r="K5044" s="1">
        <v>0</v>
      </c>
      <c r="L5044" s="1">
        <v>0</v>
      </c>
      <c r="M5044" s="1">
        <v>0</v>
      </c>
      <c r="N5044" s="1">
        <v>0</v>
      </c>
      <c r="O5044" s="1">
        <v>0</v>
      </c>
      <c r="P5044" s="1" t="s">
        <v>9516</v>
      </c>
      <c r="Q5044" s="1">
        <v>0</v>
      </c>
      <c r="R5044" s="1">
        <v>0</v>
      </c>
      <c r="S5044" s="1">
        <v>0</v>
      </c>
      <c r="T5044" s="1" t="s">
        <v>9516</v>
      </c>
    </row>
    <row r="5045" spans="1:20" ht="13.5" customHeight="1">
      <c r="A5045" s="1" t="s">
        <v>5149</v>
      </c>
      <c r="B5045" s="1" t="s">
        <v>9266</v>
      </c>
      <c r="C5045" s="1" t="s">
        <v>9703</v>
      </c>
      <c r="D5045" s="1" t="s">
        <v>5416</v>
      </c>
      <c r="E5045" s="1" t="s">
        <v>9267</v>
      </c>
      <c r="F5045" s="1">
        <v>0</v>
      </c>
      <c r="G5045" s="1">
        <v>-1</v>
      </c>
      <c r="H5045" s="1" t="s">
        <v>9268</v>
      </c>
      <c r="J5045" s="1">
        <v>0</v>
      </c>
      <c r="K5045" s="1">
        <v>0</v>
      </c>
      <c r="L5045" s="1">
        <v>0</v>
      </c>
      <c r="M5045" s="1">
        <v>0</v>
      </c>
      <c r="N5045" s="1">
        <v>0</v>
      </c>
      <c r="O5045" s="1">
        <v>0</v>
      </c>
      <c r="P5045" s="1" t="s">
        <v>9516</v>
      </c>
      <c r="Q5045" s="1">
        <v>0</v>
      </c>
      <c r="R5045" s="1">
        <v>0</v>
      </c>
      <c r="S5045" s="1">
        <v>0</v>
      </c>
      <c r="T5045" s="1" t="s">
        <v>9516</v>
      </c>
    </row>
    <row r="5046" spans="1:20" ht="13.5" customHeight="1">
      <c r="A5046" s="1" t="s">
        <v>5149</v>
      </c>
      <c r="B5046" s="1" t="s">
        <v>9266</v>
      </c>
      <c r="C5046" s="1" t="s">
        <v>9703</v>
      </c>
      <c r="D5046" s="1" t="s">
        <v>9269</v>
      </c>
      <c r="E5046" s="1" t="s">
        <v>9270</v>
      </c>
      <c r="F5046" s="1">
        <v>22.3</v>
      </c>
      <c r="G5046" s="1">
        <v>-1</v>
      </c>
      <c r="H5046" s="1" t="s">
        <v>9271</v>
      </c>
      <c r="J5046" s="1">
        <v>0</v>
      </c>
      <c r="K5046" s="1">
        <v>0</v>
      </c>
      <c r="L5046" s="1">
        <v>0</v>
      </c>
      <c r="M5046" s="1">
        <v>0</v>
      </c>
      <c r="N5046" s="1">
        <v>0</v>
      </c>
      <c r="O5046" s="1">
        <v>0</v>
      </c>
      <c r="P5046" s="1" t="s">
        <v>9516</v>
      </c>
      <c r="Q5046" s="1">
        <v>0</v>
      </c>
      <c r="R5046" s="1">
        <v>0</v>
      </c>
      <c r="S5046" s="1">
        <v>0</v>
      </c>
      <c r="T5046" s="1" t="s">
        <v>9516</v>
      </c>
    </row>
    <row r="5047" spans="1:20" ht="13.5" customHeight="1">
      <c r="A5047" s="1" t="s">
        <v>7831</v>
      </c>
      <c r="B5047" s="1" t="s">
        <v>9272</v>
      </c>
      <c r="C5047" s="1" t="s">
        <v>9378</v>
      </c>
      <c r="D5047" s="1" t="s">
        <v>9273</v>
      </c>
      <c r="E5047" s="1" t="s">
        <v>9274</v>
      </c>
      <c r="F5047" s="4">
        <v>0</v>
      </c>
      <c r="G5047" s="1">
        <v>-1</v>
      </c>
      <c r="H5047" s="1" t="s">
        <v>7664</v>
      </c>
      <c r="J5047" s="1">
        <v>0</v>
      </c>
      <c r="K5047" s="1">
        <v>0</v>
      </c>
      <c r="L5047" s="1">
        <v>0</v>
      </c>
      <c r="M5047" s="1">
        <v>0</v>
      </c>
      <c r="N5047" s="1">
        <v>0</v>
      </c>
      <c r="O5047" s="1">
        <v>0</v>
      </c>
      <c r="P5047" s="1" t="s">
        <v>9516</v>
      </c>
      <c r="Q5047" s="1">
        <v>0</v>
      </c>
      <c r="R5047" s="1">
        <v>0</v>
      </c>
      <c r="S5047" s="1">
        <v>0</v>
      </c>
      <c r="T5047" s="1" t="s">
        <v>9516</v>
      </c>
    </row>
    <row r="5048" spans="1:20" ht="13.5" customHeight="1">
      <c r="A5048" s="1" t="s">
        <v>7831</v>
      </c>
      <c r="B5048" s="1" t="s">
        <v>9272</v>
      </c>
      <c r="C5048" s="1" t="s">
        <v>9378</v>
      </c>
      <c r="D5048" s="1" t="s">
        <v>9275</v>
      </c>
      <c r="E5048" s="1" t="s">
        <v>9276</v>
      </c>
      <c r="F5048" s="4">
        <v>4.4000000000000004</v>
      </c>
      <c r="G5048" s="1">
        <v>-1</v>
      </c>
      <c r="H5048" s="1" t="s">
        <v>9277</v>
      </c>
      <c r="J5048" s="1">
        <v>0</v>
      </c>
      <c r="K5048" s="1">
        <v>0</v>
      </c>
      <c r="L5048" s="1">
        <v>0</v>
      </c>
      <c r="M5048" s="1">
        <v>0</v>
      </c>
      <c r="N5048" s="1">
        <v>0</v>
      </c>
      <c r="O5048" s="1">
        <v>0</v>
      </c>
      <c r="P5048" s="1" t="s">
        <v>9516</v>
      </c>
      <c r="Q5048" s="1">
        <v>0</v>
      </c>
      <c r="R5048" s="1">
        <v>0</v>
      </c>
      <c r="S5048" s="1">
        <v>0</v>
      </c>
      <c r="T5048" s="1" t="s">
        <v>9516</v>
      </c>
    </row>
    <row r="5049" spans="1:20" ht="13.5" customHeight="1">
      <c r="A5049" s="1" t="s">
        <v>9381</v>
      </c>
      <c r="B5049" s="1" t="s">
        <v>9278</v>
      </c>
      <c r="C5049" s="1" t="s">
        <v>9704</v>
      </c>
      <c r="D5049" s="1" t="s">
        <v>9279</v>
      </c>
      <c r="E5049" s="1" t="s">
        <v>9280</v>
      </c>
      <c r="F5049" s="4">
        <v>0</v>
      </c>
      <c r="G5049" s="1">
        <v>-1</v>
      </c>
      <c r="H5049" s="1" t="s">
        <v>9404</v>
      </c>
      <c r="J5049" s="1">
        <v>0</v>
      </c>
      <c r="K5049" s="1">
        <v>0</v>
      </c>
      <c r="L5049" s="1">
        <v>0</v>
      </c>
      <c r="M5049" s="1">
        <v>0</v>
      </c>
      <c r="N5049" s="1">
        <v>0</v>
      </c>
      <c r="O5049" s="1">
        <v>0</v>
      </c>
      <c r="P5049" s="1" t="s">
        <v>9516</v>
      </c>
      <c r="Q5049" s="1">
        <v>0</v>
      </c>
      <c r="R5049" s="1">
        <v>0</v>
      </c>
      <c r="S5049" s="1">
        <v>0</v>
      </c>
      <c r="T5049" s="1" t="s">
        <v>9516</v>
      </c>
    </row>
    <row r="5050" spans="1:20" ht="13.5" customHeight="1">
      <c r="A5050" s="1" t="s">
        <v>9381</v>
      </c>
      <c r="B5050" s="1" t="s">
        <v>9278</v>
      </c>
      <c r="C5050" s="1" t="s">
        <v>9704</v>
      </c>
      <c r="D5050" s="1" t="s">
        <v>9379</v>
      </c>
      <c r="E5050" s="1" t="s">
        <v>9380</v>
      </c>
      <c r="F5050" s="4">
        <v>17.2</v>
      </c>
      <c r="G5050" s="1">
        <v>-1</v>
      </c>
      <c r="H5050" s="1" t="s">
        <v>9403</v>
      </c>
      <c r="J5050" s="1">
        <v>0</v>
      </c>
      <c r="K5050" s="1">
        <v>0</v>
      </c>
      <c r="L5050" s="1">
        <v>0</v>
      </c>
      <c r="M5050" s="1">
        <v>0</v>
      </c>
      <c r="N5050" s="1">
        <v>0</v>
      </c>
      <c r="O5050" s="1">
        <v>0</v>
      </c>
      <c r="P5050" s="1" t="s">
        <v>9516</v>
      </c>
      <c r="Q5050" s="1">
        <v>0</v>
      </c>
      <c r="R5050" s="1">
        <v>0</v>
      </c>
      <c r="S5050" s="1">
        <v>0</v>
      </c>
      <c r="T5050" s="1" t="s">
        <v>9516</v>
      </c>
    </row>
    <row r="5051" spans="1:20" ht="13.5" customHeight="1">
      <c r="A5051" s="1" t="s">
        <v>9382</v>
      </c>
      <c r="B5051" s="1" t="s">
        <v>9278</v>
      </c>
      <c r="C5051" s="1" t="s">
        <v>9704</v>
      </c>
      <c r="D5051" s="1" t="s">
        <v>9281</v>
      </c>
      <c r="E5051" s="1" t="s">
        <v>9282</v>
      </c>
      <c r="F5051" s="4">
        <v>56.1</v>
      </c>
      <c r="G5051" s="1">
        <v>-1</v>
      </c>
      <c r="H5051" s="1" t="s">
        <v>9401</v>
      </c>
      <c r="J5051" s="1">
        <v>0</v>
      </c>
      <c r="K5051" s="1">
        <v>0</v>
      </c>
      <c r="L5051" s="1">
        <v>0</v>
      </c>
      <c r="M5051" s="1">
        <v>0</v>
      </c>
      <c r="N5051" s="1">
        <v>0</v>
      </c>
      <c r="O5051" s="1">
        <v>0</v>
      </c>
      <c r="P5051" s="1" t="s">
        <v>9516</v>
      </c>
      <c r="Q5051" s="1">
        <v>0</v>
      </c>
      <c r="R5051" s="1">
        <v>0</v>
      </c>
      <c r="S5051" s="1">
        <v>0</v>
      </c>
      <c r="T5051" s="1" t="s">
        <v>9516</v>
      </c>
    </row>
    <row r="5052" spans="1:20" ht="13.5" customHeight="1">
      <c r="A5052" s="1" t="s">
        <v>9393</v>
      </c>
      <c r="B5052" s="1" t="s">
        <v>9283</v>
      </c>
      <c r="C5052" s="1" t="s">
        <v>9389</v>
      </c>
      <c r="D5052" s="1" t="s">
        <v>9383</v>
      </c>
      <c r="E5052" s="1" t="s">
        <v>9385</v>
      </c>
      <c r="F5052" s="1">
        <v>0</v>
      </c>
      <c r="G5052" s="1">
        <v>-1</v>
      </c>
      <c r="H5052" s="1" t="s">
        <v>9395</v>
      </c>
      <c r="J5052" s="1">
        <v>0</v>
      </c>
      <c r="K5052" s="1">
        <v>0</v>
      </c>
      <c r="L5052" s="1">
        <v>0</v>
      </c>
      <c r="M5052" s="1">
        <v>0</v>
      </c>
      <c r="N5052" s="1">
        <v>0</v>
      </c>
      <c r="O5052" s="1">
        <v>0</v>
      </c>
      <c r="P5052" s="1" t="s">
        <v>9516</v>
      </c>
      <c r="Q5052" s="1">
        <v>0</v>
      </c>
      <c r="R5052" s="1">
        <v>0</v>
      </c>
      <c r="S5052" s="1">
        <v>0</v>
      </c>
      <c r="T5052" s="1" t="s">
        <v>9516</v>
      </c>
    </row>
    <row r="5053" spans="1:20" ht="13.5" customHeight="1">
      <c r="A5053" s="1" t="s">
        <v>9393</v>
      </c>
      <c r="B5053" s="1" t="s">
        <v>9283</v>
      </c>
      <c r="C5053" s="1" t="s">
        <v>9389</v>
      </c>
      <c r="D5053" s="1" t="s">
        <v>9384</v>
      </c>
      <c r="E5053" s="1" t="s">
        <v>9386</v>
      </c>
      <c r="F5053" s="1">
        <v>24.7</v>
      </c>
      <c r="G5053" s="1">
        <v>-1</v>
      </c>
      <c r="H5053" s="1" t="s">
        <v>9400</v>
      </c>
      <c r="J5053" s="1">
        <v>0</v>
      </c>
      <c r="K5053" s="1">
        <v>0</v>
      </c>
      <c r="L5053" s="1">
        <v>0</v>
      </c>
      <c r="M5053" s="1">
        <v>0</v>
      </c>
      <c r="N5053" s="1">
        <v>0</v>
      </c>
      <c r="O5053" s="1">
        <v>0</v>
      </c>
      <c r="P5053" s="1" t="s">
        <v>9516</v>
      </c>
      <c r="Q5053" s="1">
        <v>0</v>
      </c>
      <c r="R5053" s="1">
        <v>0</v>
      </c>
      <c r="S5053" s="1">
        <v>0</v>
      </c>
      <c r="T5053" s="1" t="s">
        <v>9516</v>
      </c>
    </row>
    <row r="5054" spans="1:20" ht="13.5" customHeight="1">
      <c r="A5054" s="1" t="s">
        <v>9381</v>
      </c>
      <c r="B5054" s="1" t="s">
        <v>9283</v>
      </c>
      <c r="C5054" s="1" t="s">
        <v>9389</v>
      </c>
      <c r="D5054" s="1" t="s">
        <v>9387</v>
      </c>
      <c r="E5054" s="1" t="s">
        <v>9388</v>
      </c>
      <c r="F5054" s="1">
        <v>83.6</v>
      </c>
      <c r="G5054" s="1">
        <v>-1</v>
      </c>
      <c r="H5054" s="1" t="s">
        <v>9396</v>
      </c>
      <c r="J5054" s="1">
        <v>0</v>
      </c>
      <c r="K5054" s="1">
        <v>0</v>
      </c>
      <c r="L5054" s="1">
        <v>0</v>
      </c>
      <c r="M5054" s="1">
        <v>0</v>
      </c>
      <c r="N5054" s="1">
        <v>0</v>
      </c>
      <c r="O5054" s="1">
        <v>0</v>
      </c>
      <c r="P5054" s="1" t="s">
        <v>9516</v>
      </c>
      <c r="Q5054" s="1">
        <v>0</v>
      </c>
      <c r="R5054" s="1">
        <v>0</v>
      </c>
      <c r="S5054" s="1">
        <v>0</v>
      </c>
      <c r="T5054" s="1" t="s">
        <v>9516</v>
      </c>
    </row>
    <row r="5055" spans="1:20" ht="13.5" customHeight="1">
      <c r="A5055" s="1" t="s">
        <v>9393</v>
      </c>
      <c r="B5055" s="1" t="s">
        <v>9283</v>
      </c>
      <c r="C5055" s="1" t="s">
        <v>9706</v>
      </c>
      <c r="D5055" s="1" t="s">
        <v>9391</v>
      </c>
      <c r="E5055" s="1" t="s">
        <v>9392</v>
      </c>
      <c r="F5055" s="1">
        <v>0</v>
      </c>
      <c r="G5055" s="1">
        <v>-1</v>
      </c>
      <c r="H5055" s="1" t="s">
        <v>9399</v>
      </c>
      <c r="J5055" s="1">
        <v>0</v>
      </c>
      <c r="K5055" s="1">
        <v>0</v>
      </c>
      <c r="L5055" s="1">
        <v>0</v>
      </c>
      <c r="M5055" s="1">
        <v>0</v>
      </c>
      <c r="N5055" s="1">
        <v>0</v>
      </c>
      <c r="O5055" s="1">
        <v>0</v>
      </c>
      <c r="P5055" s="1" t="s">
        <v>9516</v>
      </c>
      <c r="Q5055" s="1">
        <v>0</v>
      </c>
      <c r="R5055" s="1">
        <v>0</v>
      </c>
      <c r="S5055" s="1">
        <v>0</v>
      </c>
      <c r="T5055" s="1" t="s">
        <v>9516</v>
      </c>
    </row>
    <row r="5056" spans="1:20" ht="13.5" customHeight="1">
      <c r="A5056" s="1" t="s">
        <v>9393</v>
      </c>
      <c r="B5056" s="1" t="s">
        <v>9283</v>
      </c>
      <c r="C5056" s="1" t="s">
        <v>9706</v>
      </c>
      <c r="D5056" s="1" t="s">
        <v>9390</v>
      </c>
      <c r="E5056" s="1" t="s">
        <v>9386</v>
      </c>
      <c r="F5056" s="1">
        <v>30.4</v>
      </c>
      <c r="G5056" s="1">
        <v>-1</v>
      </c>
      <c r="H5056" s="1" t="s">
        <v>9394</v>
      </c>
      <c r="J5056" s="1">
        <v>0</v>
      </c>
      <c r="K5056" s="1">
        <v>0</v>
      </c>
      <c r="L5056" s="1">
        <v>0</v>
      </c>
      <c r="M5056" s="1">
        <v>0</v>
      </c>
      <c r="N5056" s="1">
        <v>0</v>
      </c>
      <c r="O5056" s="1">
        <v>0</v>
      </c>
      <c r="P5056" s="1" t="s">
        <v>9516</v>
      </c>
      <c r="Q5056" s="1">
        <v>0</v>
      </c>
      <c r="R5056" s="1">
        <v>0</v>
      </c>
      <c r="S5056" s="1">
        <v>0</v>
      </c>
      <c r="T5056" s="1" t="s">
        <v>9516</v>
      </c>
    </row>
    <row r="5057" spans="1:20" ht="13.5" customHeight="1">
      <c r="A5057" s="1" t="s">
        <v>9408</v>
      </c>
      <c r="B5057" s="1" t="s">
        <v>9698</v>
      </c>
      <c r="C5057" s="1" t="s">
        <v>9407</v>
      </c>
      <c r="D5057" s="1" t="s">
        <v>9285</v>
      </c>
      <c r="E5057" s="1" t="s">
        <v>9286</v>
      </c>
      <c r="F5057" s="1">
        <v>0</v>
      </c>
      <c r="G5057" s="1">
        <v>-1</v>
      </c>
      <c r="H5057" s="1" t="s">
        <v>9409</v>
      </c>
      <c r="J5057" s="1">
        <v>0</v>
      </c>
      <c r="K5057" s="1">
        <v>0</v>
      </c>
      <c r="L5057" s="1">
        <v>0</v>
      </c>
      <c r="M5057" s="1">
        <v>0</v>
      </c>
      <c r="N5057" s="1">
        <v>0</v>
      </c>
      <c r="O5057" s="1">
        <v>0</v>
      </c>
      <c r="P5057" s="1" t="s">
        <v>9516</v>
      </c>
      <c r="Q5057" s="1">
        <v>0</v>
      </c>
      <c r="R5057" s="1">
        <v>0</v>
      </c>
      <c r="S5057" s="1">
        <v>0</v>
      </c>
      <c r="T5057" s="1" t="s">
        <v>9516</v>
      </c>
    </row>
    <row r="5058" spans="1:20" ht="13.5" customHeight="1">
      <c r="A5058" s="1" t="s">
        <v>9408</v>
      </c>
      <c r="B5058" s="1" t="s">
        <v>9284</v>
      </c>
      <c r="C5058" s="1" t="s">
        <v>9407</v>
      </c>
      <c r="D5058" s="1" t="s">
        <v>9405</v>
      </c>
      <c r="E5058" s="1" t="s">
        <v>9406</v>
      </c>
      <c r="F5058" s="1">
        <v>15.9</v>
      </c>
      <c r="G5058" s="1">
        <v>-1</v>
      </c>
      <c r="H5058" s="1" t="s">
        <v>9410</v>
      </c>
      <c r="J5058" s="1">
        <v>0</v>
      </c>
      <c r="K5058" s="1">
        <v>0</v>
      </c>
      <c r="L5058" s="1">
        <v>0</v>
      </c>
      <c r="M5058" s="1">
        <v>0</v>
      </c>
      <c r="N5058" s="1">
        <v>0</v>
      </c>
      <c r="O5058" s="1">
        <v>0</v>
      </c>
      <c r="P5058" s="1" t="s">
        <v>9516</v>
      </c>
      <c r="Q5058" s="1">
        <v>0</v>
      </c>
      <c r="R5058" s="1">
        <v>0</v>
      </c>
      <c r="S5058" s="1">
        <v>0</v>
      </c>
      <c r="T5058" s="1" t="s">
        <v>9516</v>
      </c>
    </row>
    <row r="5059" spans="1:20" ht="13.5" customHeight="1">
      <c r="A5059" s="1" t="s">
        <v>9408</v>
      </c>
      <c r="B5059" s="1" t="s">
        <v>9284</v>
      </c>
      <c r="C5059" s="1" t="s">
        <v>9407</v>
      </c>
      <c r="D5059" s="1" t="s">
        <v>3772</v>
      </c>
      <c r="E5059" s="1" t="s">
        <v>9287</v>
      </c>
      <c r="F5059" s="1">
        <v>59.5</v>
      </c>
      <c r="G5059" s="1">
        <v>-1</v>
      </c>
      <c r="H5059" s="1" t="s">
        <v>10014</v>
      </c>
      <c r="J5059" s="1">
        <v>0</v>
      </c>
      <c r="K5059" s="1">
        <v>0</v>
      </c>
      <c r="L5059" s="1">
        <v>0</v>
      </c>
      <c r="M5059" s="1">
        <v>0</v>
      </c>
      <c r="N5059" s="1">
        <v>0</v>
      </c>
      <c r="O5059" s="1">
        <v>0</v>
      </c>
      <c r="P5059" s="1" t="s">
        <v>9516</v>
      </c>
      <c r="Q5059" s="1">
        <v>0</v>
      </c>
      <c r="R5059" s="1">
        <v>0</v>
      </c>
      <c r="S5059" s="1">
        <v>0</v>
      </c>
      <c r="T5059" s="1" t="s">
        <v>9516</v>
      </c>
    </row>
    <row r="5060" spans="1:20" ht="13.5" customHeight="1">
      <c r="A5060" s="1" t="s">
        <v>9408</v>
      </c>
      <c r="B5060" s="1" t="s">
        <v>10102</v>
      </c>
      <c r="C5060" s="1" t="s">
        <v>10058</v>
      </c>
      <c r="D5060" s="1" t="s">
        <v>10499</v>
      </c>
      <c r="E5060" s="1" t="s">
        <v>10525</v>
      </c>
      <c r="F5060" s="1">
        <v>0</v>
      </c>
      <c r="G5060" s="1">
        <v>-1</v>
      </c>
      <c r="H5060" s="1" t="s">
        <v>10520</v>
      </c>
      <c r="J5060" s="1">
        <v>0</v>
      </c>
      <c r="K5060" s="1">
        <v>0</v>
      </c>
      <c r="L5060" s="1">
        <v>0</v>
      </c>
      <c r="M5060" s="1">
        <v>0</v>
      </c>
      <c r="N5060" s="1">
        <v>0</v>
      </c>
      <c r="O5060" s="1">
        <v>0</v>
      </c>
      <c r="P5060" s="1" t="s">
        <v>9516</v>
      </c>
      <c r="Q5060" s="1">
        <v>0</v>
      </c>
      <c r="R5060" s="1">
        <v>0</v>
      </c>
      <c r="S5060" s="1">
        <v>0</v>
      </c>
      <c r="T5060" s="1" t="s">
        <v>9516</v>
      </c>
    </row>
    <row r="5061" spans="1:20">
      <c r="A5061" s="1" t="s">
        <v>9408</v>
      </c>
      <c r="B5061" s="1" t="s">
        <v>10102</v>
      </c>
      <c r="C5061" s="1" t="s">
        <v>10058</v>
      </c>
      <c r="D5061" s="1" t="s">
        <v>9995</v>
      </c>
      <c r="E5061" s="1" t="s">
        <v>10006</v>
      </c>
      <c r="F5061" s="1">
        <v>27.3</v>
      </c>
      <c r="G5061" s="1">
        <v>-1</v>
      </c>
      <c r="H5061" s="1" t="s">
        <v>10062</v>
      </c>
      <c r="J5061" s="1">
        <v>0</v>
      </c>
      <c r="K5061" s="1">
        <v>0</v>
      </c>
      <c r="L5061" s="1">
        <v>0</v>
      </c>
      <c r="M5061" s="1">
        <v>0</v>
      </c>
      <c r="N5061" s="1">
        <v>0</v>
      </c>
      <c r="O5061" s="1">
        <v>0</v>
      </c>
      <c r="P5061" s="1" t="s">
        <v>9516</v>
      </c>
      <c r="Q5061" s="1">
        <v>0</v>
      </c>
      <c r="R5061" s="1">
        <v>0</v>
      </c>
      <c r="S5061" s="1">
        <v>0</v>
      </c>
      <c r="T5061" s="1" t="s">
        <v>9516</v>
      </c>
    </row>
    <row r="5062" spans="1:20">
      <c r="A5062" s="1" t="s">
        <v>9408</v>
      </c>
      <c r="B5062" s="1" t="s">
        <v>10102</v>
      </c>
      <c r="C5062" s="1" t="s">
        <v>10058</v>
      </c>
      <c r="D5062" s="1" t="s">
        <v>10033</v>
      </c>
      <c r="E5062" s="1" t="s">
        <v>10050</v>
      </c>
      <c r="F5062" s="1">
        <v>37.700000000000003</v>
      </c>
      <c r="G5062" s="1">
        <v>-1</v>
      </c>
      <c r="H5062" s="1" t="s">
        <v>10063</v>
      </c>
      <c r="J5062" s="1">
        <v>0</v>
      </c>
      <c r="K5062" s="1">
        <v>0</v>
      </c>
      <c r="L5062" s="1">
        <v>0</v>
      </c>
      <c r="M5062" s="1">
        <v>0</v>
      </c>
      <c r="N5062" s="1">
        <v>0</v>
      </c>
      <c r="O5062" s="1">
        <v>0</v>
      </c>
      <c r="P5062" s="1" t="s">
        <v>9516</v>
      </c>
      <c r="Q5062" s="1">
        <v>0</v>
      </c>
      <c r="R5062" s="1">
        <v>0</v>
      </c>
      <c r="S5062" s="1">
        <v>0</v>
      </c>
      <c r="T5062" s="1" t="s">
        <v>9516</v>
      </c>
    </row>
    <row r="5063" spans="1:20">
      <c r="A5063" s="1" t="s">
        <v>9408</v>
      </c>
      <c r="B5063" s="1" t="s">
        <v>10102</v>
      </c>
      <c r="C5063" s="1" t="s">
        <v>10059</v>
      </c>
      <c r="D5063" s="1" t="s">
        <v>10033</v>
      </c>
      <c r="E5063" s="1" t="s">
        <v>10050</v>
      </c>
      <c r="F5063" s="1">
        <v>0</v>
      </c>
      <c r="G5063" s="1">
        <v>-1</v>
      </c>
      <c r="H5063" s="1" t="s">
        <v>10064</v>
      </c>
      <c r="J5063" s="1">
        <v>0</v>
      </c>
      <c r="K5063" s="1">
        <v>0</v>
      </c>
      <c r="L5063" s="1">
        <v>0</v>
      </c>
      <c r="M5063" s="1">
        <v>0</v>
      </c>
      <c r="N5063" s="1">
        <v>0</v>
      </c>
      <c r="O5063" s="1">
        <v>0</v>
      </c>
      <c r="P5063" s="1" t="s">
        <v>9516</v>
      </c>
      <c r="Q5063" s="1">
        <v>0</v>
      </c>
      <c r="R5063" s="1">
        <v>0</v>
      </c>
      <c r="S5063" s="1">
        <v>0</v>
      </c>
      <c r="T5063" s="1" t="s">
        <v>9516</v>
      </c>
    </row>
    <row r="5064" spans="1:20">
      <c r="A5064" s="1" t="s">
        <v>9408</v>
      </c>
      <c r="B5064" s="1" t="s">
        <v>10102</v>
      </c>
      <c r="C5064" s="1" t="s">
        <v>10059</v>
      </c>
      <c r="D5064" s="1" t="s">
        <v>9996</v>
      </c>
      <c r="E5064" s="1" t="s">
        <v>10007</v>
      </c>
      <c r="F5064" s="1">
        <v>38.799999999999997</v>
      </c>
      <c r="G5064" s="1">
        <v>-1</v>
      </c>
      <c r="H5064" s="1" t="s">
        <v>10075</v>
      </c>
      <c r="J5064" s="1">
        <v>0</v>
      </c>
      <c r="K5064" s="1">
        <v>0</v>
      </c>
      <c r="L5064" s="1">
        <v>0</v>
      </c>
      <c r="M5064" s="1">
        <v>0</v>
      </c>
      <c r="N5064" s="1">
        <v>0</v>
      </c>
      <c r="O5064" s="1">
        <v>0</v>
      </c>
      <c r="P5064" s="1" t="s">
        <v>9516</v>
      </c>
      <c r="Q5064" s="1">
        <v>0</v>
      </c>
      <c r="R5064" s="1">
        <v>0</v>
      </c>
      <c r="S5064" s="1">
        <v>0</v>
      </c>
      <c r="T5064" s="1" t="s">
        <v>9516</v>
      </c>
    </row>
    <row r="5065" spans="1:20">
      <c r="A5065" s="1" t="s">
        <v>9408</v>
      </c>
      <c r="B5065" s="1" t="s">
        <v>10102</v>
      </c>
      <c r="C5065" s="1" t="s">
        <v>10059</v>
      </c>
      <c r="D5065" s="1" t="s">
        <v>10047</v>
      </c>
      <c r="E5065" s="1" t="s">
        <v>10048</v>
      </c>
      <c r="F5065" s="1">
        <v>59.3</v>
      </c>
      <c r="G5065" s="1">
        <v>-1</v>
      </c>
      <c r="H5065" s="1" t="s">
        <v>10046</v>
      </c>
      <c r="J5065" s="1">
        <v>0</v>
      </c>
      <c r="K5065" s="1">
        <v>0</v>
      </c>
      <c r="L5065" s="1">
        <v>0</v>
      </c>
      <c r="M5065" s="1">
        <v>0</v>
      </c>
      <c r="N5065" s="1">
        <v>0</v>
      </c>
      <c r="O5065" s="1">
        <v>0</v>
      </c>
      <c r="P5065" s="1" t="s">
        <v>9516</v>
      </c>
      <c r="Q5065" s="1">
        <v>0</v>
      </c>
      <c r="R5065" s="1">
        <v>0</v>
      </c>
      <c r="S5065" s="1">
        <v>0</v>
      </c>
      <c r="T5065" s="1" t="s">
        <v>9516</v>
      </c>
    </row>
    <row r="5066" spans="1:20">
      <c r="A5066" s="1" t="s">
        <v>9408</v>
      </c>
      <c r="B5066" s="1" t="s">
        <v>10066</v>
      </c>
      <c r="C5066" s="1" t="s">
        <v>10046</v>
      </c>
      <c r="D5066" s="1" t="s">
        <v>10047</v>
      </c>
      <c r="E5066" s="1" t="s">
        <v>10048</v>
      </c>
      <c r="F5066" s="1">
        <v>0</v>
      </c>
      <c r="G5066" s="1">
        <v>-1</v>
      </c>
      <c r="H5066" s="1" t="s">
        <v>10061</v>
      </c>
      <c r="J5066" s="1">
        <v>0</v>
      </c>
      <c r="K5066" s="1">
        <v>0</v>
      </c>
      <c r="L5066" s="1">
        <v>0</v>
      </c>
      <c r="M5066" s="1">
        <v>0</v>
      </c>
      <c r="N5066" s="1">
        <v>0</v>
      </c>
      <c r="O5066" s="1">
        <v>0</v>
      </c>
      <c r="P5066" s="1" t="s">
        <v>9516</v>
      </c>
      <c r="Q5066" s="1">
        <v>0</v>
      </c>
      <c r="R5066" s="1">
        <v>0</v>
      </c>
      <c r="S5066" s="1">
        <v>0</v>
      </c>
      <c r="T5066" s="1" t="s">
        <v>9516</v>
      </c>
    </row>
    <row r="5067" spans="1:20">
      <c r="A5067" s="1" t="s">
        <v>10002</v>
      </c>
      <c r="B5067" s="1" t="s">
        <v>10066</v>
      </c>
      <c r="C5067" s="1" t="s">
        <v>10046</v>
      </c>
      <c r="D5067" s="1" t="s">
        <v>9998</v>
      </c>
      <c r="E5067" s="1" t="s">
        <v>10009</v>
      </c>
      <c r="F5067" s="1">
        <v>58.5</v>
      </c>
      <c r="G5067" s="1">
        <v>-1</v>
      </c>
      <c r="H5067" s="1" t="s">
        <v>10078</v>
      </c>
      <c r="J5067" s="1">
        <v>0</v>
      </c>
      <c r="K5067" s="1">
        <v>0</v>
      </c>
      <c r="L5067" s="1">
        <v>0</v>
      </c>
      <c r="M5067" s="1">
        <v>0</v>
      </c>
      <c r="N5067" s="1">
        <v>0</v>
      </c>
      <c r="O5067" s="1">
        <v>0</v>
      </c>
      <c r="P5067" s="1" t="s">
        <v>9516</v>
      </c>
      <c r="Q5067" s="1">
        <v>0</v>
      </c>
      <c r="R5067" s="1">
        <v>0</v>
      </c>
      <c r="S5067" s="1">
        <v>0</v>
      </c>
      <c r="T5067" s="1" t="s">
        <v>9516</v>
      </c>
    </row>
    <row r="5068" spans="1:20">
      <c r="A5068" s="1" t="s">
        <v>10002</v>
      </c>
      <c r="B5068" s="1" t="s">
        <v>10066</v>
      </c>
      <c r="C5068" s="1" t="s">
        <v>10046</v>
      </c>
      <c r="D5068" s="1" t="s">
        <v>10035</v>
      </c>
      <c r="E5068" s="1" t="s">
        <v>10056</v>
      </c>
      <c r="F5068" s="1">
        <v>77.3</v>
      </c>
      <c r="G5068" s="1">
        <v>-1</v>
      </c>
      <c r="H5068" s="1" t="s">
        <v>10081</v>
      </c>
      <c r="J5068" s="1">
        <v>0</v>
      </c>
      <c r="K5068" s="1">
        <v>0</v>
      </c>
      <c r="L5068" s="1">
        <v>0</v>
      </c>
      <c r="M5068" s="1">
        <v>0</v>
      </c>
      <c r="N5068" s="1">
        <v>0</v>
      </c>
      <c r="O5068" s="1">
        <v>0</v>
      </c>
      <c r="P5068" s="1" t="s">
        <v>9516</v>
      </c>
      <c r="Q5068" s="1">
        <v>0</v>
      </c>
      <c r="R5068" s="1">
        <v>0</v>
      </c>
      <c r="S5068" s="1">
        <v>0</v>
      </c>
      <c r="T5068" s="1" t="s">
        <v>9516</v>
      </c>
    </row>
    <row r="5069" spans="1:20">
      <c r="A5069" s="1" t="s">
        <v>10003</v>
      </c>
      <c r="B5069" s="1" t="s">
        <v>10066</v>
      </c>
      <c r="C5069" s="1" t="s">
        <v>10046</v>
      </c>
      <c r="D5069" s="1" t="s">
        <v>10052</v>
      </c>
      <c r="E5069" s="1" t="s">
        <v>10053</v>
      </c>
      <c r="F5069" s="1">
        <v>100.1</v>
      </c>
      <c r="G5069" s="1">
        <v>-1</v>
      </c>
      <c r="H5069" s="1" t="s">
        <v>10045</v>
      </c>
      <c r="J5069" s="1">
        <v>0</v>
      </c>
      <c r="K5069" s="1">
        <v>0</v>
      </c>
      <c r="L5069" s="1">
        <v>0</v>
      </c>
      <c r="M5069" s="1">
        <v>0</v>
      </c>
      <c r="N5069" s="1">
        <v>0</v>
      </c>
      <c r="O5069" s="1">
        <v>0</v>
      </c>
      <c r="P5069" s="1" t="s">
        <v>9516</v>
      </c>
      <c r="Q5069" s="1">
        <v>0</v>
      </c>
      <c r="R5069" s="1">
        <v>0</v>
      </c>
      <c r="S5069" s="1">
        <v>0</v>
      </c>
      <c r="T5069" s="1" t="s">
        <v>9516</v>
      </c>
    </row>
    <row r="5070" spans="1:20">
      <c r="A5070" s="1" t="s">
        <v>10003</v>
      </c>
      <c r="B5070" s="1" t="s">
        <v>10037</v>
      </c>
      <c r="C5070" s="1" t="s">
        <v>10045</v>
      </c>
      <c r="D5070" s="1" t="s">
        <v>10052</v>
      </c>
      <c r="E5070" s="1" t="s">
        <v>10053</v>
      </c>
      <c r="F5070" s="1">
        <v>0</v>
      </c>
      <c r="G5070" s="1">
        <v>-1</v>
      </c>
      <c r="H5070" s="1" t="s">
        <v>10046</v>
      </c>
      <c r="J5070" s="1">
        <v>0</v>
      </c>
      <c r="K5070" s="1">
        <v>0</v>
      </c>
      <c r="L5070" s="1">
        <v>0</v>
      </c>
      <c r="M5070" s="1">
        <v>0</v>
      </c>
      <c r="N5070" s="1">
        <v>0</v>
      </c>
      <c r="O5070" s="1">
        <v>0</v>
      </c>
      <c r="P5070" s="1" t="s">
        <v>9516</v>
      </c>
      <c r="Q5070" s="1">
        <v>0</v>
      </c>
      <c r="R5070" s="1">
        <v>0</v>
      </c>
      <c r="S5070" s="1">
        <v>0</v>
      </c>
      <c r="T5070" s="1" t="s">
        <v>9516</v>
      </c>
    </row>
    <row r="5071" spans="1:20">
      <c r="A5071" s="1" t="s">
        <v>10003</v>
      </c>
      <c r="B5071" s="1" t="s">
        <v>10037</v>
      </c>
      <c r="C5071" s="1" t="s">
        <v>10045</v>
      </c>
      <c r="D5071" s="1" t="s">
        <v>10036</v>
      </c>
      <c r="E5071" s="1" t="s">
        <v>10055</v>
      </c>
      <c r="F5071" s="1">
        <v>6.3</v>
      </c>
      <c r="G5071" s="1">
        <v>-1</v>
      </c>
      <c r="H5071" s="1" t="s">
        <v>10083</v>
      </c>
      <c r="J5071" s="1">
        <v>0</v>
      </c>
      <c r="K5071" s="1">
        <v>0</v>
      </c>
      <c r="L5071" s="1">
        <v>0</v>
      </c>
      <c r="M5071" s="1">
        <v>0</v>
      </c>
      <c r="N5071" s="1">
        <v>0</v>
      </c>
      <c r="O5071" s="1">
        <v>0</v>
      </c>
      <c r="P5071" s="1" t="s">
        <v>9516</v>
      </c>
      <c r="Q5071" s="1">
        <v>0</v>
      </c>
      <c r="R5071" s="1">
        <v>0</v>
      </c>
      <c r="S5071" s="1">
        <v>0</v>
      </c>
      <c r="T5071" s="1" t="s">
        <v>9516</v>
      </c>
    </row>
    <row r="5072" spans="1:20">
      <c r="A5072" s="1" t="s">
        <v>10003</v>
      </c>
      <c r="B5072" s="1" t="s">
        <v>10037</v>
      </c>
      <c r="C5072" s="1" t="s">
        <v>10045</v>
      </c>
      <c r="D5072" s="1" t="s">
        <v>10000</v>
      </c>
      <c r="E5072" s="1" t="s">
        <v>10011</v>
      </c>
      <c r="F5072" s="1">
        <v>17.8</v>
      </c>
      <c r="G5072" s="1">
        <v>-1</v>
      </c>
      <c r="H5072" s="1" t="s">
        <v>10060</v>
      </c>
      <c r="J5072" s="1">
        <v>0</v>
      </c>
      <c r="K5072" s="1">
        <v>0</v>
      </c>
      <c r="L5072" s="1">
        <v>0</v>
      </c>
      <c r="M5072" s="1">
        <v>0</v>
      </c>
      <c r="N5072" s="1">
        <v>0</v>
      </c>
      <c r="O5072" s="1">
        <v>0</v>
      </c>
      <c r="P5072" s="1" t="s">
        <v>9516</v>
      </c>
      <c r="Q5072" s="1">
        <v>0</v>
      </c>
      <c r="R5072" s="1">
        <v>0</v>
      </c>
      <c r="S5072" s="1">
        <v>0</v>
      </c>
      <c r="T5072" s="1" t="s">
        <v>9516</v>
      </c>
    </row>
    <row r="5073" spans="1:20">
      <c r="A5073" s="1" t="s">
        <v>10493</v>
      </c>
      <c r="B5073" s="1" t="s">
        <v>10494</v>
      </c>
      <c r="C5073" s="1" t="s">
        <v>10494</v>
      </c>
      <c r="D5073" s="1" t="s">
        <v>10495</v>
      </c>
      <c r="E5073" s="1" t="s">
        <v>10521</v>
      </c>
      <c r="F5073" s="1">
        <v>0</v>
      </c>
      <c r="G5073" s="1">
        <v>-1</v>
      </c>
      <c r="H5073" s="1" t="s">
        <v>10569</v>
      </c>
      <c r="J5073" s="1">
        <v>0</v>
      </c>
      <c r="K5073" s="1">
        <v>0</v>
      </c>
      <c r="L5073" s="1">
        <v>0</v>
      </c>
      <c r="M5073" s="1">
        <v>0</v>
      </c>
      <c r="N5073" s="1">
        <v>0</v>
      </c>
      <c r="O5073" s="1">
        <v>0</v>
      </c>
      <c r="P5073" s="1" t="s">
        <v>9516</v>
      </c>
      <c r="Q5073" s="1">
        <v>0</v>
      </c>
      <c r="R5073" s="1">
        <v>0</v>
      </c>
      <c r="S5073" s="1">
        <v>0</v>
      </c>
      <c r="T5073" s="1" t="s">
        <v>9516</v>
      </c>
    </row>
    <row r="5074" spans="1:20">
      <c r="A5074" s="1" t="s">
        <v>10493</v>
      </c>
      <c r="B5074" s="1" t="s">
        <v>10494</v>
      </c>
      <c r="C5074" s="1" t="s">
        <v>10494</v>
      </c>
      <c r="D5074" s="1" t="s">
        <v>10496</v>
      </c>
      <c r="E5074" s="1" t="s">
        <v>10522</v>
      </c>
      <c r="F5074" s="1">
        <f>65.1-22</f>
        <v>43.099999999999994</v>
      </c>
      <c r="G5074" s="1">
        <v>-1</v>
      </c>
      <c r="H5074" s="1" t="s">
        <v>10570</v>
      </c>
      <c r="J5074" s="1">
        <v>0</v>
      </c>
      <c r="K5074" s="1">
        <v>0</v>
      </c>
      <c r="L5074" s="1">
        <v>0</v>
      </c>
      <c r="M5074" s="1">
        <v>0</v>
      </c>
      <c r="N5074" s="1">
        <v>0</v>
      </c>
      <c r="O5074" s="1">
        <v>0</v>
      </c>
      <c r="P5074" s="1" t="s">
        <v>9516</v>
      </c>
      <c r="Q5074" s="1">
        <v>0</v>
      </c>
      <c r="R5074" s="1">
        <v>0</v>
      </c>
      <c r="S5074" s="1">
        <v>0</v>
      </c>
      <c r="T5074" s="1" t="s">
        <v>9516</v>
      </c>
    </row>
    <row r="5075" spans="1:20">
      <c r="A5075" s="1" t="s">
        <v>10493</v>
      </c>
      <c r="B5075" s="1" t="s">
        <v>10494</v>
      </c>
      <c r="C5075" s="1" t="s">
        <v>10520</v>
      </c>
      <c r="D5075" s="1" t="s">
        <v>10497</v>
      </c>
      <c r="E5075" s="1" t="s">
        <v>10523</v>
      </c>
      <c r="F5075" s="1">
        <v>0</v>
      </c>
      <c r="G5075" s="1">
        <v>-1</v>
      </c>
      <c r="H5075" s="1" t="s">
        <v>10571</v>
      </c>
      <c r="J5075" s="1">
        <v>0</v>
      </c>
      <c r="K5075" s="1">
        <v>0</v>
      </c>
      <c r="L5075" s="1">
        <v>0</v>
      </c>
      <c r="M5075" s="1">
        <v>0</v>
      </c>
      <c r="N5075" s="1">
        <v>0</v>
      </c>
      <c r="O5075" s="1">
        <v>0</v>
      </c>
      <c r="P5075" s="1" t="s">
        <v>9516</v>
      </c>
      <c r="Q5075" s="1">
        <v>0</v>
      </c>
      <c r="R5075" s="1">
        <v>0</v>
      </c>
      <c r="S5075" s="1">
        <v>0</v>
      </c>
      <c r="T5075" s="1" t="s">
        <v>9516</v>
      </c>
    </row>
    <row r="5076" spans="1:20">
      <c r="A5076" s="1" t="s">
        <v>10493</v>
      </c>
      <c r="B5076" s="1" t="s">
        <v>10494</v>
      </c>
      <c r="C5076" s="1" t="s">
        <v>10520</v>
      </c>
      <c r="D5076" s="1" t="s">
        <v>10498</v>
      </c>
      <c r="E5076" s="1" t="s">
        <v>10524</v>
      </c>
      <c r="F5076" s="1">
        <v>10.8</v>
      </c>
      <c r="G5076" s="1">
        <v>-1</v>
      </c>
      <c r="H5076" s="1" t="s">
        <v>9410</v>
      </c>
      <c r="J5076" s="1">
        <v>0</v>
      </c>
      <c r="K5076" s="1">
        <v>0</v>
      </c>
      <c r="L5076" s="1">
        <v>0</v>
      </c>
      <c r="M5076" s="1">
        <v>0</v>
      </c>
      <c r="N5076" s="1">
        <v>0</v>
      </c>
      <c r="O5076" s="1">
        <v>0</v>
      </c>
      <c r="P5076" s="1" t="s">
        <v>9516</v>
      </c>
      <c r="Q5076" s="1">
        <v>0</v>
      </c>
      <c r="R5076" s="1">
        <v>0</v>
      </c>
      <c r="S5076" s="1">
        <v>0</v>
      </c>
      <c r="T5076" s="1" t="s">
        <v>9516</v>
      </c>
    </row>
    <row r="5077" spans="1:20">
      <c r="A5077" s="1" t="s">
        <v>10493</v>
      </c>
      <c r="B5077" s="1" t="s">
        <v>10494</v>
      </c>
      <c r="C5077" s="1" t="s">
        <v>10520</v>
      </c>
      <c r="D5077" s="1" t="s">
        <v>10499</v>
      </c>
      <c r="E5077" s="1" t="s">
        <v>10525</v>
      </c>
      <c r="F5077" s="1">
        <v>37.299999999999997</v>
      </c>
      <c r="G5077" s="1">
        <v>-1</v>
      </c>
      <c r="H5077" s="1" t="s">
        <v>10058</v>
      </c>
      <c r="J5077" s="1">
        <v>0</v>
      </c>
      <c r="K5077" s="1">
        <v>0</v>
      </c>
      <c r="L5077" s="1">
        <v>0</v>
      </c>
      <c r="M5077" s="1">
        <v>0</v>
      </c>
      <c r="N5077" s="1">
        <v>0</v>
      </c>
      <c r="O5077" s="1">
        <v>0</v>
      </c>
      <c r="P5077" s="1" t="s">
        <v>9516</v>
      </c>
      <c r="Q5077" s="1">
        <v>0</v>
      </c>
      <c r="R5077" s="1">
        <v>0</v>
      </c>
      <c r="S5077" s="1">
        <v>0</v>
      </c>
      <c r="T5077" s="1" t="s">
        <v>9516</v>
      </c>
    </row>
    <row r="5078" spans="1:20">
      <c r="A5078" s="1" t="s">
        <v>10589</v>
      </c>
      <c r="B5078" s="1" t="s">
        <v>10590</v>
      </c>
      <c r="C5078" s="1" t="s">
        <v>10596</v>
      </c>
      <c r="D5078" s="1" t="s">
        <v>9493</v>
      </c>
      <c r="E5078" s="1" t="s">
        <v>10594</v>
      </c>
      <c r="F5078" s="1">
        <v>0</v>
      </c>
      <c r="G5078" s="1">
        <v>-1</v>
      </c>
      <c r="H5078" s="1" t="s">
        <v>10601</v>
      </c>
      <c r="J5078" s="1">
        <v>0</v>
      </c>
      <c r="K5078" s="1">
        <v>0</v>
      </c>
      <c r="L5078" s="1">
        <v>0</v>
      </c>
      <c r="M5078" s="1">
        <v>0</v>
      </c>
      <c r="N5078" s="1">
        <v>0</v>
      </c>
      <c r="O5078" s="1">
        <v>0</v>
      </c>
      <c r="P5078" s="1" t="s">
        <v>9516</v>
      </c>
      <c r="Q5078" s="1">
        <v>0</v>
      </c>
      <c r="R5078" s="1">
        <v>0</v>
      </c>
      <c r="S5078" s="1">
        <v>0</v>
      </c>
      <c r="T5078" s="1" t="s">
        <v>9516</v>
      </c>
    </row>
    <row r="5079" spans="1:20">
      <c r="A5079" s="1" t="s">
        <v>10589</v>
      </c>
      <c r="B5079" s="1" t="s">
        <v>10590</v>
      </c>
      <c r="C5079" s="1" t="s">
        <v>10596</v>
      </c>
      <c r="D5079" s="1" t="s">
        <v>10592</v>
      </c>
      <c r="E5079" s="1" t="s">
        <v>10593</v>
      </c>
      <c r="F5079" s="1">
        <v>9.8000000000000007</v>
      </c>
      <c r="G5079" s="1">
        <v>-1</v>
      </c>
      <c r="H5079" s="1" t="s">
        <v>10597</v>
      </c>
      <c r="J5079" s="1">
        <v>0</v>
      </c>
      <c r="K5079" s="1">
        <v>0</v>
      </c>
      <c r="L5079" s="1">
        <v>0</v>
      </c>
      <c r="M5079" s="1">
        <v>0</v>
      </c>
      <c r="N5079" s="1">
        <v>0</v>
      </c>
      <c r="O5079" s="1">
        <v>0</v>
      </c>
      <c r="P5079" s="1" t="s">
        <v>9516</v>
      </c>
      <c r="Q5079" s="1">
        <v>0</v>
      </c>
      <c r="R5079" s="1">
        <v>0</v>
      </c>
      <c r="S5079" s="1">
        <v>0</v>
      </c>
      <c r="T5079" s="1" t="s">
        <v>9516</v>
      </c>
    </row>
    <row r="5080" spans="1:20">
      <c r="A5080" s="1" t="s">
        <v>9965</v>
      </c>
      <c r="B5080" s="1" t="s">
        <v>10641</v>
      </c>
      <c r="C5080" s="1" t="s">
        <v>10641</v>
      </c>
      <c r="D5080" s="1" t="s">
        <v>10635</v>
      </c>
      <c r="E5080" s="1" t="s">
        <v>10638</v>
      </c>
      <c r="F5080" s="1">
        <v>0</v>
      </c>
      <c r="G5080" s="1">
        <v>-1</v>
      </c>
      <c r="H5080" s="1" t="s">
        <v>8904</v>
      </c>
      <c r="J5080" s="1">
        <v>0</v>
      </c>
      <c r="K5080" s="1">
        <v>0</v>
      </c>
      <c r="L5080" s="1">
        <v>0</v>
      </c>
      <c r="M5080" s="1">
        <v>0</v>
      </c>
      <c r="N5080" s="1">
        <v>0</v>
      </c>
      <c r="O5080" s="1">
        <v>0</v>
      </c>
      <c r="P5080" s="1" t="s">
        <v>9516</v>
      </c>
      <c r="Q5080" s="1">
        <v>0</v>
      </c>
      <c r="R5080" s="1">
        <v>0</v>
      </c>
      <c r="S5080" s="1">
        <v>0</v>
      </c>
      <c r="T5080" s="1" t="s">
        <v>9516</v>
      </c>
    </row>
    <row r="5081" spans="1:20">
      <c r="A5081" s="1" t="s">
        <v>9965</v>
      </c>
      <c r="B5081" s="1" t="s">
        <v>10641</v>
      </c>
      <c r="C5081" s="1" t="s">
        <v>10641</v>
      </c>
      <c r="D5081" s="1" t="s">
        <v>10636</v>
      </c>
      <c r="E5081" s="1" t="s">
        <v>10639</v>
      </c>
      <c r="F5081" s="1">
        <v>13</v>
      </c>
      <c r="G5081" s="1">
        <v>-1</v>
      </c>
      <c r="H5081" s="1" t="s">
        <v>8861</v>
      </c>
      <c r="J5081" s="1">
        <v>0</v>
      </c>
      <c r="K5081" s="1">
        <v>0</v>
      </c>
      <c r="L5081" s="1">
        <v>0</v>
      </c>
      <c r="M5081" s="1">
        <v>0</v>
      </c>
      <c r="N5081" s="1">
        <v>0</v>
      </c>
      <c r="O5081" s="1">
        <v>0</v>
      </c>
      <c r="P5081" s="1" t="s">
        <v>9516</v>
      </c>
      <c r="Q5081" s="1">
        <v>0</v>
      </c>
      <c r="R5081" s="1">
        <v>0</v>
      </c>
      <c r="S5081" s="1">
        <v>0</v>
      </c>
      <c r="T5081" s="1" t="s">
        <v>9516</v>
      </c>
    </row>
    <row r="5082" spans="1:20">
      <c r="A5082" s="1" t="s">
        <v>9965</v>
      </c>
      <c r="B5082" s="1" t="s">
        <v>10641</v>
      </c>
      <c r="C5082" s="1" t="s">
        <v>10641</v>
      </c>
      <c r="D5082" s="1" t="s">
        <v>10637</v>
      </c>
      <c r="E5082" s="1" t="s">
        <v>10640</v>
      </c>
      <c r="F5082" s="1">
        <v>93.8</v>
      </c>
      <c r="G5082" s="1">
        <v>-1</v>
      </c>
      <c r="H5082" s="1" t="s">
        <v>10643</v>
      </c>
      <c r="J5082" s="1">
        <v>0</v>
      </c>
      <c r="K5082" s="1">
        <v>0</v>
      </c>
      <c r="L5082" s="1">
        <v>0</v>
      </c>
      <c r="M5082" s="1">
        <v>0</v>
      </c>
      <c r="N5082" s="1">
        <v>0</v>
      </c>
      <c r="O5082" s="1">
        <v>0</v>
      </c>
      <c r="P5082" s="1" t="s">
        <v>9516</v>
      </c>
      <c r="Q5082" s="1">
        <v>0</v>
      </c>
      <c r="R5082" s="1">
        <v>0</v>
      </c>
      <c r="S5082" s="1">
        <v>0</v>
      </c>
      <c r="T5082" s="1" t="s">
        <v>9516</v>
      </c>
    </row>
  </sheetData>
  <autoFilter ref="A1:T5077"/>
  <phoneticPr fontId="2"/>
  <pageMargins left="0.7" right="0.7" top="0.75" bottom="0.75" header="0.3" footer="0.3"/>
  <pageSetup paperSize="9" orientation="portrait" horizontalDpi="4294967292" verticalDpi="4294967292"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B37" sqref="B37"/>
    </sheetView>
  </sheetViews>
  <sheetFormatPr defaultRowHeight="13.5"/>
  <sheetData>
    <row r="1" spans="1:20">
      <c r="A1" s="62"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62"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6"/>
  <sheetViews>
    <sheetView zoomScale="80" zoomScaleNormal="80" zoomScalePageLayoutView="78" workbookViewId="0">
      <pane ySplit="1" topLeftCell="A796" activePane="bottomLeft" state="frozen"/>
      <selection activeCell="A13" sqref="A13"/>
      <selection pane="bottomLeft" activeCell="A814" sqref="A81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10286</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10300</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10627</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10625</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10300</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10299</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10300</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10300</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10301</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10300</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10300</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10300</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10625</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10257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10259</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2113</v>
      </c>
      <c r="E626" s="1" t="s">
        <v>2114</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325.7</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329.6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1100</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1.0999999999999996</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3.5</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5.6999999999999993</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7.1999999999999993</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8.5</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10032</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10623</v>
      </c>
      <c r="E1320" s="1" t="s">
        <v>10624</v>
      </c>
      <c r="F1320" s="1">
        <v>73.8</v>
      </c>
      <c r="G1320" s="1">
        <v>75.2</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10106</v>
      </c>
      <c r="E1321" s="1" t="s">
        <v>10107</v>
      </c>
      <c r="F1321" s="1">
        <f>62+15.8</f>
        <v>77.8</v>
      </c>
      <c r="G1321" s="1">
        <f>G1317+17.4</f>
        <v>85.6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2553</v>
      </c>
      <c r="E1322" s="1" t="s">
        <v>2554</v>
      </c>
      <c r="F1322" s="1">
        <v>79.5</v>
      </c>
      <c r="G1322" s="1">
        <v>87.5</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10108</v>
      </c>
      <c r="E1323" s="1" t="s">
        <v>10109</v>
      </c>
      <c r="F1323" s="1">
        <f>F1317+20.4</f>
        <v>82.4</v>
      </c>
      <c r="G1323" s="1">
        <f>G1317+22.4</f>
        <v>90.6</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2555</v>
      </c>
      <c r="E1324" s="1" t="s">
        <v>2556</v>
      </c>
      <c r="F1324" s="1">
        <v>82.5</v>
      </c>
      <c r="G1324" s="1">
        <v>90.8</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2557</v>
      </c>
      <c r="E1325" s="1" t="s">
        <v>10232</v>
      </c>
      <c r="F1325" s="1">
        <v>85.4</v>
      </c>
      <c r="G1325" s="1">
        <v>93.9</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10110</v>
      </c>
      <c r="E1326" s="1" t="s">
        <v>10112</v>
      </c>
      <c r="F1326" s="1">
        <f>62+24.2</f>
        <v>86.2</v>
      </c>
      <c r="G1326" s="1">
        <f>68.2+26.6</f>
        <v>94.800000000000011</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10111</v>
      </c>
      <c r="E1327" s="1" t="s">
        <v>10113</v>
      </c>
      <c r="F1327" s="1">
        <f>62+25.6</f>
        <v>87.6</v>
      </c>
      <c r="G1327" s="1">
        <f>68.2+28.2</f>
        <v>96.4</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2558</v>
      </c>
      <c r="E1328" s="1" t="s">
        <v>2559</v>
      </c>
      <c r="F1328" s="1">
        <v>88.3</v>
      </c>
      <c r="G1328" s="1">
        <v>97.1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2560</v>
      </c>
      <c r="E1329" s="1" t="s">
        <v>10114</v>
      </c>
      <c r="F1329" s="1">
        <v>92.8</v>
      </c>
      <c r="G1329" s="1">
        <v>102.1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10115</v>
      </c>
      <c r="E1330" s="1" t="s">
        <v>10117</v>
      </c>
      <c r="F1330" s="1">
        <f>62+33.4</f>
        <v>95.4</v>
      </c>
      <c r="G1330" s="1">
        <f>68.2+36.7</f>
        <v>104.9</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2561</v>
      </c>
      <c r="E1331" s="1" t="s">
        <v>2562</v>
      </c>
      <c r="F1331" s="1">
        <v>97.1</v>
      </c>
      <c r="G1331" s="1">
        <v>106.8</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2563</v>
      </c>
      <c r="E1332" s="1" t="s">
        <v>10142</v>
      </c>
      <c r="F1332" s="1">
        <v>100.2</v>
      </c>
      <c r="G1332" s="1">
        <v>110.2</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2564</v>
      </c>
      <c r="E1333" s="1" t="s">
        <v>10168</v>
      </c>
      <c r="F1333" s="1">
        <v>103.1</v>
      </c>
      <c r="G1333" s="1">
        <v>113.4</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2565</v>
      </c>
      <c r="E1334" s="1" t="s">
        <v>2566</v>
      </c>
      <c r="F1334" s="1">
        <v>105.7</v>
      </c>
      <c r="G1334" s="1">
        <v>116.3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2044</v>
      </c>
      <c r="E1335" s="1" t="s">
        <v>2045</v>
      </c>
      <c r="F1335" s="1">
        <v>0</v>
      </c>
      <c r="G1335" s="1">
        <v>0</v>
      </c>
      <c r="H1335" s="1" t="s">
        <v>2332</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2568</v>
      </c>
      <c r="E1336" s="1" t="s">
        <v>2569</v>
      </c>
      <c r="F1336" s="1">
        <v>2.1</v>
      </c>
      <c r="G1336" s="1">
        <v>2.2999999999999998</v>
      </c>
      <c r="I1336" s="1" t="s">
        <v>9347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2570</v>
      </c>
      <c r="E1337" s="1" t="s">
        <v>2571</v>
      </c>
      <c r="F1337" s="1">
        <v>5.2</v>
      </c>
      <c r="G1337" s="1">
        <v>5.7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2572</v>
      </c>
      <c r="E1338" s="1" t="s">
        <v>2573</v>
      </c>
      <c r="F1338" s="1">
        <v>8.4</v>
      </c>
      <c r="G1338" s="1">
        <v>9.1999999999999993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2574</v>
      </c>
      <c r="E1339" s="1" t="s">
        <v>2575</v>
      </c>
      <c r="F1339" s="1">
        <v>12.1</v>
      </c>
      <c r="G1339" s="1">
        <v>13.3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2576</v>
      </c>
      <c r="E1340" s="1" t="s">
        <v>2577</v>
      </c>
      <c r="F1340" s="1">
        <v>14.3</v>
      </c>
      <c r="G1340" s="1">
        <v>15.7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2578</v>
      </c>
      <c r="E1341" s="1" t="s">
        <v>2579</v>
      </c>
      <c r="F1341" s="1">
        <v>18.100000000000001</v>
      </c>
      <c r="G1341" s="1">
        <v>19.899999999999999</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2580</v>
      </c>
      <c r="E1342" s="1" t="s">
        <v>2581</v>
      </c>
      <c r="F1342" s="1">
        <v>20.3</v>
      </c>
      <c r="G1342" s="1">
        <v>22.3</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2582</v>
      </c>
      <c r="E1343" s="1" t="s">
        <v>2583</v>
      </c>
      <c r="F1343" s="1">
        <v>28.8</v>
      </c>
      <c r="G1343" s="1">
        <v>31.7</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2584</v>
      </c>
      <c r="E1344" s="1" t="s">
        <v>2584</v>
      </c>
      <c r="F1344" s="1">
        <v>35.200000000000003</v>
      </c>
      <c r="G1344" s="1">
        <v>38.700000000000003</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2585</v>
      </c>
      <c r="E1345" s="1" t="s">
        <v>2586</v>
      </c>
      <c r="F1345" s="1">
        <v>39.1</v>
      </c>
      <c r="G1345" s="1">
        <v>43</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2588</v>
      </c>
      <c r="E1346" s="1" t="s">
        <v>2589</v>
      </c>
      <c r="F1346" s="1">
        <v>44.3</v>
      </c>
      <c r="G1346" s="1">
        <v>48.7</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2590</v>
      </c>
      <c r="E1347" s="1" t="s">
        <v>10175</v>
      </c>
      <c r="F1347" s="1">
        <v>49.6</v>
      </c>
      <c r="G1347" s="1">
        <v>54.6</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2591</v>
      </c>
      <c r="E1348" s="1" t="s">
        <v>2592</v>
      </c>
      <c r="F1348" s="1">
        <v>51.6</v>
      </c>
      <c r="G1348" s="1">
        <v>56.8</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2593</v>
      </c>
      <c r="E1349" s="1" t="s">
        <v>2594</v>
      </c>
      <c r="F1349" s="1">
        <v>53.4</v>
      </c>
      <c r="G1349" s="1">
        <v>58.7</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2595</v>
      </c>
      <c r="E1350" s="1" t="s">
        <v>2596</v>
      </c>
      <c r="F1350" s="1">
        <v>56.6</v>
      </c>
      <c r="G1350" s="1">
        <v>62.3</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2597</v>
      </c>
      <c r="E1351" s="1" t="s">
        <v>2598</v>
      </c>
      <c r="F1351" s="1">
        <v>61.1</v>
      </c>
      <c r="G1351" s="1">
        <v>67.2</v>
      </c>
      <c r="H1351" s="1" t="s">
        <v>2406</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2068</v>
      </c>
      <c r="E1352" s="1" t="s">
        <v>2069</v>
      </c>
      <c r="F1352" s="1">
        <v>0</v>
      </c>
      <c r="G1352" s="1">
        <v>0</v>
      </c>
      <c r="H1352" s="1" t="s">
        <v>10260</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2601</v>
      </c>
      <c r="E1353" s="1" t="s">
        <v>2602</v>
      </c>
      <c r="F1353" s="1">
        <v>6</v>
      </c>
      <c r="G1353" s="1">
        <v>6.6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2603</v>
      </c>
      <c r="E1354" s="1" t="s">
        <v>2604</v>
      </c>
      <c r="F1354" s="1">
        <v>10.5</v>
      </c>
      <c r="G1354" s="1">
        <v>11.6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2605</v>
      </c>
      <c r="E1355" s="1" t="s">
        <v>2606</v>
      </c>
      <c r="F1355" s="1">
        <v>16</v>
      </c>
      <c r="G1355" s="1">
        <v>17.600000000000001</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2607</v>
      </c>
      <c r="E1356" s="1" t="s">
        <v>2608</v>
      </c>
      <c r="F1356" s="1">
        <v>18.7</v>
      </c>
      <c r="G1356" s="1">
        <v>20.6</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2609</v>
      </c>
      <c r="E1357" s="1" t="s">
        <v>2610</v>
      </c>
      <c r="F1357" s="1">
        <v>22</v>
      </c>
      <c r="G1357" s="1">
        <v>24.2</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2611</v>
      </c>
      <c r="E1358" s="1" t="s">
        <v>2612</v>
      </c>
      <c r="F1358" s="1">
        <v>40.1</v>
      </c>
      <c r="G1358" s="1">
        <v>44.1</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2613</v>
      </c>
      <c r="E1359" s="1" t="s">
        <v>2614</v>
      </c>
      <c r="F1359" s="1">
        <v>44.4</v>
      </c>
      <c r="G1359" s="1">
        <v>48.9</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2615</v>
      </c>
      <c r="E1360" s="1" t="s">
        <v>2616</v>
      </c>
      <c r="F1360" s="1">
        <v>52.8</v>
      </c>
      <c r="G1360" s="1">
        <v>58.1</v>
      </c>
      <c r="H1360" s="1" t="s">
        <v>7</v>
      </c>
      <c r="I1360" s="1" t="s">
        <v>9348</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2617</v>
      </c>
      <c r="E1361" s="1" t="s">
        <v>10206</v>
      </c>
      <c r="F1361" s="1">
        <v>55.3</v>
      </c>
      <c r="G1361" s="1">
        <v>60.9</v>
      </c>
      <c r="H1361" s="1" t="s">
        <v>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2618</v>
      </c>
      <c r="E1362" s="1" t="s">
        <v>2619</v>
      </c>
      <c r="F1362" s="1">
        <v>58.8</v>
      </c>
      <c r="G1362" s="1">
        <v>64.7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10244</v>
      </c>
      <c r="E1363" s="1" t="s">
        <v>2620</v>
      </c>
      <c r="F1363" s="1">
        <v>61.6</v>
      </c>
      <c r="G1363" s="1">
        <v>67.8</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2621</v>
      </c>
      <c r="E1364" s="1" t="s">
        <v>2622</v>
      </c>
      <c r="F1364" s="1">
        <v>64.599999999999994</v>
      </c>
      <c r="G1364" s="1">
        <v>71.099999999999994</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2623</v>
      </c>
      <c r="E1365" s="1" t="s">
        <v>2624</v>
      </c>
      <c r="F1365" s="1">
        <v>67.900000000000006</v>
      </c>
      <c r="G1365" s="1">
        <v>74.7</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2625</v>
      </c>
      <c r="E1366" s="1" t="s">
        <v>2626</v>
      </c>
      <c r="F1366" s="1">
        <v>70.2</v>
      </c>
      <c r="G1366" s="1">
        <v>77.3</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2627</v>
      </c>
      <c r="E1367" s="1" t="s">
        <v>2628</v>
      </c>
      <c r="F1367" s="1">
        <v>72</v>
      </c>
      <c r="G1367" s="1">
        <v>79.2</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2629</v>
      </c>
      <c r="E1368" s="1" t="s">
        <v>2630</v>
      </c>
      <c r="F1368" s="1">
        <v>75.599999999999994</v>
      </c>
      <c r="G1368" s="1">
        <v>83.2</v>
      </c>
      <c r="H1368" s="1" t="s">
        <v>2406</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2049</v>
      </c>
      <c r="E1369" s="1" t="s">
        <v>2050</v>
      </c>
      <c r="F1369" s="1">
        <v>0</v>
      </c>
      <c r="G1369" s="1">
        <v>0</v>
      </c>
      <c r="H1369" s="1" t="s">
        <v>990</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2631</v>
      </c>
      <c r="E1370" s="1" t="s">
        <v>2632</v>
      </c>
      <c r="F1370" s="1">
        <v>3.5</v>
      </c>
      <c r="G1370" s="1">
        <v>3.9</v>
      </c>
      <c r="H1370" s="1" t="s">
        <v>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2633</v>
      </c>
      <c r="E1371" s="1" t="s">
        <v>2634</v>
      </c>
      <c r="F1371" s="1">
        <v>6.4</v>
      </c>
      <c r="G1371" s="1">
        <v>7</v>
      </c>
      <c r="H1371" s="1" t="s">
        <v>1817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2635</v>
      </c>
      <c r="E1372" s="1" t="s">
        <v>2636</v>
      </c>
      <c r="F1372" s="1">
        <v>8.3000000000000007</v>
      </c>
      <c r="G1372" s="1">
        <v>9.1</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2637</v>
      </c>
      <c r="E1373" s="1" t="s">
        <v>10163</v>
      </c>
      <c r="F1373" s="1">
        <v>12.7</v>
      </c>
      <c r="G1373" s="1">
        <v>14</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2638</v>
      </c>
      <c r="E1374" s="1" t="s">
        <v>2639</v>
      </c>
      <c r="F1374" s="1">
        <v>15.9</v>
      </c>
      <c r="G1374" s="1">
        <v>17.5</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2640</v>
      </c>
      <c r="E1375" s="1" t="s">
        <v>2641</v>
      </c>
      <c r="F1375" s="1">
        <v>21.7</v>
      </c>
      <c r="G1375" s="1">
        <v>23.9</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2642</v>
      </c>
      <c r="E1376" s="1" t="s">
        <v>2643</v>
      </c>
      <c r="F1376" s="1">
        <v>25.1</v>
      </c>
      <c r="G1376" s="1">
        <v>27.6</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2644</v>
      </c>
      <c r="E1377" s="1" t="s">
        <v>2645</v>
      </c>
      <c r="F1377" s="1">
        <v>31.2</v>
      </c>
      <c r="G1377" s="1">
        <v>34.299999999999997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2646</v>
      </c>
      <c r="E1378" s="1" t="s">
        <v>2647</v>
      </c>
      <c r="F1378" s="1">
        <v>33.6</v>
      </c>
      <c r="G1378" s="1">
        <v>37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2648</v>
      </c>
      <c r="E1379" s="1" t="s">
        <v>2649</v>
      </c>
      <c r="F1379" s="1">
        <v>36.4</v>
      </c>
      <c r="G1379" s="1">
        <v>40</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2650</v>
      </c>
      <c r="E1380" s="1" t="s">
        <v>10181</v>
      </c>
      <c r="F1380" s="1">
        <v>39.299999999999997</v>
      </c>
      <c r="G1380" s="1">
        <v>43.2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2651</v>
      </c>
      <c r="E1381" s="1" t="s">
        <v>2652</v>
      </c>
      <c r="F1381" s="1">
        <v>41.1</v>
      </c>
      <c r="G1381" s="1">
        <v>45.2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2653</v>
      </c>
      <c r="E1382" s="1" t="s">
        <v>2654</v>
      </c>
      <c r="F1382" s="1">
        <v>46</v>
      </c>
      <c r="G1382" s="1">
        <v>50.6</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2655</v>
      </c>
      <c r="E1383" s="1" t="s">
        <v>2656</v>
      </c>
      <c r="F1383" s="1">
        <v>50.3</v>
      </c>
      <c r="G1383" s="1">
        <v>55.3</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2657</v>
      </c>
      <c r="E1384" s="1" t="s">
        <v>2658</v>
      </c>
      <c r="F1384" s="1">
        <v>53.8</v>
      </c>
      <c r="G1384" s="1">
        <v>59.2</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2659</v>
      </c>
      <c r="E1385" s="1" t="s">
        <v>10182</v>
      </c>
      <c r="F1385" s="1">
        <v>56.6</v>
      </c>
      <c r="G1385" s="1">
        <v>62.3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9874</v>
      </c>
      <c r="E1386" s="1" t="s">
        <v>2660</v>
      </c>
      <c r="F1386" s="1">
        <v>61.2</v>
      </c>
      <c r="G1386" s="1">
        <v>67.3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2661</v>
      </c>
      <c r="E1387" s="1" t="s">
        <v>2662</v>
      </c>
      <c r="F1387" s="1">
        <v>65.400000000000006</v>
      </c>
      <c r="G1387" s="1">
        <v>71.900000000000006</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2663</v>
      </c>
      <c r="E1388" s="1" t="s">
        <v>2664</v>
      </c>
      <c r="F1388" s="1">
        <v>73.7</v>
      </c>
      <c r="G1388" s="1">
        <v>81.099999999999994</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2665</v>
      </c>
      <c r="E1389" s="1" t="s">
        <v>2666</v>
      </c>
      <c r="F1389" s="1">
        <v>79.599999999999994</v>
      </c>
      <c r="G1389" s="1">
        <v>87.6</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2667</v>
      </c>
      <c r="E1390" s="1" t="s">
        <v>2668</v>
      </c>
      <c r="F1390" s="1">
        <v>83.2</v>
      </c>
      <c r="G1390" s="1">
        <v>91.5</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2669</v>
      </c>
      <c r="E1391" s="1" t="s">
        <v>2670</v>
      </c>
      <c r="F1391" s="1">
        <v>86.5</v>
      </c>
      <c r="G1391" s="1">
        <v>95.2</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2671</v>
      </c>
      <c r="E1392" s="1" t="s">
        <v>2672</v>
      </c>
      <c r="F1392" s="1">
        <v>90.2</v>
      </c>
      <c r="G1392" s="1">
        <v>99.2</v>
      </c>
      <c r="H1392" s="1" t="s">
        <v>2673</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2068</v>
      </c>
      <c r="E1393" s="1" t="s">
        <v>2069</v>
      </c>
      <c r="F1393" s="1">
        <v>0</v>
      </c>
      <c r="G1393" s="1">
        <v>0</v>
      </c>
      <c r="H1393" s="1" t="s">
        <v>10261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2676</v>
      </c>
      <c r="E1394" s="1" t="s">
        <v>2677</v>
      </c>
      <c r="F1394" s="1">
        <v>2.8</v>
      </c>
      <c r="G1394" s="1">
        <v>3.1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2678</v>
      </c>
      <c r="E1395" s="1" t="s">
        <v>2679</v>
      </c>
      <c r="F1395" s="1">
        <v>4.9000000000000004</v>
      </c>
      <c r="G1395" s="1">
        <v>5.4</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2680</v>
      </c>
      <c r="E1396" s="1" t="s">
        <v>2681</v>
      </c>
      <c r="F1396" s="1">
        <v>9.9</v>
      </c>
      <c r="G1396" s="1">
        <v>10.9</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2682</v>
      </c>
      <c r="E1397" s="1" t="s">
        <v>2683</v>
      </c>
      <c r="F1397" s="1">
        <v>19.2</v>
      </c>
      <c r="G1397" s="1">
        <v>21.1</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2684</v>
      </c>
      <c r="E1398" s="1" t="s">
        <v>2685</v>
      </c>
      <c r="F1398" s="1">
        <v>27.6</v>
      </c>
      <c r="G1398" s="1">
        <v>30.4</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2686</v>
      </c>
      <c r="E1399" s="1" t="s">
        <v>2687</v>
      </c>
      <c r="F1399" s="1">
        <v>35.6</v>
      </c>
      <c r="G1399" s="1">
        <v>39.200000000000003</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2688</v>
      </c>
      <c r="E1400" s="1" t="s">
        <v>2689</v>
      </c>
      <c r="F1400" s="1">
        <v>43.6</v>
      </c>
      <c r="G1400" s="1">
        <v>48</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2690</v>
      </c>
      <c r="E1401" s="1" t="s">
        <v>2691</v>
      </c>
      <c r="F1401" s="1">
        <v>52.2</v>
      </c>
      <c r="G1401" s="1">
        <v>57.4</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2692</v>
      </c>
      <c r="E1402" s="1" t="s">
        <v>2693</v>
      </c>
      <c r="F1402" s="1">
        <v>61.5</v>
      </c>
      <c r="G1402" s="1">
        <v>67.7</v>
      </c>
      <c r="I1402" s="1" t="s">
        <v>9349</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2694</v>
      </c>
      <c r="E1403" s="1" t="s">
        <v>2695</v>
      </c>
      <c r="F1403" s="1">
        <v>65.7</v>
      </c>
      <c r="G1403" s="1">
        <v>72.3</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2696</v>
      </c>
      <c r="E1404" s="1" t="s">
        <v>2697</v>
      </c>
      <c r="F1404" s="1">
        <v>73.5</v>
      </c>
      <c r="G1404" s="1">
        <v>80.900000000000006</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2698</v>
      </c>
      <c r="E1405" s="1" t="s">
        <v>2699</v>
      </c>
      <c r="F1405" s="1">
        <v>82.6</v>
      </c>
      <c r="G1405" s="1">
        <v>90.9</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2700</v>
      </c>
      <c r="E1406" s="1" t="s">
        <v>2701</v>
      </c>
      <c r="F1406" s="1">
        <v>87</v>
      </c>
      <c r="G1406" s="1">
        <v>95.7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2703</v>
      </c>
      <c r="E1407" s="1" t="s">
        <v>2704</v>
      </c>
      <c r="F1407" s="1">
        <v>91.5</v>
      </c>
      <c r="G1407" s="1">
        <v>100.7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2705</v>
      </c>
      <c r="E1408" s="1" t="s">
        <v>2706</v>
      </c>
      <c r="F1408" s="1">
        <v>94.2</v>
      </c>
      <c r="G1408" s="1">
        <v>103.6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2707</v>
      </c>
      <c r="E1409" s="1" t="s">
        <v>2708</v>
      </c>
      <c r="F1409" s="1">
        <v>98.8</v>
      </c>
      <c r="G1409" s="1">
        <v>108.7</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2709</v>
      </c>
      <c r="E1410" s="1" t="s">
        <v>2710</v>
      </c>
      <c r="F1410" s="1">
        <v>102.1</v>
      </c>
      <c r="G1410" s="1">
        <v>112.3</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2711</v>
      </c>
      <c r="E1411" s="1" t="s">
        <v>2712</v>
      </c>
      <c r="F1411" s="1">
        <v>104.1</v>
      </c>
      <c r="G1411" s="1">
        <v>114.5</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2713</v>
      </c>
      <c r="E1412" s="1" t="s">
        <v>2714</v>
      </c>
      <c r="F1412" s="1">
        <v>111.3</v>
      </c>
      <c r="G1412" s="1">
        <v>122.4</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2715</v>
      </c>
      <c r="E1413" s="1" t="s">
        <v>2716</v>
      </c>
      <c r="F1413" s="1">
        <v>117.5</v>
      </c>
      <c r="G1413" s="1">
        <v>129.30000000000001</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2717</v>
      </c>
      <c r="E1414" s="1" t="s">
        <v>2718</v>
      </c>
      <c r="F1414" s="1">
        <v>128.6</v>
      </c>
      <c r="G1414" s="1">
        <v>141.5</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2719</v>
      </c>
      <c r="E1415" s="1" t="s">
        <v>2720</v>
      </c>
      <c r="F1415" s="1">
        <v>130.80000000000001</v>
      </c>
      <c r="G1415" s="1">
        <v>143.9</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2721</v>
      </c>
      <c r="E1416" s="1" t="s">
        <v>2722</v>
      </c>
      <c r="F1416" s="1">
        <v>133.6</v>
      </c>
      <c r="G1416" s="1">
        <v>147</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2723</v>
      </c>
      <c r="E1417" s="1" t="s">
        <v>2724</v>
      </c>
      <c r="F1417" s="1">
        <v>140</v>
      </c>
      <c r="G1417" s="1">
        <v>154</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2725</v>
      </c>
      <c r="E1418" s="1" t="s">
        <v>2726</v>
      </c>
      <c r="F1418" s="1">
        <v>141.80000000000001</v>
      </c>
      <c r="G1418" s="1">
        <v>156</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2727</v>
      </c>
      <c r="E1419" s="1" t="s">
        <v>10167</v>
      </c>
      <c r="F1419" s="1">
        <v>145.19999999999999</v>
      </c>
      <c r="G1419" s="1">
        <v>159.69999999999999</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2728</v>
      </c>
      <c r="E1420" s="1" t="s">
        <v>2729</v>
      </c>
      <c r="F1420" s="1">
        <v>149.19999999999999</v>
      </c>
      <c r="G1420" s="1">
        <v>164.1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2730</v>
      </c>
      <c r="E1421" s="1" t="s">
        <v>2731</v>
      </c>
      <c r="F1421" s="1">
        <v>151.4</v>
      </c>
      <c r="G1421" s="1">
        <v>166.5</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2671</v>
      </c>
      <c r="E1422" s="1" t="s">
        <v>2672</v>
      </c>
      <c r="F1422" s="1">
        <v>157.5</v>
      </c>
      <c r="G1422" s="1">
        <v>173.3</v>
      </c>
      <c r="H1422" s="1" t="s">
        <v>2732</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2700</v>
      </c>
      <c r="E1423" s="1" t="s">
        <v>2701</v>
      </c>
      <c r="F1423" s="1">
        <v>0</v>
      </c>
      <c r="G1423" s="1">
        <v>0</v>
      </c>
      <c r="H1423" s="1" t="s">
        <v>2674</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2733</v>
      </c>
      <c r="E1424" s="1" t="s">
        <v>2734</v>
      </c>
      <c r="F1424" s="1">
        <v>4.3</v>
      </c>
      <c r="G1424" s="1">
        <v>4.7</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2735</v>
      </c>
      <c r="E1425" s="1" t="s">
        <v>2736</v>
      </c>
      <c r="F1425" s="1">
        <v>7.2</v>
      </c>
      <c r="G1425" s="1">
        <v>7.9</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2737</v>
      </c>
      <c r="E1426" s="1" t="s">
        <v>2738</v>
      </c>
      <c r="F1426" s="1">
        <v>10</v>
      </c>
      <c r="G1426" s="1">
        <v>11</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2739</v>
      </c>
      <c r="E1427" s="1" t="s">
        <v>2740</v>
      </c>
      <c r="F1427" s="1">
        <v>15.8</v>
      </c>
      <c r="G1427" s="1">
        <v>17.399999999999999</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2741</v>
      </c>
      <c r="E1428" s="1" t="s">
        <v>2742</v>
      </c>
      <c r="F1428" s="1">
        <v>25.8</v>
      </c>
      <c r="G1428" s="1">
        <v>27.8</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2743</v>
      </c>
      <c r="E1429" s="1" t="s">
        <v>2744</v>
      </c>
      <c r="F1429" s="1">
        <v>31</v>
      </c>
      <c r="G1429" s="1">
        <v>34.1</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2745</v>
      </c>
      <c r="E1430" s="1" t="s">
        <v>2746</v>
      </c>
      <c r="F1430" s="1">
        <v>33.799999999999997</v>
      </c>
      <c r="G1430" s="1">
        <v>37.200000000000003</v>
      </c>
      <c r="J1430" s="1">
        <v>0</v>
      </c>
      <c r="K1430" s="1">
        <v>0</v>
      </c>
      <c r="L1430" s="1">
        <v>0</v>
      </c>
      <c r="M1430" s="1">
        <v>0</v>
      </c>
      <c r="N1430" s="1">
        <v>0</v>
      </c>
      <c r="O1430" s="1">
        <v>0</v>
      </c>
      <c r="P1430" s="1" t="s">
        <v>9516</v>
      </c>
      <c r="Q1430" s="1">
        <v>0</v>
      </c>
      <c r="R1430" s="1">
        <v>0</v>
      </c>
      <c r="S1430" s="1">
        <v>0</v>
      </c>
      <c r="T1430" s="1" t="s">
        <v>9516</v>
      </c>
    </row>
    <row r="1431" spans="1:20" ht="13.5" customHeight="1">
      <c r="A1431" s="1" t="s">
        <v>10246</v>
      </c>
      <c r="B1431" s="1" t="s">
        <v>952</v>
      </c>
      <c r="C1431" s="1" t="s">
        <v>2702</v>
      </c>
      <c r="D1431" s="1" t="s">
        <v>2747</v>
      </c>
      <c r="E1431" s="1" t="s">
        <v>2748</v>
      </c>
      <c r="F1431" s="1">
        <v>38.4</v>
      </c>
      <c r="G1431" s="1">
        <v>42.2</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2750</v>
      </c>
      <c r="E1432" s="1" t="s">
        <v>2751</v>
      </c>
      <c r="F1432" s="1">
        <v>0</v>
      </c>
      <c r="G1432" s="1">
        <v>0</v>
      </c>
      <c r="H1432" s="1" t="s">
        <v>10254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2753</v>
      </c>
      <c r="E1433" s="1" t="s">
        <v>2754</v>
      </c>
      <c r="F1433" s="1">
        <v>4.9000000000000004</v>
      </c>
      <c r="G1433" s="1">
        <v>5.4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2755</v>
      </c>
      <c r="E1434" s="1" t="s">
        <v>2756</v>
      </c>
      <c r="F1434" s="1">
        <v>9</v>
      </c>
      <c r="G1434" s="1">
        <v>9.9</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2757</v>
      </c>
      <c r="E1435" s="1" t="s">
        <v>2758</v>
      </c>
      <c r="F1435" s="1">
        <v>13.7</v>
      </c>
      <c r="G1435" s="1">
        <v>15.1</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2759</v>
      </c>
      <c r="E1436" s="1" t="s">
        <v>2760</v>
      </c>
      <c r="F1436" s="1">
        <v>15</v>
      </c>
      <c r="G1436" s="1">
        <v>16.5</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2761</v>
      </c>
      <c r="E1437" s="1" t="s">
        <v>10193</v>
      </c>
      <c r="F1437" s="1">
        <v>17.8</v>
      </c>
      <c r="G1437" s="1">
        <v>19.600000000000001</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2762</v>
      </c>
      <c r="E1438" s="1" t="s">
        <v>10173</v>
      </c>
      <c r="F1438" s="1">
        <v>25</v>
      </c>
      <c r="G1438" s="1">
        <v>27.5</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2763</v>
      </c>
      <c r="E1439" s="1" t="s">
        <v>2764</v>
      </c>
      <c r="F1439" s="1">
        <v>30</v>
      </c>
      <c r="G1439" s="1">
        <v>33</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2765</v>
      </c>
      <c r="E1440" s="1" t="s">
        <v>2766</v>
      </c>
      <c r="F1440" s="1">
        <v>33.6</v>
      </c>
      <c r="G1440" s="1">
        <v>37</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2767</v>
      </c>
      <c r="E1441" s="1" t="s">
        <v>2768</v>
      </c>
      <c r="F1441" s="1">
        <v>37.6</v>
      </c>
      <c r="G1441" s="1">
        <v>41.4</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2769</v>
      </c>
      <c r="E1442" s="1" t="s">
        <v>2770</v>
      </c>
      <c r="F1442" s="1">
        <v>40.299999999999997</v>
      </c>
      <c r="G1442" s="1">
        <v>44.3</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2771</v>
      </c>
      <c r="E1443" s="1" t="s">
        <v>2772</v>
      </c>
      <c r="F1443" s="1">
        <v>49.1</v>
      </c>
      <c r="G1443" s="1">
        <v>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2773</v>
      </c>
      <c r="E1444" s="1" t="s">
        <v>2774</v>
      </c>
      <c r="F1444" s="1">
        <v>55.8</v>
      </c>
      <c r="G1444" s="1">
        <v>61.4</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2775</v>
      </c>
      <c r="E1445" s="1" t="s">
        <v>10205</v>
      </c>
      <c r="F1445" s="1">
        <v>59.9</v>
      </c>
      <c r="G1445" s="1">
        <v>65.900000000000006</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2776</v>
      </c>
      <c r="E1446" s="1" t="s">
        <v>2777</v>
      </c>
      <c r="F1446" s="1">
        <v>64.2</v>
      </c>
      <c r="G1446" s="1">
        <v>70.599999999999994</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2778</v>
      </c>
      <c r="E1447" s="1" t="s">
        <v>2779</v>
      </c>
      <c r="F1447" s="1">
        <v>66.099999999999994</v>
      </c>
      <c r="G1447" s="1">
        <v>72.7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2780</v>
      </c>
      <c r="E1448" s="1" t="s">
        <v>2781</v>
      </c>
      <c r="F1448" s="1">
        <v>69.7</v>
      </c>
      <c r="G1448" s="1">
        <v>76.7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2782</v>
      </c>
      <c r="E1449" s="1" t="s">
        <v>10195</v>
      </c>
      <c r="F1449" s="1">
        <v>74.400000000000006</v>
      </c>
      <c r="G1449" s="1">
        <v>81.8</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2783</v>
      </c>
      <c r="E1450" s="1" t="s">
        <v>2784</v>
      </c>
      <c r="F1450" s="1">
        <v>77.7</v>
      </c>
      <c r="G1450" s="1">
        <v>85.5</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2785</v>
      </c>
      <c r="E1451" s="1" t="s">
        <v>2786</v>
      </c>
      <c r="F1451" s="1">
        <v>82.2</v>
      </c>
      <c r="G1451" s="1">
        <v>90.4</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2787</v>
      </c>
      <c r="E1452" s="1" t="s">
        <v>2788</v>
      </c>
      <c r="F1452" s="1">
        <v>84.6</v>
      </c>
      <c r="G1452" s="1">
        <v>93.1</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2789</v>
      </c>
      <c r="E1453" s="1" t="s">
        <v>2790</v>
      </c>
      <c r="F1453" s="1">
        <v>86.6</v>
      </c>
      <c r="G1453" s="1">
        <v>95.3</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2791</v>
      </c>
      <c r="E1454" s="1" t="s">
        <v>2792</v>
      </c>
      <c r="F1454" s="1">
        <v>89.6</v>
      </c>
      <c r="G1454" s="1">
        <v>98.6</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2793</v>
      </c>
      <c r="E1455" s="1" t="s">
        <v>2794</v>
      </c>
      <c r="F1455" s="1">
        <v>92.1</v>
      </c>
      <c r="G1455" s="1">
        <v>101.3</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2795</v>
      </c>
      <c r="E1456" s="1" t="s">
        <v>2796</v>
      </c>
      <c r="F1456" s="1">
        <v>98.6</v>
      </c>
      <c r="G1456" s="1">
        <v>108.5</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2797</v>
      </c>
      <c r="E1457" s="1" t="s">
        <v>2798</v>
      </c>
      <c r="F1457" s="1">
        <v>103.3</v>
      </c>
      <c r="G1457" s="1">
        <v>113.6</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2799</v>
      </c>
      <c r="E1458" s="1" t="s">
        <v>2800</v>
      </c>
      <c r="F1458" s="1">
        <v>106.9</v>
      </c>
      <c r="G1458" s="1">
        <v>117.6</v>
      </c>
      <c r="H1458" s="1" t="s">
        <v>2406</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2803</v>
      </c>
      <c r="E1459" s="1" t="s">
        <v>2804</v>
      </c>
      <c r="F1459" s="1">
        <v>0</v>
      </c>
      <c r="G1459" s="1">
        <v>0</v>
      </c>
      <c r="H1459" s="1" t="s">
        <v>10262</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2806</v>
      </c>
      <c r="E1460" s="1" t="s">
        <v>2807</v>
      </c>
      <c r="F1460" s="1">
        <v>3.4</v>
      </c>
      <c r="G1460" s="1">
        <v>3.7</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2808</v>
      </c>
      <c r="E1461" s="1" t="s">
        <v>2809</v>
      </c>
      <c r="F1461" s="1">
        <v>5.5</v>
      </c>
      <c r="G1461" s="1">
        <v>6.1</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2810</v>
      </c>
      <c r="E1462" s="1" t="s">
        <v>2811</v>
      </c>
      <c r="F1462" s="1">
        <v>7.3</v>
      </c>
      <c r="G1462" s="1">
        <v>8</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2812</v>
      </c>
      <c r="E1463" s="1" t="s">
        <v>2813</v>
      </c>
      <c r="F1463" s="1">
        <v>9</v>
      </c>
      <c r="G1463" s="1">
        <v>9.9</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2814</v>
      </c>
      <c r="E1464" s="1" t="s">
        <v>2815</v>
      </c>
      <c r="F1464" s="1">
        <v>10.3</v>
      </c>
      <c r="G1464" s="1">
        <v>11.3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2816</v>
      </c>
      <c r="E1465" s="1" t="s">
        <v>2817</v>
      </c>
      <c r="F1465" s="1">
        <v>11.8</v>
      </c>
      <c r="G1465" s="1">
        <v>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2818</v>
      </c>
      <c r="E1466" s="1" t="s">
        <v>2819</v>
      </c>
      <c r="F1466" s="1">
        <v>17.5</v>
      </c>
      <c r="G1466" s="1">
        <v>19.3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2820</v>
      </c>
      <c r="E1467" s="1" t="s">
        <v>2821</v>
      </c>
      <c r="F1467" s="1">
        <v>19.600000000000001</v>
      </c>
      <c r="G1467" s="1">
        <v>21.6</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2822</v>
      </c>
      <c r="E1468" s="1" t="s">
        <v>2823</v>
      </c>
      <c r="F1468" s="1">
        <v>21.8</v>
      </c>
      <c r="G1468" s="1">
        <v>24</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2824</v>
      </c>
      <c r="E1469" s="1" t="s">
        <v>2825</v>
      </c>
      <c r="F1469" s="1">
        <v>24.8</v>
      </c>
      <c r="G1469" s="1">
        <v>26.7</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2826</v>
      </c>
      <c r="E1470" s="1" t="s">
        <v>2827</v>
      </c>
      <c r="F1470" s="1">
        <v>25.8</v>
      </c>
      <c r="G1470" s="1">
        <v>28.4</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2828</v>
      </c>
      <c r="E1471" s="1" t="s">
        <v>2829</v>
      </c>
      <c r="F1471" s="1">
        <v>27.5</v>
      </c>
      <c r="G1471" s="1">
        <v>30.3</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2830</v>
      </c>
      <c r="E1472" s="1" t="s">
        <v>2831</v>
      </c>
      <c r="F1472" s="1">
        <v>29.5</v>
      </c>
      <c r="G1472" s="1">
        <v>32.5</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2832</v>
      </c>
      <c r="E1473" s="1" t="s">
        <v>2833</v>
      </c>
      <c r="F1473" s="1">
        <v>32.1</v>
      </c>
      <c r="G1473" s="1">
        <v>35.299999999999997</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2834</v>
      </c>
      <c r="E1474" s="1" t="s">
        <v>2835</v>
      </c>
      <c r="F1474" s="1">
        <v>34.200000000000003</v>
      </c>
      <c r="G1474" s="1">
        <v>37.6</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2836</v>
      </c>
      <c r="E1475" s="1" t="s">
        <v>2837</v>
      </c>
      <c r="F1475" s="1">
        <v>38.1</v>
      </c>
      <c r="G1475" s="1">
        <v>41.9</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2838</v>
      </c>
      <c r="E1476" s="1" t="s">
        <v>2839</v>
      </c>
      <c r="F1476" s="1">
        <v>40</v>
      </c>
      <c r="G1476" s="1">
        <v>44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2840</v>
      </c>
      <c r="E1477" s="1" t="s">
        <v>2841</v>
      </c>
      <c r="F1477" s="1">
        <v>43.1</v>
      </c>
      <c r="G1477" s="1">
        <v>47.4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2842</v>
      </c>
      <c r="E1478" s="1" t="s">
        <v>2843</v>
      </c>
      <c r="F1478" s="1">
        <v>45.8</v>
      </c>
      <c r="G1478" s="1">
        <v>50.4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2844</v>
      </c>
      <c r="E1479" s="1" t="s">
        <v>2845</v>
      </c>
      <c r="F1479" s="1">
        <v>48.4</v>
      </c>
      <c r="G1479" s="1">
        <v>53.2</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2846</v>
      </c>
      <c r="E1480" s="1" t="s">
        <v>2847</v>
      </c>
      <c r="F1480" s="1">
        <v>54.4</v>
      </c>
      <c r="G1480" s="1">
        <v>59.8</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2848</v>
      </c>
      <c r="E1481" s="1" t="s">
        <v>2849</v>
      </c>
      <c r="F1481" s="1">
        <v>61.7</v>
      </c>
      <c r="G1481" s="1">
        <v>67.900000000000006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2850</v>
      </c>
      <c r="E1482" s="1" t="s">
        <v>1268</v>
      </c>
      <c r="F1482" s="1">
        <v>64.900000000000006</v>
      </c>
      <c r="G1482" s="1">
        <v>71.400000000000006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2852</v>
      </c>
      <c r="E1483" s="1" t="s">
        <v>2853</v>
      </c>
      <c r="F1483" s="1">
        <v>0</v>
      </c>
      <c r="G1483" s="1">
        <v>0</v>
      </c>
      <c r="H1483" s="1" t="s">
        <v>10263</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2854</v>
      </c>
      <c r="E1484" s="1" t="s">
        <v>2855</v>
      </c>
      <c r="F1484" s="1">
        <v>2.8</v>
      </c>
      <c r="G1484" s="1">
        <v>3.1</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2856</v>
      </c>
      <c r="E1485" s="1" t="s">
        <v>2857</v>
      </c>
      <c r="F1485" s="1">
        <v>9.6</v>
      </c>
      <c r="G1485" s="1">
        <v>10.6</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2858</v>
      </c>
      <c r="E1486" s="1" t="s">
        <v>2859</v>
      </c>
      <c r="F1486" s="1">
        <v>23</v>
      </c>
      <c r="G1486" s="1">
        <v>23.3</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2860</v>
      </c>
      <c r="E1487" s="1" t="s">
        <v>2861</v>
      </c>
      <c r="F1487" s="1">
        <v>30.1</v>
      </c>
      <c r="G1487" s="1">
        <v>33.1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2862</v>
      </c>
      <c r="E1488" s="1" t="s">
        <v>2863</v>
      </c>
      <c r="F1488" s="1">
        <v>36</v>
      </c>
      <c r="G1488" s="1">
        <v>39.6</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2864</v>
      </c>
      <c r="E1489" s="1" t="s">
        <v>2865</v>
      </c>
      <c r="F1489" s="1">
        <v>42.7</v>
      </c>
      <c r="G1489" s="1">
        <v>47</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2866</v>
      </c>
      <c r="E1490" s="1" t="s">
        <v>2867</v>
      </c>
      <c r="F1490" s="1">
        <v>47.7</v>
      </c>
      <c r="G1490" s="1">
        <v>52.5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2868</v>
      </c>
      <c r="E1491" s="1" t="s">
        <v>2869</v>
      </c>
      <c r="F1491" s="1">
        <v>53.2</v>
      </c>
      <c r="G1491" s="1">
        <v>58.5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2870</v>
      </c>
      <c r="E1492" s="1" t="s">
        <v>2871</v>
      </c>
      <c r="F1492" s="1">
        <v>55.5</v>
      </c>
      <c r="G1492" s="1">
        <v>61.1</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2872</v>
      </c>
      <c r="E1493" s="1" t="s">
        <v>2873</v>
      </c>
      <c r="F1493" s="1">
        <v>58.4</v>
      </c>
      <c r="G1493" s="1">
        <v>64.2</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2177</v>
      </c>
      <c r="E1494" s="1" t="s">
        <v>2177</v>
      </c>
      <c r="F1494" s="1">
        <v>0</v>
      </c>
      <c r="G1494" s="1">
        <v>0</v>
      </c>
      <c r="H1494" s="1" t="s">
        <v>1231</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2874</v>
      </c>
      <c r="E1495" s="1" t="s">
        <v>2875</v>
      </c>
      <c r="F1495" s="1">
        <v>4.8</v>
      </c>
      <c r="G1495" s="1">
        <v>5.3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2876</v>
      </c>
      <c r="E1496" s="1" t="s">
        <v>2877</v>
      </c>
      <c r="F1496" s="1">
        <v>10.3</v>
      </c>
      <c r="G1496" s="1">
        <v>11.3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2878</v>
      </c>
      <c r="E1497" s="1" t="s">
        <v>2879</v>
      </c>
      <c r="F1497" s="1">
        <v>18.3</v>
      </c>
      <c r="G1497" s="1">
        <v>20.100000000000001</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2880</v>
      </c>
      <c r="E1498" s="1" t="s">
        <v>2881</v>
      </c>
      <c r="F1498" s="1">
        <v>26.3</v>
      </c>
      <c r="G1498" s="1">
        <v>28.9</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2882</v>
      </c>
      <c r="E1499" s="1" t="s">
        <v>2883</v>
      </c>
      <c r="F1499" s="1">
        <v>36.700000000000003</v>
      </c>
      <c r="G1499" s="1">
        <v>40.4</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2884</v>
      </c>
      <c r="E1500" s="1" t="s">
        <v>2885</v>
      </c>
      <c r="F1500" s="1">
        <v>40.1</v>
      </c>
      <c r="G1500" s="1">
        <v>44.1</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2886</v>
      </c>
      <c r="E1501" s="1" t="s">
        <v>2887</v>
      </c>
      <c r="F1501" s="1">
        <v>46.6</v>
      </c>
      <c r="G1501" s="1">
        <v>51.3</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2888</v>
      </c>
      <c r="E1502" s="1" t="s">
        <v>2889</v>
      </c>
      <c r="F1502" s="1">
        <v>49.9</v>
      </c>
      <c r="G1502" s="1">
        <v>54.9</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2890</v>
      </c>
      <c r="E1503" s="1" t="s">
        <v>2891</v>
      </c>
      <c r="F1503" s="1">
        <v>54.3</v>
      </c>
      <c r="G1503" s="1">
        <v>59.7</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2892</v>
      </c>
      <c r="E1504" s="1" t="s">
        <v>2893</v>
      </c>
      <c r="F1504" s="1">
        <v>58.7</v>
      </c>
      <c r="G1504" s="1">
        <v>64.599999999999994</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2894</v>
      </c>
      <c r="E1505" s="1" t="s">
        <v>2895</v>
      </c>
      <c r="F1505" s="1">
        <v>62.5</v>
      </c>
      <c r="G1505" s="1">
        <v>68.8</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2896</v>
      </c>
      <c r="E1506" s="1" t="s">
        <v>2897</v>
      </c>
      <c r="F1506" s="1">
        <v>69.5</v>
      </c>
      <c r="G1506" s="1">
        <v>76.5</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2898</v>
      </c>
      <c r="E1507" s="1" t="s">
        <v>2899</v>
      </c>
      <c r="F1507" s="1">
        <v>73.7</v>
      </c>
      <c r="G1507" s="1">
        <v>81.099999999999994</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2900</v>
      </c>
      <c r="E1508" s="1" t="s">
        <v>2901</v>
      </c>
      <c r="F1508" s="1">
        <v>79.8</v>
      </c>
      <c r="G1508" s="1">
        <v>87.8</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1925</v>
      </c>
      <c r="E1509" s="1" t="s">
        <v>1926</v>
      </c>
      <c r="F1509" s="1">
        <v>85.6</v>
      </c>
      <c r="G1509" s="1">
        <v>94.2</v>
      </c>
      <c r="H1509" s="1" t="s">
        <v>2902</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1925</v>
      </c>
      <c r="E1510" s="1" t="s">
        <v>1926</v>
      </c>
      <c r="F1510" s="1">
        <v>0</v>
      </c>
      <c r="G1510" s="1">
        <v>0</v>
      </c>
      <c r="H1510" s="1" t="s">
        <v>2904</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10621</v>
      </c>
      <c r="E1511" s="1" t="s">
        <v>10622</v>
      </c>
      <c r="F1511" s="1">
        <v>3.4</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2905</v>
      </c>
      <c r="E1512" s="1" t="s">
        <v>2906</v>
      </c>
      <c r="F1512" s="1">
        <v>7.9</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9875</v>
      </c>
      <c r="E1513" s="1" t="s">
        <v>2907</v>
      </c>
      <c r="F1513" s="1">
        <v>11.8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2908</v>
      </c>
      <c r="E1514" s="1" t="s">
        <v>2909</v>
      </c>
      <c r="F1514" s="1">
        <v>15.4</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2910</v>
      </c>
      <c r="E1515" s="1" t="s">
        <v>2911</v>
      </c>
      <c r="F1515" s="1">
        <v>20.8</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2912</v>
      </c>
      <c r="E1516" s="1" t="s">
        <v>2913</v>
      </c>
      <c r="F1516" s="1">
        <v>27.3</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9955</v>
      </c>
      <c r="B1517" s="1" t="s">
        <v>952</v>
      </c>
      <c r="C1517" s="1" t="s">
        <v>2903</v>
      </c>
      <c r="D1517" s="1" t="s">
        <v>2914</v>
      </c>
      <c r="E1517" s="1" t="s">
        <v>2915</v>
      </c>
      <c r="F1517" s="1">
        <v>29.3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2916</v>
      </c>
      <c r="E1518" s="1" t="s">
        <v>2917</v>
      </c>
      <c r="F1518" s="1">
        <v>31</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2918</v>
      </c>
      <c r="E1519" s="1" t="s">
        <v>2919</v>
      </c>
      <c r="F1519" s="1">
        <v>33.4</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2920</v>
      </c>
      <c r="E1520" s="1" t="s">
        <v>2921</v>
      </c>
      <c r="F1520" s="1">
        <v>36.700000000000003</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2922</v>
      </c>
      <c r="E1521" s="1" t="s">
        <v>2923</v>
      </c>
      <c r="F1521" s="1">
        <v>41.1</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2924</v>
      </c>
      <c r="E1522" s="1" t="s">
        <v>2925</v>
      </c>
      <c r="F1522" s="1">
        <v>51.2</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2926</v>
      </c>
      <c r="E1523" s="1" t="s">
        <v>2927</v>
      </c>
      <c r="F1523" s="1">
        <v>57.2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2928</v>
      </c>
      <c r="E1524" s="1" t="s">
        <v>2929</v>
      </c>
      <c r="F1524" s="1">
        <v>60</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2930</v>
      </c>
      <c r="E1525" s="1" t="s">
        <v>2931</v>
      </c>
      <c r="F1525" s="1">
        <v>64.599999999999994</v>
      </c>
      <c r="G1525" s="1">
        <v>0</v>
      </c>
      <c r="H1525" s="1" t="s">
        <v>2932</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2933</v>
      </c>
      <c r="E1526" s="1" t="s">
        <v>2934</v>
      </c>
      <c r="F1526" s="1">
        <v>70.099999999999994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2935</v>
      </c>
      <c r="E1527" s="1" t="s">
        <v>2936</v>
      </c>
      <c r="F1527" s="1">
        <v>73.2</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2937</v>
      </c>
      <c r="E1528" s="1" t="s">
        <v>2938</v>
      </c>
      <c r="F1528" s="1">
        <v>75.099999999999994</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2939</v>
      </c>
      <c r="E1529" s="1" t="s">
        <v>2940</v>
      </c>
      <c r="F1529" s="1">
        <v>77.5</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2941</v>
      </c>
      <c r="E1530" s="1" t="s">
        <v>2942</v>
      </c>
      <c r="F1530" s="1">
        <v>79.5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2943</v>
      </c>
      <c r="E1531" s="1" t="s">
        <v>2944</v>
      </c>
      <c r="F1531" s="1">
        <v>81.2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2945</v>
      </c>
      <c r="E1532" s="1" t="s">
        <v>2360</v>
      </c>
      <c r="F1532" s="1">
        <v>91.1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2946</v>
      </c>
      <c r="E1533" s="1" t="s">
        <v>2947</v>
      </c>
      <c r="F1533" s="1">
        <v>97.2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2948</v>
      </c>
      <c r="E1534" s="1" t="s">
        <v>2949</v>
      </c>
      <c r="F1534" s="1">
        <v>101</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2950</v>
      </c>
      <c r="E1535" s="1" t="s">
        <v>2951</v>
      </c>
      <c r="F1535" s="1">
        <v>106.2</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2952</v>
      </c>
      <c r="E1536" s="1" t="s">
        <v>2953</v>
      </c>
      <c r="F1536" s="1">
        <v>111.3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2954</v>
      </c>
      <c r="E1537" s="1" t="s">
        <v>2955</v>
      </c>
      <c r="F1537" s="1">
        <v>118</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2957</v>
      </c>
      <c r="E1538" s="1" t="s">
        <v>2958</v>
      </c>
      <c r="F1538" s="1">
        <v>121.3</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2959</v>
      </c>
      <c r="E1539" s="1" t="s">
        <v>2960</v>
      </c>
      <c r="F1539" s="1">
        <v>128.4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2961</v>
      </c>
      <c r="E1540" s="1" t="s">
        <v>2962</v>
      </c>
      <c r="F1540" s="1">
        <v>133.6</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2963</v>
      </c>
      <c r="E1541" s="1" t="s">
        <v>2964</v>
      </c>
      <c r="F1541" s="1">
        <v>137</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426</v>
      </c>
      <c r="E1542" s="1" t="s">
        <v>427</v>
      </c>
      <c r="F1542" s="1">
        <v>144.4</v>
      </c>
      <c r="G1542" s="1">
        <v>0</v>
      </c>
      <c r="I1542" s="1" t="s">
        <v>9322</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2965</v>
      </c>
      <c r="E1543" s="1" t="s">
        <v>2966</v>
      </c>
      <c r="F1543" s="1">
        <v>148.6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2967</v>
      </c>
      <c r="E1544" s="1" t="s">
        <v>2968</v>
      </c>
      <c r="F1544" s="1">
        <v>152.5</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2969</v>
      </c>
      <c r="E1545" s="1" t="s">
        <v>2970</v>
      </c>
      <c r="F1545" s="1">
        <v>155.6</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2971</v>
      </c>
      <c r="E1546" s="1" t="s">
        <v>2972</v>
      </c>
      <c r="F1546" s="1">
        <v>158.4</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2973</v>
      </c>
      <c r="E1547" s="1" t="s">
        <v>2974</v>
      </c>
      <c r="F1547" s="1">
        <v>161.9</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2975</v>
      </c>
      <c r="E1548" s="1" t="s">
        <v>2976</v>
      </c>
      <c r="F1548" s="1">
        <v>165.7</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2977</v>
      </c>
      <c r="E1549" s="1" t="s">
        <v>2978</v>
      </c>
      <c r="F1549" s="1">
        <v>167.5</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2979</v>
      </c>
      <c r="E1550" s="1" t="s">
        <v>2980</v>
      </c>
      <c r="F1550" s="1">
        <v>170</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2981</v>
      </c>
      <c r="E1551" s="1" t="s">
        <v>2982</v>
      </c>
      <c r="F1551" s="1">
        <v>172.8</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2983</v>
      </c>
      <c r="E1552" s="1" t="s">
        <v>2984</v>
      </c>
      <c r="F1552" s="1">
        <v>175.6</v>
      </c>
      <c r="G1552" s="1">
        <v>0</v>
      </c>
      <c r="H1552" s="1" t="s">
        <v>10016</v>
      </c>
      <c r="J1552" s="1">
        <v>0</v>
      </c>
      <c r="K1552" s="1">
        <v>0</v>
      </c>
      <c r="L1552" s="1">
        <v>2</v>
      </c>
      <c r="M1552" s="1">
        <v>0</v>
      </c>
      <c r="N1552" s="1">
        <v>0</v>
      </c>
      <c r="O1552" s="1">
        <v>0</v>
      </c>
      <c r="P1552" s="1" t="s">
        <v>9516</v>
      </c>
      <c r="Q1552" s="1">
        <v>0</v>
      </c>
      <c r="R1552" s="1">
        <v>0</v>
      </c>
      <c r="S1552" s="1">
        <v>0</v>
      </c>
      <c r="T1552" s="1" t="s">
        <v>9516</v>
      </c>
    </row>
    <row r="1553" spans="1:20">
      <c r="A1553" s="1" t="s">
        <v>951</v>
      </c>
      <c r="B1553" s="1" t="s">
        <v>952</v>
      </c>
      <c r="C1553" s="1" t="s">
        <v>1245</v>
      </c>
      <c r="D1553" s="1" t="s">
        <v>1041</v>
      </c>
      <c r="E1553" s="1" t="s">
        <v>1042</v>
      </c>
      <c r="F1553" s="1">
        <v>0</v>
      </c>
      <c r="G1553" s="1">
        <v>0</v>
      </c>
      <c r="H1553" s="1" t="s">
        <v>9769</v>
      </c>
      <c r="J1553" s="1">
        <v>101</v>
      </c>
      <c r="K1553" s="1">
        <v>10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2986</v>
      </c>
      <c r="E1554" s="1" t="s">
        <v>2987</v>
      </c>
      <c r="F1554" s="1">
        <v>0.8</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2988</v>
      </c>
      <c r="E1555" s="1" t="s">
        <v>2989</v>
      </c>
      <c r="F1555" s="1">
        <v>1.9</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2990</v>
      </c>
      <c r="E1556" s="1" t="s">
        <v>2991</v>
      </c>
      <c r="F1556" s="1">
        <v>3.1</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2992</v>
      </c>
      <c r="E1557" s="1" t="s">
        <v>2993</v>
      </c>
      <c r="F1557" s="1">
        <v>4.5999999999999996</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954</v>
      </c>
      <c r="E1558" s="1" t="s">
        <v>955</v>
      </c>
      <c r="F1558" s="1">
        <v>6.8</v>
      </c>
      <c r="G1558" s="1">
        <v>0</v>
      </c>
      <c r="H1558" s="1" t="s">
        <v>2994</v>
      </c>
      <c r="J1558" s="1">
        <v>1</v>
      </c>
      <c r="K1558" s="1">
        <v>12</v>
      </c>
      <c r="L1558" s="1">
        <v>1</v>
      </c>
      <c r="M1558" s="1">
        <v>1</v>
      </c>
      <c r="N1558" s="1">
        <v>1</v>
      </c>
      <c r="O1558" s="1">
        <v>1</v>
      </c>
      <c r="P1558" s="1" t="s">
        <v>9516</v>
      </c>
      <c r="Q1558" s="1">
        <v>0</v>
      </c>
      <c r="R1558" s="1">
        <v>0</v>
      </c>
      <c r="S1558" s="1">
        <v>0</v>
      </c>
      <c r="T1558" s="1" t="s">
        <v>9516</v>
      </c>
    </row>
    <row r="1559" spans="1:20" ht="13.5" customHeight="1">
      <c r="A1559" s="1" t="s">
        <v>951</v>
      </c>
      <c r="B1559" s="1" t="s">
        <v>952</v>
      </c>
      <c r="C1559" s="1" t="s">
        <v>1245</v>
      </c>
      <c r="D1559" s="1" t="s">
        <v>2995</v>
      </c>
      <c r="E1559" s="1" t="s">
        <v>2996</v>
      </c>
      <c r="F1559" s="1">
        <v>9.1999999999999993</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951</v>
      </c>
      <c r="B1560" s="1" t="s">
        <v>952</v>
      </c>
      <c r="C1560" s="1" t="s">
        <v>1245</v>
      </c>
      <c r="D1560" s="1" t="s">
        <v>2997</v>
      </c>
      <c r="E1560" s="1" t="s">
        <v>2998</v>
      </c>
      <c r="F1560" s="1">
        <v>11.4</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2999</v>
      </c>
      <c r="E1561" s="1" t="s">
        <v>3000</v>
      </c>
      <c r="F1561" s="1">
        <v>14.4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1243</v>
      </c>
      <c r="E1562" s="1" t="s">
        <v>1244</v>
      </c>
      <c r="F1562" s="1">
        <v>18.2</v>
      </c>
      <c r="G1562" s="1">
        <v>0</v>
      </c>
      <c r="H1562" s="1" t="s">
        <v>1195</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3001</v>
      </c>
      <c r="E1563" s="1" t="s">
        <v>3002</v>
      </c>
      <c r="F1563" s="1">
        <v>21.7</v>
      </c>
      <c r="G1563" s="1">
        <v>0</v>
      </c>
      <c r="H1563" s="1" t="s">
        <v>3003</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3004</v>
      </c>
      <c r="E1564" s="1" t="s">
        <v>3005</v>
      </c>
      <c r="F1564" s="1">
        <v>24.8</v>
      </c>
      <c r="G1564" s="1">
        <v>0</v>
      </c>
      <c r="H1564" s="1" t="s">
        <v>7</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3006</v>
      </c>
      <c r="E1565" s="1" t="s">
        <v>3007</v>
      </c>
      <c r="F1565" s="1">
        <v>27</v>
      </c>
      <c r="G1565" s="1">
        <v>0</v>
      </c>
      <c r="H1565" s="1" t="s">
        <v>3008</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3009</v>
      </c>
      <c r="E1566" s="1" t="s">
        <v>3010</v>
      </c>
      <c r="F1566" s="1">
        <v>28.8</v>
      </c>
      <c r="G1566" s="1">
        <v>0</v>
      </c>
      <c r="H1566" s="1" t="s">
        <v>3011</v>
      </c>
      <c r="J1566" s="1">
        <v>102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9813</v>
      </c>
      <c r="E1567" s="1" t="s">
        <v>3012</v>
      </c>
      <c r="F1567" s="1">
        <v>31.8</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3013</v>
      </c>
      <c r="E1568" s="1" t="s">
        <v>3014</v>
      </c>
      <c r="F1568" s="1">
        <v>36.700000000000003</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3015</v>
      </c>
      <c r="E1569" s="1" t="s">
        <v>3016</v>
      </c>
      <c r="F1569" s="1">
        <v>40.9</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3017</v>
      </c>
      <c r="E1570" s="1" t="s">
        <v>3018</v>
      </c>
      <c r="F1570" s="1">
        <v>46.5</v>
      </c>
      <c r="G1570" s="1">
        <v>0</v>
      </c>
      <c r="H1570" s="1" t="s">
        <v>3019</v>
      </c>
      <c r="J1570" s="1">
        <v>0</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3020</v>
      </c>
      <c r="E1571" s="1" t="s">
        <v>3021</v>
      </c>
      <c r="F1571" s="1">
        <v>51.1</v>
      </c>
      <c r="G1571" s="1">
        <v>0</v>
      </c>
      <c r="H1571" s="1" t="s">
        <v>7</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3022</v>
      </c>
      <c r="E1572" s="1" t="s">
        <v>3023</v>
      </c>
      <c r="F1572" s="1">
        <v>54.8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9876</v>
      </c>
      <c r="E1573" s="1" t="s">
        <v>3024</v>
      </c>
      <c r="F1573" s="1">
        <v>58.6</v>
      </c>
      <c r="G1573" s="1">
        <v>0</v>
      </c>
      <c r="H1573" s="1" t="s">
        <v>3025</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3026</v>
      </c>
      <c r="E1574" s="1" t="s">
        <v>3027</v>
      </c>
      <c r="F1574" s="1">
        <v>63.8</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3028</v>
      </c>
      <c r="E1575" s="1" t="s">
        <v>3029</v>
      </c>
      <c r="F1575" s="1">
        <v>67.8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3030</v>
      </c>
      <c r="E1576" s="1" t="s">
        <v>3031</v>
      </c>
      <c r="F1576" s="1">
        <v>73.099999999999994</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10610</v>
      </c>
      <c r="C1577" s="1" t="s">
        <v>1245</v>
      </c>
      <c r="D1577" s="1" t="s">
        <v>3032</v>
      </c>
      <c r="E1577" s="1" t="s">
        <v>3033</v>
      </c>
      <c r="F1577" s="1">
        <v>77.7</v>
      </c>
      <c r="G1577" s="1">
        <v>0</v>
      </c>
      <c r="H1577" s="1" t="s">
        <v>3034</v>
      </c>
      <c r="J1577" s="1">
        <v>0</v>
      </c>
      <c r="K1577" s="1">
        <v>0</v>
      </c>
      <c r="L1577" s="1">
        <v>1</v>
      </c>
      <c r="M1577" s="1">
        <v>0</v>
      </c>
      <c r="N1577" s="1">
        <v>0</v>
      </c>
      <c r="O1577" s="1">
        <v>0</v>
      </c>
      <c r="P1577" s="1" t="s">
        <v>9516</v>
      </c>
      <c r="Q1577" s="1">
        <v>1</v>
      </c>
      <c r="R1577" s="1">
        <v>0</v>
      </c>
      <c r="S1577" s="1">
        <v>0</v>
      </c>
      <c r="T1577" s="1" t="s">
        <v>9516</v>
      </c>
    </row>
    <row r="1578" spans="1:20" ht="13.5" customHeight="1">
      <c r="A1578" s="1" t="s">
        <v>1100</v>
      </c>
      <c r="B1578" s="1" t="s">
        <v>952</v>
      </c>
      <c r="C1578" s="1" t="s">
        <v>1245</v>
      </c>
      <c r="D1578" s="1" t="s">
        <v>3035</v>
      </c>
      <c r="E1578" s="1" t="s">
        <v>3036</v>
      </c>
      <c r="F1578" s="1">
        <v>80.8</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3037</v>
      </c>
      <c r="E1579" s="1" t="s">
        <v>3038</v>
      </c>
      <c r="F1579" s="1">
        <v>83.9</v>
      </c>
      <c r="G1579" s="1">
        <v>0</v>
      </c>
      <c r="H1579" s="1" t="s">
        <v>3039</v>
      </c>
      <c r="J1579" s="1">
        <v>0</v>
      </c>
      <c r="K1579" s="1">
        <v>11</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3040</v>
      </c>
      <c r="E1580" s="1" t="s">
        <v>3041</v>
      </c>
      <c r="F1580" s="1">
        <v>86</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3042</v>
      </c>
      <c r="E1581" s="1" t="s">
        <v>3043</v>
      </c>
      <c r="F1581" s="1">
        <v>90.4</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3044</v>
      </c>
      <c r="E1582" s="1" t="s">
        <v>3045</v>
      </c>
      <c r="F1582" s="1">
        <v>95.8</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3046</v>
      </c>
      <c r="E1583" s="1" t="s">
        <v>3047</v>
      </c>
      <c r="F1583" s="1">
        <v>99.1</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3048</v>
      </c>
      <c r="B1584" s="1" t="s">
        <v>10610</v>
      </c>
      <c r="C1584" s="1" t="s">
        <v>1245</v>
      </c>
      <c r="D1584" s="1" t="s">
        <v>3049</v>
      </c>
      <c r="E1584" s="1" t="s">
        <v>3050</v>
      </c>
      <c r="F1584" s="1">
        <v>104.6</v>
      </c>
      <c r="G1584" s="1">
        <v>0</v>
      </c>
      <c r="H1584" s="1" t="s">
        <v>3051</v>
      </c>
      <c r="J1584" s="1">
        <v>0</v>
      </c>
      <c r="K1584" s="1">
        <v>10</v>
      </c>
      <c r="L1584" s="1">
        <v>1</v>
      </c>
      <c r="M1584" s="1">
        <v>0</v>
      </c>
      <c r="N1584" s="1">
        <v>0</v>
      </c>
      <c r="O1584" s="1">
        <v>0</v>
      </c>
      <c r="P1584" s="1" t="s">
        <v>9516</v>
      </c>
      <c r="Q1584" s="1">
        <v>1</v>
      </c>
      <c r="R1584" s="1">
        <v>0</v>
      </c>
      <c r="S1584" s="1">
        <v>0</v>
      </c>
      <c r="T1584" s="1" t="s">
        <v>9516</v>
      </c>
    </row>
    <row r="1585" spans="1:20" ht="13.5" customHeight="1">
      <c r="A1585" s="1" t="s">
        <v>3048</v>
      </c>
      <c r="B1585" s="1" t="s">
        <v>3052</v>
      </c>
      <c r="C1585" s="1" t="s">
        <v>1245</v>
      </c>
      <c r="D1585" s="1" t="s">
        <v>3053</v>
      </c>
      <c r="E1585" s="1" t="s">
        <v>3054</v>
      </c>
      <c r="F1585" s="1">
        <v>114.5</v>
      </c>
      <c r="G1585" s="1">
        <v>0</v>
      </c>
      <c r="H1585" s="1" t="s">
        <v>7</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3055</v>
      </c>
      <c r="E1586" s="1" t="s">
        <v>3056</v>
      </c>
      <c r="F1586" s="1">
        <v>120.7</v>
      </c>
      <c r="G1586" s="1">
        <v>0</v>
      </c>
      <c r="H1586" s="1" t="s">
        <v>3039</v>
      </c>
      <c r="J1586" s="1">
        <v>0</v>
      </c>
      <c r="K1586" s="1">
        <v>12</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3057</v>
      </c>
      <c r="E1587" s="1" t="s">
        <v>3058</v>
      </c>
      <c r="F1587" s="1">
        <v>126.2</v>
      </c>
      <c r="G1587" s="1">
        <v>0</v>
      </c>
      <c r="H1587" s="1" t="s">
        <v>3034</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3059</v>
      </c>
      <c r="E1588" s="1" t="s">
        <v>3060</v>
      </c>
      <c r="F1588" s="1">
        <v>130.30000000000001</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3061</v>
      </c>
      <c r="E1589" s="1" t="s">
        <v>3062</v>
      </c>
      <c r="F1589" s="1">
        <v>132.80000000000001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3063</v>
      </c>
      <c r="E1590" s="1" t="s">
        <v>3064</v>
      </c>
      <c r="F1590" s="1">
        <v>137.4</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3065</v>
      </c>
      <c r="E1591" s="1" t="s">
        <v>3066</v>
      </c>
      <c r="F1591" s="1">
        <v>141.30000000000001</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3067</v>
      </c>
      <c r="E1592" s="1" t="s">
        <v>3068</v>
      </c>
      <c r="F1592" s="1">
        <v>146.19999999999999</v>
      </c>
      <c r="G1592" s="1">
        <v>0</v>
      </c>
      <c r="H1592" s="1" t="s">
        <v>1140</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3069</v>
      </c>
      <c r="E1593" s="1" t="s">
        <v>3070</v>
      </c>
      <c r="F1593" s="1">
        <v>149.69999999999999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3071</v>
      </c>
      <c r="E1594" s="1" t="s">
        <v>3072</v>
      </c>
      <c r="F1594" s="1">
        <v>152.5</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3073</v>
      </c>
      <c r="E1595" s="1" t="s">
        <v>3074</v>
      </c>
      <c r="F1595" s="1">
        <v>154.9</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3075</v>
      </c>
      <c r="E1596" s="1" t="s">
        <v>3076</v>
      </c>
      <c r="F1596" s="1">
        <v>158.4</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3077</v>
      </c>
      <c r="E1597" s="1" t="s">
        <v>3078</v>
      </c>
      <c r="F1597" s="1">
        <v>164.3</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3079</v>
      </c>
      <c r="E1598" s="1" t="s">
        <v>3080</v>
      </c>
      <c r="F1598" s="1">
        <v>169</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3081</v>
      </c>
      <c r="E1599" s="1" t="s">
        <v>3082</v>
      </c>
      <c r="F1599" s="1">
        <v>174.2</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3083</v>
      </c>
      <c r="E1600" s="1" t="s">
        <v>3084</v>
      </c>
      <c r="F1600" s="1">
        <v>177.7</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3085</v>
      </c>
      <c r="E1601" s="1" t="s">
        <v>3086</v>
      </c>
      <c r="F1601" s="1">
        <v>180.2</v>
      </c>
      <c r="G1601" s="1">
        <v>0</v>
      </c>
      <c r="H1601" s="1" t="s">
        <v>3039</v>
      </c>
      <c r="J1601" s="1">
        <v>0</v>
      </c>
      <c r="K1601" s="1">
        <v>11</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3087</v>
      </c>
      <c r="E1602" s="1" t="s">
        <v>3088</v>
      </c>
      <c r="F1602" s="1">
        <v>184.5</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3089</v>
      </c>
      <c r="E1603" s="1" t="s">
        <v>3090</v>
      </c>
      <c r="F1603" s="1">
        <v>186.6</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3091</v>
      </c>
      <c r="E1604" s="1" t="s">
        <v>3092</v>
      </c>
      <c r="F1604" s="1">
        <v>193.7</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3093</v>
      </c>
      <c r="E1605" s="1" t="s">
        <v>3094</v>
      </c>
      <c r="F1605" s="1">
        <v>197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3095</v>
      </c>
      <c r="E1606" s="1" t="s">
        <v>3096</v>
      </c>
      <c r="F1606" s="1">
        <v>200.3</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3097</v>
      </c>
      <c r="E1607" s="1" t="s">
        <v>3098</v>
      </c>
      <c r="F1607" s="1">
        <v>204.9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3099</v>
      </c>
      <c r="E1608" s="1" t="s">
        <v>3100</v>
      </c>
      <c r="F1608" s="1">
        <v>207.8</v>
      </c>
      <c r="G1608" s="1">
        <v>0</v>
      </c>
      <c r="H1608" s="1" t="s">
        <v>7</v>
      </c>
      <c r="I1608" s="1" t="s">
        <v>9315</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3101</v>
      </c>
      <c r="E1609" s="1" t="s">
        <v>3102</v>
      </c>
      <c r="F1609" s="1">
        <v>212.9</v>
      </c>
      <c r="G1609" s="1">
        <v>0</v>
      </c>
      <c r="H1609" s="1" t="s">
        <v>7</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3103</v>
      </c>
      <c r="E1610" s="1" t="s">
        <v>3104</v>
      </c>
      <c r="F1610" s="1">
        <v>222.2</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3105</v>
      </c>
      <c r="E1611" s="1" t="s">
        <v>3106</v>
      </c>
      <c r="F1611" s="1">
        <v>229.3</v>
      </c>
      <c r="G1611" s="1">
        <v>0</v>
      </c>
      <c r="H1611" s="1" t="s">
        <v>3039</v>
      </c>
      <c r="J1611" s="1">
        <v>0</v>
      </c>
      <c r="K1611" s="1">
        <v>10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3107</v>
      </c>
      <c r="E1612" s="1" t="s">
        <v>3108</v>
      </c>
      <c r="F1612" s="1">
        <v>234.6</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3109</v>
      </c>
      <c r="E1613" s="1" t="s">
        <v>3110</v>
      </c>
      <c r="F1613" s="1">
        <v>238.1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3111</v>
      </c>
      <c r="E1614" s="1" t="s">
        <v>3112</v>
      </c>
      <c r="F1614" s="1">
        <v>245.9</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3113</v>
      </c>
      <c r="E1615" s="1" t="s">
        <v>3114</v>
      </c>
      <c r="F1615" s="1">
        <v>248.8</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3115</v>
      </c>
      <c r="E1616" s="1" t="s">
        <v>3116</v>
      </c>
      <c r="F1616" s="1">
        <v>252.7</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3117</v>
      </c>
      <c r="E1617" s="1" t="s">
        <v>3118</v>
      </c>
      <c r="F1617" s="1">
        <v>257.10000000000002</v>
      </c>
      <c r="G1617" s="1">
        <v>0</v>
      </c>
      <c r="H1617" s="1" t="s">
        <v>3039</v>
      </c>
      <c r="J1617" s="1">
        <v>0</v>
      </c>
      <c r="K1617" s="1">
        <v>10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3119</v>
      </c>
      <c r="E1618" s="1" t="s">
        <v>3120</v>
      </c>
      <c r="F1618" s="1">
        <v>262.39999999999998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3121</v>
      </c>
      <c r="E1619" s="1" t="s">
        <v>3122</v>
      </c>
      <c r="F1619" s="1">
        <v>267.5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3123</v>
      </c>
      <c r="E1620" s="1" t="s">
        <v>3124</v>
      </c>
      <c r="F1620" s="1">
        <v>269.8</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3125</v>
      </c>
      <c r="E1621" s="1" t="s">
        <v>3126</v>
      </c>
      <c r="F1621" s="1">
        <v>272.89999999999998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3127</v>
      </c>
      <c r="E1622" s="1" t="s">
        <v>3128</v>
      </c>
      <c r="F1622" s="1">
        <v>276.60000000000002</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3129</v>
      </c>
      <c r="E1623" s="1" t="s">
        <v>3130</v>
      </c>
      <c r="F1623" s="1">
        <v>282.39999999999998</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3132</v>
      </c>
      <c r="E1624" s="1" t="s">
        <v>3133</v>
      </c>
      <c r="F1624" s="1">
        <v>286.7</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3134</v>
      </c>
      <c r="E1625" s="1" t="s">
        <v>3135</v>
      </c>
      <c r="F1625" s="1">
        <v>293.60000000000002</v>
      </c>
      <c r="G1625" s="1">
        <v>0</v>
      </c>
      <c r="H1625" s="1" t="s">
        <v>3136</v>
      </c>
      <c r="J1625" s="1">
        <v>0</v>
      </c>
      <c r="K1625" s="1">
        <v>10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3137</v>
      </c>
      <c r="E1626" s="1" t="s">
        <v>3138</v>
      </c>
      <c r="F1626" s="1">
        <v>298.39999999999998</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3139</v>
      </c>
      <c r="E1627" s="1" t="s">
        <v>3140</v>
      </c>
      <c r="F1627" s="1">
        <v>302.10000000000002</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3141</v>
      </c>
      <c r="E1628" s="1" t="s">
        <v>3142</v>
      </c>
      <c r="F1628" s="1">
        <v>305.2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3143</v>
      </c>
      <c r="E1629" s="1" t="s">
        <v>10140</v>
      </c>
      <c r="F1629" s="1">
        <v>308.3</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3144</v>
      </c>
      <c r="E1630" s="1" t="s">
        <v>3145</v>
      </c>
      <c r="F1630" s="1">
        <v>310.60000000000002</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3146</v>
      </c>
      <c r="E1631" s="1" t="s">
        <v>3147</v>
      </c>
      <c r="F1631" s="1">
        <v>312.89999999999998</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9877</v>
      </c>
      <c r="E1632" s="1" t="s">
        <v>3148</v>
      </c>
      <c r="F1632" s="1">
        <v>315.5</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3149</v>
      </c>
      <c r="E1633" s="1" t="s">
        <v>3150</v>
      </c>
      <c r="F1633" s="1">
        <v>318.5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9673</v>
      </c>
      <c r="E1634" s="1" t="s">
        <v>9674</v>
      </c>
      <c r="F1634" s="1">
        <v>321.60000000000002</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3151</v>
      </c>
      <c r="E1635" s="1" t="s">
        <v>3152</v>
      </c>
      <c r="F1635" s="1">
        <v>325.89999999999998</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3153</v>
      </c>
      <c r="E1636" s="1" t="s">
        <v>3154</v>
      </c>
      <c r="F1636" s="1">
        <v>330.1</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3155</v>
      </c>
      <c r="E1637" s="1" t="s">
        <v>3156</v>
      </c>
      <c r="F1637" s="1">
        <v>333.7</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3157</v>
      </c>
      <c r="E1638" s="1" t="s">
        <v>3158</v>
      </c>
      <c r="F1638" s="1">
        <v>336.3</v>
      </c>
      <c r="G1638" s="1">
        <v>0</v>
      </c>
      <c r="H1638" s="1" t="s">
        <v>3039</v>
      </c>
      <c r="J1638" s="1">
        <v>0</v>
      </c>
      <c r="K1638" s="1">
        <v>10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3159</v>
      </c>
      <c r="E1639" s="1" t="s">
        <v>3160</v>
      </c>
      <c r="F1639" s="1">
        <v>338.1</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3161</v>
      </c>
      <c r="E1640" s="1" t="s">
        <v>3162</v>
      </c>
      <c r="F1640" s="1">
        <v>339.7</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3163</v>
      </c>
      <c r="E1641" s="1" t="s">
        <v>3164</v>
      </c>
      <c r="F1641" s="1">
        <v>341.6</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3165</v>
      </c>
      <c r="E1642" s="1" t="s">
        <v>3166</v>
      </c>
      <c r="F1642" s="1">
        <v>343.5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3167</v>
      </c>
      <c r="E1643" s="1" t="s">
        <v>3168</v>
      </c>
      <c r="F1643" s="1">
        <v>346.5</v>
      </c>
      <c r="G1643" s="1">
        <v>0</v>
      </c>
      <c r="H1643" s="1" t="s">
        <v>3169</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3170</v>
      </c>
      <c r="E1644" s="1" t="s">
        <v>3171</v>
      </c>
      <c r="F1644" s="1">
        <v>349.5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3172</v>
      </c>
      <c r="E1645" s="1" t="s">
        <v>3173</v>
      </c>
      <c r="F1645" s="1">
        <v>351.8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3174</v>
      </c>
      <c r="E1646" s="1" t="s">
        <v>3175</v>
      </c>
      <c r="F1646" s="1">
        <v>353.6</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3176</v>
      </c>
      <c r="E1647" s="1" t="s">
        <v>3177</v>
      </c>
      <c r="F1647" s="1">
        <v>356.8</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3178</v>
      </c>
      <c r="E1648" s="1" t="s">
        <v>3179</v>
      </c>
      <c r="F1648" s="1">
        <v>360.8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596</v>
      </c>
      <c r="E1649" s="1" t="s">
        <v>597</v>
      </c>
      <c r="F1649" s="1">
        <v>362.7</v>
      </c>
      <c r="G1649" s="1">
        <v>0</v>
      </c>
      <c r="H1649" s="1" t="s">
        <v>3180</v>
      </c>
      <c r="I1649" s="1" t="s">
        <v>9324</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3181</v>
      </c>
      <c r="E1650" s="1" t="s">
        <v>3182</v>
      </c>
      <c r="F1650" s="1">
        <v>363.6</v>
      </c>
      <c r="G1650" s="1">
        <v>0</v>
      </c>
      <c r="H1650" s="1" t="s">
        <v>7</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3183</v>
      </c>
      <c r="E1651" s="1" t="s">
        <v>3184</v>
      </c>
      <c r="F1651" s="1">
        <v>366</v>
      </c>
      <c r="G1651" s="1">
        <v>0</v>
      </c>
      <c r="H1651" s="1" t="s">
        <v>3185</v>
      </c>
      <c r="J1651" s="1">
        <v>103</v>
      </c>
      <c r="K1651" s="1">
        <v>12</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3186</v>
      </c>
      <c r="E1652" s="1" t="s">
        <v>3187</v>
      </c>
      <c r="F1652" s="1">
        <v>370</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3188</v>
      </c>
      <c r="E1653" s="1" t="s">
        <v>3189</v>
      </c>
      <c r="F1653" s="1">
        <v>373.8</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3190</v>
      </c>
      <c r="E1654" s="1" t="s">
        <v>3191</v>
      </c>
      <c r="F1654" s="1">
        <v>377.1</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3192</v>
      </c>
      <c r="E1655" s="1" t="s">
        <v>3193</v>
      </c>
      <c r="F1655" s="1">
        <v>383.1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3194</v>
      </c>
      <c r="E1656" s="1" t="s">
        <v>3195</v>
      </c>
      <c r="F1656" s="1">
        <v>388.6</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3197</v>
      </c>
      <c r="E1657" s="1" t="s">
        <v>3198</v>
      </c>
      <c r="F1657" s="1">
        <v>396.3</v>
      </c>
      <c r="G1657" s="1">
        <v>0</v>
      </c>
      <c r="H1657" s="1" t="s">
        <v>3199</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3200</v>
      </c>
      <c r="E1658" s="1" t="s">
        <v>3201</v>
      </c>
      <c r="F1658" s="1">
        <v>399.5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3202</v>
      </c>
      <c r="E1659" s="1" t="s">
        <v>3203</v>
      </c>
      <c r="F1659" s="1">
        <v>402.3</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3204</v>
      </c>
      <c r="E1660" s="1" t="s">
        <v>3205</v>
      </c>
      <c r="F1660" s="1">
        <v>410</v>
      </c>
      <c r="G1660" s="1">
        <v>0</v>
      </c>
      <c r="H1660" s="1" t="s">
        <v>3206</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3207</v>
      </c>
      <c r="E1661" s="1" t="s">
        <v>3208</v>
      </c>
      <c r="F1661" s="1">
        <v>418.1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9878</v>
      </c>
      <c r="E1662" s="1" t="s">
        <v>3209</v>
      </c>
      <c r="F1662" s="1">
        <v>423.8</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3211</v>
      </c>
      <c r="E1663" s="1" t="s">
        <v>3212</v>
      </c>
      <c r="F1663" s="1">
        <v>430.9</v>
      </c>
      <c r="G1663" s="1">
        <v>0</v>
      </c>
      <c r="H1663" s="1" t="s">
        <v>7</v>
      </c>
      <c r="I1663" s="1" t="s">
        <v>9315</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3213</v>
      </c>
      <c r="E1664" s="1" t="s">
        <v>3214</v>
      </c>
      <c r="F1664" s="1">
        <v>435.2</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9879</v>
      </c>
      <c r="E1665" s="1" t="s">
        <v>3215</v>
      </c>
      <c r="F1665" s="1">
        <v>439.8</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10611</v>
      </c>
      <c r="C1666" s="1" t="s">
        <v>1245</v>
      </c>
      <c r="D1666" s="1" t="s">
        <v>3216</v>
      </c>
      <c r="E1666" s="1" t="s">
        <v>3217</v>
      </c>
      <c r="F1666" s="1">
        <v>445.9</v>
      </c>
      <c r="G1666" s="1">
        <v>0</v>
      </c>
      <c r="H1666" s="1" t="s">
        <v>3218</v>
      </c>
      <c r="J1666" s="1">
        <v>0</v>
      </c>
      <c r="K1666" s="1">
        <v>11</v>
      </c>
      <c r="L1666" s="1">
        <v>13</v>
      </c>
      <c r="M1666" s="1">
        <v>0</v>
      </c>
      <c r="N1666" s="1">
        <v>0</v>
      </c>
      <c r="O1666" s="1">
        <v>0</v>
      </c>
      <c r="P1666" s="1" t="s">
        <v>9516</v>
      </c>
      <c r="Q1666" s="1">
        <v>1</v>
      </c>
      <c r="R1666" s="1">
        <v>106</v>
      </c>
      <c r="S1666" s="1">
        <v>0</v>
      </c>
      <c r="T1666" s="1" t="s">
        <v>9516</v>
      </c>
    </row>
    <row r="1667" spans="1:20" ht="13.5" customHeight="1">
      <c r="A1667" s="1" t="s">
        <v>3210</v>
      </c>
      <c r="B1667" s="1" t="s">
        <v>3219</v>
      </c>
      <c r="C1667" s="1" t="s">
        <v>1245</v>
      </c>
      <c r="D1667" s="1" t="s">
        <v>3220</v>
      </c>
      <c r="E1667" s="1" t="s">
        <v>3221</v>
      </c>
      <c r="F1667" s="1">
        <v>451.9</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3222</v>
      </c>
      <c r="E1668" s="1" t="s">
        <v>3223</v>
      </c>
      <c r="F1668" s="1">
        <v>455.2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3224</v>
      </c>
      <c r="E1669" s="1" t="s">
        <v>3225</v>
      </c>
      <c r="F1669" s="1">
        <v>458.3</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3226</v>
      </c>
      <c r="E1670" s="1" t="s">
        <v>3227</v>
      </c>
      <c r="F1670" s="1">
        <v>462</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3228</v>
      </c>
      <c r="E1671" s="1" t="s">
        <v>3229</v>
      </c>
      <c r="F1671" s="1">
        <v>465.7</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3230</v>
      </c>
      <c r="E1672" s="1" t="s">
        <v>3231</v>
      </c>
      <c r="F1672" s="1">
        <v>470.8</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3232</v>
      </c>
      <c r="E1673" s="1" t="s">
        <v>3233</v>
      </c>
      <c r="F1673" s="1">
        <v>474.3</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3234</v>
      </c>
      <c r="E1674" s="1" t="s">
        <v>3235</v>
      </c>
      <c r="F1674" s="1">
        <v>478.3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3236</v>
      </c>
      <c r="E1675" s="1" t="s">
        <v>3237</v>
      </c>
      <c r="F1675" s="1">
        <v>483.9</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3238</v>
      </c>
      <c r="E1676" s="1" t="s">
        <v>3239</v>
      </c>
      <c r="F1676" s="1">
        <v>487</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3240</v>
      </c>
      <c r="E1677" s="1" t="s">
        <v>3241</v>
      </c>
      <c r="F1677" s="1">
        <v>489.1</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3242</v>
      </c>
      <c r="E1678" s="1" t="s">
        <v>3243</v>
      </c>
      <c r="F1678" s="1">
        <v>491.4</v>
      </c>
      <c r="G1678" s="1">
        <v>0</v>
      </c>
      <c r="H1678" s="1" t="s">
        <v>3244</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3245</v>
      </c>
      <c r="E1679" s="1" t="s">
        <v>3246</v>
      </c>
      <c r="F1679" s="1">
        <v>493.9</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3247</v>
      </c>
      <c r="E1680" s="1" t="s">
        <v>3248</v>
      </c>
      <c r="F1680" s="1">
        <v>496.6</v>
      </c>
      <c r="G1680" s="1">
        <v>0</v>
      </c>
      <c r="H1680" s="1" t="s">
        <v>7</v>
      </c>
      <c r="I1680" s="1" t="s">
        <v>9315</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3249</v>
      </c>
      <c r="E1681" s="1" t="s">
        <v>3250</v>
      </c>
      <c r="F1681" s="1">
        <v>499.1</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3251</v>
      </c>
      <c r="E1682" s="1" t="s">
        <v>3252</v>
      </c>
      <c r="F1682" s="1">
        <v>501.9</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3253</v>
      </c>
      <c r="E1683" s="1" t="s">
        <v>3254</v>
      </c>
      <c r="F1683" s="1">
        <v>503.6</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3255</v>
      </c>
      <c r="B1684" s="1" t="s">
        <v>3219</v>
      </c>
      <c r="C1684" s="1" t="s">
        <v>1245</v>
      </c>
      <c r="D1684" s="1" t="s">
        <v>3256</v>
      </c>
      <c r="E1684" s="1" t="s">
        <v>3257</v>
      </c>
      <c r="F1684" s="1">
        <v>508.1</v>
      </c>
      <c r="G1684" s="1">
        <v>0</v>
      </c>
      <c r="H1684" s="1" t="s">
        <v>3258</v>
      </c>
      <c r="J1684" s="1">
        <v>4</v>
      </c>
      <c r="K1684" s="1">
        <v>0</v>
      </c>
      <c r="L1684" s="1">
        <v>3</v>
      </c>
      <c r="M1684" s="1">
        <v>0</v>
      </c>
      <c r="N1684" s="1">
        <v>0</v>
      </c>
      <c r="O1684" s="1">
        <v>0</v>
      </c>
      <c r="P1684" s="1" t="s">
        <v>9516</v>
      </c>
      <c r="Q1684" s="1">
        <v>0</v>
      </c>
      <c r="R1684" s="1">
        <v>6</v>
      </c>
      <c r="S1684" s="1">
        <v>0</v>
      </c>
      <c r="T1684" s="1" t="s">
        <v>9516</v>
      </c>
    </row>
    <row r="1685" spans="1:20" ht="13.5" customHeight="1">
      <c r="A1685" s="1" t="s">
        <v>3255</v>
      </c>
      <c r="B1685" s="1" t="s">
        <v>3219</v>
      </c>
      <c r="C1685" s="1" t="s">
        <v>1245</v>
      </c>
      <c r="D1685" s="1" t="s">
        <v>3259</v>
      </c>
      <c r="E1685" s="1" t="s">
        <v>3260</v>
      </c>
      <c r="F1685" s="1">
        <v>513.6</v>
      </c>
      <c r="G1685" s="1">
        <v>0</v>
      </c>
      <c r="H1685" s="1" t="s">
        <v>3261</v>
      </c>
      <c r="J1685" s="1">
        <v>104</v>
      </c>
      <c r="K1685" s="1">
        <v>10</v>
      </c>
      <c r="L1685" s="1">
        <v>13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3262</v>
      </c>
      <c r="E1686" s="1" t="s">
        <v>3263</v>
      </c>
      <c r="F1686" s="1">
        <v>516.1</v>
      </c>
      <c r="G1686" s="1">
        <v>0</v>
      </c>
      <c r="H1686" s="1" t="s">
        <v>7</v>
      </c>
      <c r="J1686" s="1">
        <v>4</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35</v>
      </c>
      <c r="E1687" s="1" t="s">
        <v>36</v>
      </c>
      <c r="F1687" s="1">
        <v>518.9</v>
      </c>
      <c r="G1687" s="1">
        <v>0</v>
      </c>
      <c r="H1687" s="1" t="s">
        <v>7</v>
      </c>
      <c r="I1687" s="1" t="s">
        <v>9315</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3264</v>
      </c>
      <c r="E1688" s="1" t="s">
        <v>3265</v>
      </c>
      <c r="F1688" s="1">
        <v>520</v>
      </c>
      <c r="G1688" s="1">
        <v>0</v>
      </c>
      <c r="H1688" s="1" t="s">
        <v>7</v>
      </c>
      <c r="J1688" s="1">
        <v>0</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3266</v>
      </c>
      <c r="E1689" s="1" t="s">
        <v>3267</v>
      </c>
      <c r="F1689" s="1">
        <v>523.70000000000005</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53</v>
      </c>
      <c r="E1690" s="1" t="s">
        <v>3268</v>
      </c>
      <c r="F1690" s="1">
        <v>527.70000000000005</v>
      </c>
      <c r="G1690" s="1">
        <v>0</v>
      </c>
      <c r="H1690" s="1" t="s">
        <v>7</v>
      </c>
      <c r="I1690" s="1" t="s">
        <v>9315</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3270</v>
      </c>
      <c r="E1691" s="1" t="s">
        <v>3271</v>
      </c>
      <c r="F1691" s="1">
        <v>529.9</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3272</v>
      </c>
      <c r="E1692" s="1" t="s">
        <v>3273</v>
      </c>
      <c r="F1692" s="1">
        <v>535.20000000000005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3274</v>
      </c>
      <c r="E1693" s="1" t="s">
        <v>3275</v>
      </c>
      <c r="F1693" s="1">
        <v>538.1</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3276</v>
      </c>
      <c r="E1694" s="1" t="s">
        <v>3277</v>
      </c>
      <c r="F1694" s="1">
        <v>541.79999999999995</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3278</v>
      </c>
      <c r="E1695" s="1" t="s">
        <v>3279</v>
      </c>
      <c r="F1695" s="1">
        <v>544.70000000000005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3280</v>
      </c>
      <c r="E1696" s="1" t="s">
        <v>3281</v>
      </c>
      <c r="F1696" s="1">
        <v>546.4</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3282</v>
      </c>
      <c r="E1697" s="1" t="s">
        <v>3283</v>
      </c>
      <c r="F1697" s="1">
        <v>548.79999999999995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3284</v>
      </c>
      <c r="E1698" s="1" t="s">
        <v>3285</v>
      </c>
      <c r="F1698" s="1">
        <v>551.9</v>
      </c>
      <c r="G1698" s="1">
        <v>0</v>
      </c>
      <c r="H1698" s="1" t="s">
        <v>7</v>
      </c>
      <c r="J1698" s="1">
        <v>5</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3286</v>
      </c>
      <c r="E1699" s="1" t="s">
        <v>3287</v>
      </c>
      <c r="F1699" s="1">
        <v>552.6</v>
      </c>
      <c r="G1699" s="1">
        <v>0</v>
      </c>
      <c r="H1699" s="1" t="s">
        <v>3288</v>
      </c>
      <c r="J1699" s="1">
        <v>5</v>
      </c>
      <c r="K1699" s="1">
        <v>12</v>
      </c>
      <c r="L1699" s="1">
        <v>13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3289</v>
      </c>
      <c r="E1700" s="1" t="s">
        <v>3290</v>
      </c>
      <c r="F1700" s="1">
        <v>556.4</v>
      </c>
      <c r="G1700" s="1">
        <v>0</v>
      </c>
      <c r="H1700" s="1" t="s">
        <v>3291</v>
      </c>
      <c r="J1700" s="1">
        <v>105</v>
      </c>
      <c r="K1700" s="1">
        <v>0</v>
      </c>
      <c r="L1700" s="1">
        <v>3</v>
      </c>
      <c r="M1700" s="1">
        <v>2</v>
      </c>
      <c r="N1700" s="1">
        <v>2</v>
      </c>
      <c r="O1700" s="1">
        <v>0</v>
      </c>
      <c r="P1700" s="1" t="s">
        <v>9516</v>
      </c>
      <c r="Q1700" s="1">
        <v>0</v>
      </c>
      <c r="R1700" s="1">
        <v>9</v>
      </c>
      <c r="S1700" s="1">
        <v>0</v>
      </c>
      <c r="T1700" s="1" t="s">
        <v>9516</v>
      </c>
    </row>
    <row r="1701" spans="1:20" ht="13.5" customHeight="1">
      <c r="A1701" s="1" t="s">
        <v>3269</v>
      </c>
      <c r="B1701" s="1" t="s">
        <v>3219</v>
      </c>
      <c r="C1701" s="1" t="s">
        <v>1245</v>
      </c>
      <c r="D1701" s="1" t="s">
        <v>3292</v>
      </c>
      <c r="E1701" s="1" t="s">
        <v>3293</v>
      </c>
      <c r="F1701" s="1">
        <v>559.79999999999995</v>
      </c>
      <c r="G1701" s="1">
        <v>0</v>
      </c>
      <c r="H1701" s="1" t="s">
        <v>7</v>
      </c>
      <c r="J1701" s="1">
        <v>5</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3295</v>
      </c>
      <c r="E1702" s="1" t="s">
        <v>3296</v>
      </c>
      <c r="F1702" s="1">
        <v>564.1</v>
      </c>
      <c r="G1702" s="1">
        <v>0</v>
      </c>
      <c r="H1702" s="1" t="s">
        <v>3297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3298</v>
      </c>
      <c r="E1703" s="1" t="s">
        <v>3299</v>
      </c>
      <c r="F1703" s="1">
        <v>567.1</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3300</v>
      </c>
      <c r="E1704" s="1" t="s">
        <v>3301</v>
      </c>
      <c r="F1704" s="1">
        <v>569.29999999999995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3302</v>
      </c>
      <c r="E1705" s="1" t="s">
        <v>3303</v>
      </c>
      <c r="F1705" s="1">
        <v>571.79999999999995</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3304</v>
      </c>
      <c r="E1706" s="1" t="s">
        <v>3305</v>
      </c>
      <c r="F1706" s="1">
        <v>573.29999999999995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3306</v>
      </c>
      <c r="E1707" s="1" t="s">
        <v>3307</v>
      </c>
      <c r="F1707" s="1">
        <v>575.6</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3308</v>
      </c>
      <c r="E1708" s="1" t="s">
        <v>3309</v>
      </c>
      <c r="F1708" s="1">
        <v>577</v>
      </c>
      <c r="G1708" s="1">
        <v>0</v>
      </c>
      <c r="H1708" s="1" t="s">
        <v>7</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3310</v>
      </c>
      <c r="E1709" s="1" t="s">
        <v>3311</v>
      </c>
      <c r="F1709" s="1">
        <v>578.5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3312</v>
      </c>
      <c r="E1710" s="1" t="s">
        <v>3313</v>
      </c>
      <c r="F1710" s="1">
        <v>580.1</v>
      </c>
      <c r="G1710" s="1">
        <v>0</v>
      </c>
      <c r="H1710" s="1" t="s">
        <v>7</v>
      </c>
      <c r="I1710" s="1" t="s">
        <v>9315</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3314</v>
      </c>
      <c r="E1711" s="1" t="s">
        <v>3315</v>
      </c>
      <c r="F1711" s="1">
        <v>582.29999999999995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10293</v>
      </c>
      <c r="E1712" s="1" t="s">
        <v>10294</v>
      </c>
      <c r="F1712" s="1">
        <v>583.70000000000005</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3316</v>
      </c>
      <c r="E1713" s="1" t="s">
        <v>3317</v>
      </c>
      <c r="F1713" s="1">
        <v>584.6</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3318</v>
      </c>
      <c r="E1714" s="1" t="s">
        <v>3319</v>
      </c>
      <c r="F1714" s="1">
        <v>587</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3320</v>
      </c>
      <c r="E1715" s="1" t="s">
        <v>3321</v>
      </c>
      <c r="F1715" s="1">
        <v>587.79999999999995</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3322</v>
      </c>
      <c r="E1716" s="1" t="s">
        <v>3323</v>
      </c>
      <c r="F1716" s="1">
        <v>589.5</v>
      </c>
      <c r="G1716" s="1">
        <v>0</v>
      </c>
      <c r="H1716" s="1" t="s">
        <v>3324</v>
      </c>
      <c r="J1716" s="1">
        <v>106</v>
      </c>
      <c r="K1716" s="1">
        <v>0</v>
      </c>
      <c r="L1716" s="1">
        <v>3</v>
      </c>
      <c r="M1716" s="1">
        <v>2</v>
      </c>
      <c r="N1716" s="1">
        <v>0</v>
      </c>
      <c r="O1716" s="1">
        <v>0</v>
      </c>
      <c r="P1716" s="1" t="s">
        <v>9516</v>
      </c>
      <c r="Q1716" s="1">
        <v>0</v>
      </c>
      <c r="R1716" s="1">
        <v>0</v>
      </c>
      <c r="S1716" s="1">
        <v>0</v>
      </c>
      <c r="T1716" s="1" t="s">
        <v>9516</v>
      </c>
    </row>
    <row r="1717" spans="1:20" ht="13.5" customHeight="1">
      <c r="A1717" s="1" t="s">
        <v>3196</v>
      </c>
      <c r="B1717" s="1" t="s">
        <v>3052</v>
      </c>
      <c r="C1717" s="1" t="s">
        <v>3206</v>
      </c>
      <c r="D1717" s="1" t="s">
        <v>3204</v>
      </c>
      <c r="E1717" s="1" t="s">
        <v>3205</v>
      </c>
      <c r="F1717" s="1">
        <v>0</v>
      </c>
      <c r="G1717" s="1">
        <v>0</v>
      </c>
      <c r="H1717" s="1" t="s">
        <v>1245</v>
      </c>
      <c r="J1717" s="1">
        <v>0</v>
      </c>
      <c r="K1717" s="1">
        <v>0</v>
      </c>
      <c r="L1717" s="1">
        <v>0</v>
      </c>
      <c r="M1717" s="1">
        <v>0</v>
      </c>
      <c r="N1717" s="1">
        <v>0</v>
      </c>
      <c r="O1717" s="1">
        <v>0</v>
      </c>
      <c r="P1717" s="1" t="s">
        <v>9516</v>
      </c>
      <c r="Q1717" s="1">
        <v>0</v>
      </c>
      <c r="R1717" s="1">
        <v>0</v>
      </c>
      <c r="S1717" s="1">
        <v>0</v>
      </c>
      <c r="T1717" s="1" t="s">
        <v>9516</v>
      </c>
    </row>
    <row r="1718" spans="1:20" ht="13.5" customHeight="1">
      <c r="A1718" s="1" t="s">
        <v>3196</v>
      </c>
      <c r="B1718" s="1" t="s">
        <v>3052</v>
      </c>
      <c r="C1718" s="1" t="s">
        <v>3206</v>
      </c>
      <c r="D1718" s="1" t="s">
        <v>3325</v>
      </c>
      <c r="E1718" s="1" t="s">
        <v>3326</v>
      </c>
      <c r="F1718" s="1">
        <v>3.4</v>
      </c>
      <c r="G1718" s="1">
        <v>0</v>
      </c>
      <c r="H1718" s="1" t="s">
        <v>7</v>
      </c>
      <c r="I1718" s="1" t="s">
        <v>9315</v>
      </c>
      <c r="J1718" s="1">
        <v>0</v>
      </c>
      <c r="K1718" s="1">
        <v>0</v>
      </c>
      <c r="L1718" s="1">
        <v>0</v>
      </c>
      <c r="M1718" s="1">
        <v>0</v>
      </c>
      <c r="N1718" s="1">
        <v>0</v>
      </c>
      <c r="O1718" s="1">
        <v>0</v>
      </c>
      <c r="P1718" s="1" t="s">
        <v>9516</v>
      </c>
      <c r="Q1718" s="1">
        <v>0</v>
      </c>
      <c r="R1718" s="1">
        <v>0</v>
      </c>
      <c r="S1718" s="1">
        <v>0</v>
      </c>
      <c r="T1718" s="1" t="s">
        <v>9516</v>
      </c>
    </row>
    <row r="1719" spans="1:20" ht="13.5" customHeight="1">
      <c r="A1719" s="1" t="s">
        <v>3196</v>
      </c>
      <c r="B1719" s="1" t="s">
        <v>3052</v>
      </c>
      <c r="C1719" s="1" t="s">
        <v>3206</v>
      </c>
      <c r="D1719" s="1" t="s">
        <v>3327</v>
      </c>
      <c r="E1719" s="1" t="s">
        <v>3328</v>
      </c>
      <c r="F1719" s="1">
        <v>5</v>
      </c>
      <c r="G1719" s="1">
        <v>0</v>
      </c>
      <c r="J1719" s="1">
        <v>0</v>
      </c>
      <c r="K1719" s="1">
        <v>0</v>
      </c>
      <c r="L1719" s="1">
        <v>0</v>
      </c>
      <c r="M1719" s="1">
        <v>0</v>
      </c>
      <c r="N1719" s="1">
        <v>0</v>
      </c>
      <c r="O1719" s="1">
        <v>0</v>
      </c>
      <c r="P1719" s="1" t="s">
        <v>9516</v>
      </c>
      <c r="Q1719" s="1">
        <v>0</v>
      </c>
      <c r="R1719" s="1">
        <v>0</v>
      </c>
      <c r="S1719" s="1">
        <v>0</v>
      </c>
      <c r="T1719" s="1" t="s">
        <v>9516</v>
      </c>
    </row>
    <row r="1720" spans="1:20">
      <c r="A1720" s="1" t="s">
        <v>951</v>
      </c>
      <c r="B1720" s="1" t="s">
        <v>952</v>
      </c>
      <c r="C1720" s="1" t="s">
        <v>1258</v>
      </c>
      <c r="D1720" s="1" t="s">
        <v>954</v>
      </c>
      <c r="E1720" s="1" t="s">
        <v>955</v>
      </c>
      <c r="F1720" s="1">
        <v>0</v>
      </c>
      <c r="G1720" s="1">
        <v>0</v>
      </c>
      <c r="H1720" s="1" t="s">
        <v>3329</v>
      </c>
      <c r="J1720" s="1">
        <v>1</v>
      </c>
      <c r="K1720" s="1">
        <v>0</v>
      </c>
      <c r="L1720" s="1">
        <v>1</v>
      </c>
      <c r="M1720" s="1">
        <v>1</v>
      </c>
      <c r="N1720" s="1">
        <v>1</v>
      </c>
      <c r="O1720" s="1">
        <v>1</v>
      </c>
      <c r="P1720" s="1" t="s">
        <v>9516</v>
      </c>
      <c r="Q1720" s="1">
        <v>0</v>
      </c>
      <c r="R1720" s="1">
        <v>4</v>
      </c>
      <c r="S1720" s="1">
        <v>0</v>
      </c>
      <c r="T1720" s="1" t="s">
        <v>9516</v>
      </c>
    </row>
    <row r="1721" spans="1:20" ht="13.5" customHeight="1">
      <c r="A1721" s="1" t="s">
        <v>951</v>
      </c>
      <c r="B1721" s="1" t="s">
        <v>952</v>
      </c>
      <c r="C1721" s="1" t="s">
        <v>1258</v>
      </c>
      <c r="D1721" s="1" t="s">
        <v>3330</v>
      </c>
      <c r="E1721" s="1" t="s">
        <v>3331</v>
      </c>
      <c r="F1721" s="1">
        <v>3.6</v>
      </c>
      <c r="G1721" s="1">
        <v>0</v>
      </c>
      <c r="H1721" s="1" t="s">
        <v>7</v>
      </c>
      <c r="J1721" s="1">
        <v>1</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1256</v>
      </c>
      <c r="E1722" s="1" t="s">
        <v>1257</v>
      </c>
      <c r="F1722" s="1">
        <v>10</v>
      </c>
      <c r="G1722" s="1">
        <v>0</v>
      </c>
      <c r="H1722" s="1" t="s">
        <v>1195</v>
      </c>
      <c r="J1722" s="1">
        <v>0</v>
      </c>
      <c r="K1722" s="1">
        <v>0</v>
      </c>
      <c r="L1722" s="1">
        <v>1</v>
      </c>
      <c r="M1722" s="1">
        <v>1</v>
      </c>
      <c r="N1722" s="1">
        <v>0</v>
      </c>
      <c r="O1722" s="1">
        <v>0</v>
      </c>
      <c r="P1722" s="1" t="s">
        <v>9516</v>
      </c>
      <c r="Q1722" s="1">
        <v>0</v>
      </c>
      <c r="R1722" s="1">
        <v>0</v>
      </c>
      <c r="S1722" s="1">
        <v>0</v>
      </c>
      <c r="T1722" s="1" t="s">
        <v>9516</v>
      </c>
    </row>
    <row r="1723" spans="1:20" ht="13.5" customHeight="1">
      <c r="A1723" s="1" t="s">
        <v>1100</v>
      </c>
      <c r="B1723" s="1" t="s">
        <v>952</v>
      </c>
      <c r="C1723" s="1" t="s">
        <v>1258</v>
      </c>
      <c r="D1723" s="1" t="s">
        <v>3332</v>
      </c>
      <c r="E1723" s="1" t="s">
        <v>3333</v>
      </c>
      <c r="F1723" s="1">
        <v>12.7</v>
      </c>
      <c r="G1723" s="1">
        <v>0</v>
      </c>
      <c r="H1723" s="1" t="s">
        <v>7</v>
      </c>
      <c r="J1723" s="1">
        <v>0</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3001</v>
      </c>
      <c r="E1724" s="1" t="s">
        <v>3002</v>
      </c>
      <c r="F1724" s="1">
        <v>17.8</v>
      </c>
      <c r="G1724" s="1">
        <v>0</v>
      </c>
      <c r="H1724" s="1" t="s">
        <v>3334</v>
      </c>
      <c r="J1724" s="1">
        <v>2</v>
      </c>
      <c r="K1724" s="1">
        <v>0</v>
      </c>
      <c r="L1724" s="1">
        <v>1</v>
      </c>
      <c r="M1724" s="1">
        <v>1</v>
      </c>
      <c r="N1724" s="1">
        <v>0</v>
      </c>
      <c r="O1724" s="1">
        <v>0</v>
      </c>
      <c r="P1724" s="1" t="s">
        <v>9516</v>
      </c>
      <c r="Q1724" s="1">
        <v>0</v>
      </c>
      <c r="R1724" s="1">
        <v>4</v>
      </c>
      <c r="S1724" s="1">
        <v>0</v>
      </c>
      <c r="T1724" s="1" t="s">
        <v>9516</v>
      </c>
    </row>
    <row r="1725" spans="1:20" ht="13.5" customHeight="1">
      <c r="A1725" s="1" t="s">
        <v>9502</v>
      </c>
      <c r="B1725" s="1" t="s">
        <v>9501</v>
      </c>
      <c r="C1725" s="1" t="s">
        <v>3008</v>
      </c>
      <c r="D1725" s="1" t="s">
        <v>9465</v>
      </c>
      <c r="E1725" s="1" t="s">
        <v>9466</v>
      </c>
      <c r="F1725" s="1">
        <v>-32768</v>
      </c>
      <c r="G1725" s="1" t="s">
        <v>1245</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3006</v>
      </c>
      <c r="E1726" s="1" t="s">
        <v>3007</v>
      </c>
      <c r="F1726" s="1">
        <v>0</v>
      </c>
      <c r="G1726" s="1">
        <v>0</v>
      </c>
      <c r="H1726" s="1" t="s">
        <v>1245</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3335</v>
      </c>
      <c r="E1727" s="1" t="s">
        <v>3336</v>
      </c>
      <c r="F1727" s="1">
        <v>2.2000000000000002</v>
      </c>
      <c r="G1727" s="1">
        <v>0</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3337</v>
      </c>
      <c r="E1728" s="1" t="s">
        <v>3338</v>
      </c>
      <c r="F1728" s="1">
        <v>4.8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3339</v>
      </c>
      <c r="E1729" s="1" t="s">
        <v>3340</v>
      </c>
      <c r="F1729" s="1">
        <v>6.1</v>
      </c>
      <c r="G1729" s="1">
        <v>0</v>
      </c>
      <c r="H1729" s="1" t="s">
        <v>3039</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3341</v>
      </c>
      <c r="E1730" s="1" t="s">
        <v>3342</v>
      </c>
      <c r="F1730" s="1">
        <v>7.8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3343</v>
      </c>
      <c r="E1731" s="1" t="s">
        <v>3344</v>
      </c>
      <c r="F1731" s="1">
        <v>10.9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3345</v>
      </c>
      <c r="E1732" s="1" t="s">
        <v>3346</v>
      </c>
      <c r="F1732" s="1">
        <v>13.5</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3347</v>
      </c>
      <c r="E1733" s="1" t="s">
        <v>3348</v>
      </c>
      <c r="F1733" s="1">
        <v>15.9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3349</v>
      </c>
      <c r="E1734" s="1" t="s">
        <v>10227</v>
      </c>
      <c r="F1734" s="1">
        <v>17.899999999999999</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951</v>
      </c>
      <c r="B1735" s="1" t="s">
        <v>952</v>
      </c>
      <c r="C1735" s="1" t="s">
        <v>3008</v>
      </c>
      <c r="D1735" s="1" t="s">
        <v>3350</v>
      </c>
      <c r="E1735" s="1" t="s">
        <v>3351</v>
      </c>
      <c r="F1735" s="1">
        <v>20.2</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951</v>
      </c>
      <c r="B1736" s="1" t="s">
        <v>952</v>
      </c>
      <c r="C1736" s="1" t="s">
        <v>3008</v>
      </c>
      <c r="D1736" s="1" t="s">
        <v>3352</v>
      </c>
      <c r="E1736" s="1" t="s">
        <v>3353</v>
      </c>
      <c r="F1736" s="1">
        <v>22.9</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3354</v>
      </c>
      <c r="E1737" s="1" t="s">
        <v>3355</v>
      </c>
      <c r="F1737" s="1">
        <v>25.7</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3356</v>
      </c>
      <c r="E1738" s="1" t="s">
        <v>3357</v>
      </c>
      <c r="F1738" s="1">
        <v>28.4</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3358</v>
      </c>
      <c r="E1739" s="1" t="s">
        <v>3359</v>
      </c>
      <c r="F1739" s="1">
        <v>29.2</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3360</v>
      </c>
      <c r="E1740" s="1" t="s">
        <v>3361</v>
      </c>
      <c r="F1740" s="1">
        <v>31</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3362</v>
      </c>
      <c r="E1741" s="1" t="s">
        <v>3363</v>
      </c>
      <c r="F1741" s="1">
        <v>33.799999999999997</v>
      </c>
      <c r="G1741" s="1">
        <v>0</v>
      </c>
      <c r="H1741" s="1" t="s">
        <v>3025</v>
      </c>
      <c r="I1741" s="1" t="s">
        <v>9354</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3364</v>
      </c>
      <c r="E1742" s="1" t="s">
        <v>3365</v>
      </c>
      <c r="F1742" s="1">
        <v>35.700000000000003</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3366</v>
      </c>
      <c r="E1743" s="1" t="s">
        <v>3367</v>
      </c>
      <c r="F1743" s="1">
        <v>38.6</v>
      </c>
      <c r="G1743" s="1">
        <v>0</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3368</v>
      </c>
      <c r="E1744" s="1" t="s">
        <v>3369</v>
      </c>
      <c r="F1744" s="1">
        <v>40</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1093</v>
      </c>
      <c r="E1745" s="1" t="s">
        <v>1094</v>
      </c>
      <c r="F1745" s="1">
        <v>42.6</v>
      </c>
      <c r="G1745" s="1">
        <v>0</v>
      </c>
      <c r="H1745" s="1" t="s">
        <v>3370</v>
      </c>
      <c r="J1745" s="1">
        <v>0</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3009</v>
      </c>
      <c r="E1746" s="1" t="s">
        <v>3010</v>
      </c>
      <c r="F1746" s="1">
        <v>0</v>
      </c>
      <c r="G1746" s="1">
        <v>0</v>
      </c>
      <c r="H1746" s="1" t="s">
        <v>1245</v>
      </c>
      <c r="J1746" s="1">
        <v>102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3371</v>
      </c>
      <c r="E1747" s="1" t="s">
        <v>3372</v>
      </c>
      <c r="F1747" s="1">
        <v>2</v>
      </c>
      <c r="G1747" s="1">
        <v>0</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3373</v>
      </c>
      <c r="E1748" s="1" t="s">
        <v>3374</v>
      </c>
      <c r="F1748" s="1">
        <v>3</v>
      </c>
      <c r="G1748" s="1">
        <v>0</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3375</v>
      </c>
      <c r="E1749" s="1" t="s">
        <v>3376</v>
      </c>
      <c r="F1749" s="1">
        <v>3.8</v>
      </c>
      <c r="G1749" s="1">
        <v>0</v>
      </c>
      <c r="H1749" s="1" t="s">
        <v>7</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3377</v>
      </c>
      <c r="E1750" s="1" t="s">
        <v>3378</v>
      </c>
      <c r="F1750" s="1">
        <v>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3379</v>
      </c>
      <c r="E1751" s="1" t="s">
        <v>3380</v>
      </c>
      <c r="F1751" s="1">
        <v>7.1</v>
      </c>
      <c r="G1751" s="1">
        <v>0</v>
      </c>
      <c r="I1751" s="1" t="s">
        <v>9356</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3381</v>
      </c>
      <c r="E1752" s="1" t="s">
        <v>3382</v>
      </c>
      <c r="F1752" s="1">
        <v>9.5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3383</v>
      </c>
      <c r="E1753" s="1" t="s">
        <v>3384</v>
      </c>
      <c r="F1753" s="1">
        <v>11.1</v>
      </c>
      <c r="G1753" s="1">
        <v>0</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3385</v>
      </c>
      <c r="E1754" s="1" t="s">
        <v>3386</v>
      </c>
      <c r="F1754" s="1">
        <v>14.1</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3387</v>
      </c>
      <c r="E1755" s="1" t="s">
        <v>3388</v>
      </c>
      <c r="F1755" s="1">
        <v>16</v>
      </c>
      <c r="G1755" s="1">
        <v>0</v>
      </c>
      <c r="H1755" s="1" t="s">
        <v>7</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3389</v>
      </c>
      <c r="E1756" s="1" t="s">
        <v>3390</v>
      </c>
      <c r="F1756" s="1">
        <v>18.5</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3017</v>
      </c>
      <c r="E1757" s="1" t="s">
        <v>3018</v>
      </c>
      <c r="F1757" s="1">
        <v>22.1</v>
      </c>
      <c r="G1757" s="1">
        <v>0</v>
      </c>
      <c r="H1757" s="1" t="s">
        <v>3391</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3017</v>
      </c>
      <c r="E1758" s="1" t="s">
        <v>3018</v>
      </c>
      <c r="F1758" s="1">
        <v>0</v>
      </c>
      <c r="G1758" s="1">
        <v>0</v>
      </c>
      <c r="H1758" s="1" t="s">
        <v>3393</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3394</v>
      </c>
      <c r="E1759" s="1" t="s">
        <v>3395</v>
      </c>
      <c r="F1759" s="1">
        <v>2.2999999999999998</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3396</v>
      </c>
      <c r="E1760" s="1" t="s">
        <v>3397</v>
      </c>
      <c r="F1760" s="1">
        <v>4.5</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3398</v>
      </c>
      <c r="E1761" s="1" t="s">
        <v>3399</v>
      </c>
      <c r="F1761" s="1">
        <v>8.4</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3400</v>
      </c>
      <c r="E1762" s="1" t="s">
        <v>3401</v>
      </c>
      <c r="F1762" s="1">
        <v>10.4</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3402</v>
      </c>
      <c r="E1763" s="1" t="s">
        <v>3403</v>
      </c>
      <c r="F1763" s="1">
        <v>13.8</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3404</v>
      </c>
      <c r="E1764" s="1" t="s">
        <v>3405</v>
      </c>
      <c r="F1764" s="1">
        <v>15.9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3406</v>
      </c>
      <c r="E1765" s="1" t="s">
        <v>3407</v>
      </c>
      <c r="F1765" s="1">
        <v>19.3</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3408</v>
      </c>
      <c r="E1766" s="1" t="s">
        <v>3409</v>
      </c>
      <c r="F1766" s="1">
        <v>23.9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3001</v>
      </c>
      <c r="E1767" s="1" t="s">
        <v>3002</v>
      </c>
      <c r="F1767" s="1">
        <v>0</v>
      </c>
      <c r="G1767" s="1">
        <v>0</v>
      </c>
      <c r="H1767" s="1" t="s">
        <v>3410</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3411</v>
      </c>
      <c r="E1768" s="1" t="s">
        <v>3412</v>
      </c>
      <c r="F1768" s="1">
        <v>0.9</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3413</v>
      </c>
      <c r="E1769" s="1" t="s">
        <v>3414</v>
      </c>
      <c r="F1769" s="1">
        <v>1.5</v>
      </c>
      <c r="G1769" s="1">
        <v>0</v>
      </c>
      <c r="H1769" s="1" t="s">
        <v>7</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3415</v>
      </c>
      <c r="E1770" s="1" t="s">
        <v>3416</v>
      </c>
      <c r="F1770" s="1">
        <v>2.4</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3417</v>
      </c>
      <c r="E1771" s="1" t="s">
        <v>3418</v>
      </c>
      <c r="F1771" s="1">
        <v>3</v>
      </c>
      <c r="G1771" s="1">
        <v>0</v>
      </c>
      <c r="H1771" s="1" t="s">
        <v>3419</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3420</v>
      </c>
      <c r="E1772" s="1" t="s">
        <v>3421</v>
      </c>
      <c r="F1772" s="1">
        <v>3.5</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3422</v>
      </c>
      <c r="E1773" s="1" t="s">
        <v>3423</v>
      </c>
      <c r="F1773" s="1">
        <v>4.0999999999999996</v>
      </c>
      <c r="G1773" s="1">
        <v>0</v>
      </c>
      <c r="H1773" s="1" t="s">
        <v>3424</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1298</v>
      </c>
      <c r="E1774" s="1" t="s">
        <v>1299</v>
      </c>
      <c r="F1774" s="1">
        <v>5.7</v>
      </c>
      <c r="G1774" s="1">
        <v>0</v>
      </c>
      <c r="H1774" s="1" t="s">
        <v>9753</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3425</v>
      </c>
      <c r="E1775" s="1" t="s">
        <v>3426</v>
      </c>
      <c r="F1775" s="1">
        <v>6.4</v>
      </c>
      <c r="G1775" s="1">
        <v>0</v>
      </c>
      <c r="H1775" s="1" t="s">
        <v>7</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3427</v>
      </c>
      <c r="E1776" s="1" t="s">
        <v>3428</v>
      </c>
      <c r="F1776" s="1">
        <v>7</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3417</v>
      </c>
      <c r="E1777" s="1" t="s">
        <v>3418</v>
      </c>
      <c r="F1777" s="1">
        <v>0</v>
      </c>
      <c r="G1777" s="1">
        <v>0</v>
      </c>
      <c r="H1777" s="1" t="s">
        <v>3429</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3419</v>
      </c>
      <c r="D1778" s="1" t="s">
        <v>3430</v>
      </c>
      <c r="E1778" s="1" t="s">
        <v>3431</v>
      </c>
      <c r="F1778" s="1">
        <v>0.9</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3432</v>
      </c>
      <c r="E1779" s="1" t="s">
        <v>3433</v>
      </c>
      <c r="F1779" s="1">
        <v>1.7</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3424</v>
      </c>
      <c r="D1780" s="1" t="s">
        <v>3422</v>
      </c>
      <c r="E1780" s="1" t="s">
        <v>3423</v>
      </c>
      <c r="F1780" s="1">
        <v>0</v>
      </c>
      <c r="G1780" s="1">
        <v>0</v>
      </c>
      <c r="H1780" s="1" t="s">
        <v>3429</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3424</v>
      </c>
      <c r="D1781" s="1" t="s">
        <v>3434</v>
      </c>
      <c r="E1781" s="1" t="s">
        <v>3435</v>
      </c>
      <c r="F1781" s="1">
        <v>1</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3025</v>
      </c>
      <c r="D1782" s="1" t="s">
        <v>9876</v>
      </c>
      <c r="E1782" s="1" t="s">
        <v>3024</v>
      </c>
      <c r="F1782" s="1">
        <v>0</v>
      </c>
      <c r="G1782" s="1">
        <v>0</v>
      </c>
      <c r="H1782" s="1" t="s">
        <v>1245</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9880</v>
      </c>
      <c r="E1783" s="1" t="s">
        <v>3436</v>
      </c>
      <c r="F1783" s="1">
        <v>1.3</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3437</v>
      </c>
      <c r="E1784" s="1" t="s">
        <v>3438</v>
      </c>
      <c r="F1784" s="1">
        <v>3.4</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3439</v>
      </c>
      <c r="E1785" s="1" t="s">
        <v>3440</v>
      </c>
      <c r="F1785" s="1">
        <v>5.0999999999999996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3441</v>
      </c>
      <c r="E1786" s="1" t="s">
        <v>3442</v>
      </c>
      <c r="F1786" s="1">
        <v>7.2</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3443</v>
      </c>
      <c r="E1787" s="1" t="s">
        <v>3444</v>
      </c>
      <c r="F1787" s="1">
        <v>8.6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3445</v>
      </c>
      <c r="E1788" s="1" t="s">
        <v>3446</v>
      </c>
      <c r="F1788" s="1">
        <v>10</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3447</v>
      </c>
      <c r="E1789" s="1" t="s">
        <v>3448</v>
      </c>
      <c r="F1789" s="1">
        <v>11.6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3449</v>
      </c>
      <c r="E1790" s="1" t="s">
        <v>3450</v>
      </c>
      <c r="F1790" s="1">
        <v>14.2</v>
      </c>
      <c r="G1790" s="1">
        <v>0</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3451</v>
      </c>
      <c r="E1791" s="1" t="s">
        <v>3452</v>
      </c>
      <c r="F1791" s="1">
        <v>15.9</v>
      </c>
      <c r="G1791" s="1">
        <v>0</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3453</v>
      </c>
      <c r="E1792" s="1" t="s">
        <v>3454</v>
      </c>
      <c r="F1792" s="1">
        <v>18.899999999999999</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3455</v>
      </c>
      <c r="E1793" s="1" t="s">
        <v>3456</v>
      </c>
      <c r="F1793" s="1">
        <v>20.6</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3457</v>
      </c>
      <c r="E1794" s="1" t="s">
        <v>3458</v>
      </c>
      <c r="F1794" s="1">
        <v>23.5</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3459</v>
      </c>
      <c r="E1795" s="1" t="s">
        <v>3460</v>
      </c>
      <c r="F1795" s="1">
        <v>24.8</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3461</v>
      </c>
      <c r="E1796" s="1" t="s">
        <v>3462</v>
      </c>
      <c r="F1796" s="1">
        <v>26.9</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3463</v>
      </c>
      <c r="E1797" s="1" t="s">
        <v>3464</v>
      </c>
      <c r="F1797" s="1">
        <v>28.4</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3465</v>
      </c>
      <c r="E1798" s="1" t="s">
        <v>3466</v>
      </c>
      <c r="F1798" s="1">
        <v>31.3</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3362</v>
      </c>
      <c r="E1799" s="1" t="s">
        <v>3363</v>
      </c>
      <c r="F1799" s="1">
        <v>33.299999999999997</v>
      </c>
      <c r="G1799" s="1">
        <v>0</v>
      </c>
      <c r="H1799" s="1" t="s">
        <v>3008</v>
      </c>
      <c r="I1799" s="1" t="s">
        <v>9354</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3049</v>
      </c>
      <c r="E1800" s="1" t="s">
        <v>3050</v>
      </c>
      <c r="F1800" s="1">
        <v>0</v>
      </c>
      <c r="G1800" s="1">
        <v>0</v>
      </c>
      <c r="H1800" s="1" t="s">
        <v>3468</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3469</v>
      </c>
      <c r="E1801" s="1" t="s">
        <v>3470</v>
      </c>
      <c r="F1801" s="1">
        <v>1.2</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3471</v>
      </c>
      <c r="E1802" s="1" t="s">
        <v>3472</v>
      </c>
      <c r="F1802" s="1">
        <v>6</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3473</v>
      </c>
      <c r="E1803" s="1" t="s">
        <v>3474</v>
      </c>
      <c r="F1803" s="1">
        <v>8.6999999999999993</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3475</v>
      </c>
      <c r="E1804" s="1" t="s">
        <v>3476</v>
      </c>
      <c r="F1804" s="1">
        <v>13</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3477</v>
      </c>
      <c r="E1805" s="1" t="s">
        <v>3478</v>
      </c>
      <c r="F1805" s="1">
        <v>16.899999999999999</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1482</v>
      </c>
      <c r="E1806" s="1" t="s">
        <v>1483</v>
      </c>
      <c r="F1806" s="1">
        <v>0</v>
      </c>
      <c r="G1806" s="1">
        <v>0</v>
      </c>
      <c r="H1806" s="1" t="s">
        <v>10017</v>
      </c>
      <c r="J1806" s="1">
        <v>0</v>
      </c>
      <c r="K1806" s="1">
        <v>13</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3479</v>
      </c>
      <c r="E1807" s="1" t="s">
        <v>3480</v>
      </c>
      <c r="F1807" s="1">
        <v>2.8</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3481</v>
      </c>
      <c r="E1808" s="1" t="s">
        <v>3482</v>
      </c>
      <c r="F1808" s="1">
        <v>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1446</v>
      </c>
      <c r="E1809" s="1" t="s">
        <v>1447</v>
      </c>
      <c r="F1809" s="1">
        <v>7.3</v>
      </c>
      <c r="G1809" s="1">
        <v>0</v>
      </c>
      <c r="H1809" s="1" t="s">
        <v>1410</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3483</v>
      </c>
      <c r="E1810" s="1" t="s">
        <v>3484</v>
      </c>
      <c r="F1810" s="1">
        <v>12.1</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3485</v>
      </c>
      <c r="E1811" s="1" t="s">
        <v>3486</v>
      </c>
      <c r="F1811" s="1">
        <v>17.7</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3487</v>
      </c>
      <c r="E1812" s="1" t="s">
        <v>3488</v>
      </c>
      <c r="F1812" s="1">
        <v>21.1</v>
      </c>
      <c r="G1812" s="1">
        <v>0</v>
      </c>
      <c r="H1812" s="1" t="s">
        <v>3489</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3490</v>
      </c>
      <c r="E1813" s="1" t="s">
        <v>3491</v>
      </c>
      <c r="F1813" s="1">
        <v>27.5</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3492</v>
      </c>
      <c r="E1814" s="1" t="s">
        <v>3493</v>
      </c>
      <c r="F1814" s="1">
        <v>30.5</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3494</v>
      </c>
      <c r="E1815" s="1" t="s">
        <v>3495</v>
      </c>
      <c r="F1815" s="1">
        <v>36.299999999999997</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3496</v>
      </c>
      <c r="E1816" s="1" t="s">
        <v>2485</v>
      </c>
      <c r="F1816" s="1">
        <v>41.3</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3497</v>
      </c>
      <c r="E1817" s="1" t="s">
        <v>3498</v>
      </c>
      <c r="F1817" s="1">
        <v>46.5</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3499</v>
      </c>
      <c r="E1818" s="1" t="s">
        <v>3500</v>
      </c>
      <c r="F1818" s="1">
        <v>53.6</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3501</v>
      </c>
      <c r="E1819" s="1" t="s">
        <v>3502</v>
      </c>
      <c r="F1819" s="1">
        <v>59</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10132</v>
      </c>
      <c r="E1820" s="1" t="s">
        <v>3503</v>
      </c>
      <c r="F1820" s="1">
        <v>62.7</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3504</v>
      </c>
      <c r="E1821" s="1" t="s">
        <v>3505</v>
      </c>
      <c r="F1821" s="1">
        <v>69.3</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3506</v>
      </c>
      <c r="E1822" s="1" t="s">
        <v>3507</v>
      </c>
      <c r="F1822" s="1">
        <v>80.099999999999994</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3508</v>
      </c>
      <c r="E1823" s="1" t="s">
        <v>3509</v>
      </c>
      <c r="F1823" s="1">
        <v>87.4</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3510</v>
      </c>
      <c r="E1824" s="1" t="s">
        <v>3511</v>
      </c>
      <c r="F1824" s="1">
        <v>91.1</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3512</v>
      </c>
      <c r="E1825" s="1" t="s">
        <v>3513</v>
      </c>
      <c r="F1825" s="1">
        <v>94.2</v>
      </c>
      <c r="G1825" s="1">
        <v>0</v>
      </c>
      <c r="H1825" s="1" t="s">
        <v>3514</v>
      </c>
      <c r="J1825" s="1">
        <v>0</v>
      </c>
      <c r="K1825" s="1">
        <v>11</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3515</v>
      </c>
      <c r="E1826" s="1" t="s">
        <v>3516</v>
      </c>
      <c r="F1826" s="1">
        <v>100.6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3517</v>
      </c>
      <c r="E1827" s="1" t="s">
        <v>3518</v>
      </c>
      <c r="F1827" s="1">
        <v>104.6</v>
      </c>
      <c r="G1827" s="1">
        <v>0</v>
      </c>
      <c r="H1827" s="1" t="s">
        <v>7</v>
      </c>
      <c r="I1827" s="1" t="s">
        <v>9358</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3519</v>
      </c>
      <c r="E1828" s="1" t="s">
        <v>3520</v>
      </c>
      <c r="F1828" s="1">
        <v>105.6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3521</v>
      </c>
      <c r="E1829" s="1" t="s">
        <v>3522</v>
      </c>
      <c r="F1829" s="1">
        <v>107.9</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3523</v>
      </c>
      <c r="E1830" s="1" t="s">
        <v>3524</v>
      </c>
      <c r="F1830" s="1">
        <v>111.8</v>
      </c>
      <c r="G1830" s="1">
        <v>0</v>
      </c>
      <c r="H1830" s="1" t="s">
        <v>9407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3525</v>
      </c>
      <c r="E1831" s="1" t="s">
        <v>3526</v>
      </c>
      <c r="F1831" s="1">
        <v>118.4</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3527</v>
      </c>
      <c r="E1832" s="1" t="s">
        <v>3528</v>
      </c>
      <c r="F1832" s="1">
        <v>123.9</v>
      </c>
      <c r="G1832" s="1">
        <v>0</v>
      </c>
      <c r="H1832" s="1" t="s">
        <v>1469</v>
      </c>
      <c r="J1832" s="1">
        <v>0</v>
      </c>
      <c r="K1832" s="1">
        <v>10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3529</v>
      </c>
      <c r="E1833" s="1" t="s">
        <v>3530</v>
      </c>
      <c r="F1833" s="1">
        <v>127</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3531</v>
      </c>
      <c r="E1834" s="1" t="s">
        <v>3532</v>
      </c>
      <c r="F1834" s="1">
        <v>132.19999999999999</v>
      </c>
      <c r="G1834" s="1">
        <v>0</v>
      </c>
      <c r="H1834" s="1" t="s">
        <v>2932</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3533</v>
      </c>
      <c r="E1835" s="1" t="s">
        <v>3534</v>
      </c>
      <c r="F1835" s="1">
        <v>134.69999999999999</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3535</v>
      </c>
      <c r="E1836" s="1" t="s">
        <v>3536</v>
      </c>
      <c r="F1836" s="1">
        <v>138.1</v>
      </c>
      <c r="G1836" s="1">
        <v>0</v>
      </c>
      <c r="H1836" s="1" t="s">
        <v>7</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3537</v>
      </c>
      <c r="E1837" s="1" t="s">
        <v>3538</v>
      </c>
      <c r="F1837" s="1">
        <v>142.80000000000001</v>
      </c>
      <c r="G1837" s="1">
        <v>0</v>
      </c>
      <c r="H1837" s="1" t="s">
        <v>3539</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3540</v>
      </c>
      <c r="E1838" s="1" t="s">
        <v>3541</v>
      </c>
      <c r="F1838" s="1">
        <v>149.4</v>
      </c>
      <c r="G1838" s="1">
        <v>0</v>
      </c>
      <c r="H1838" s="1" t="s">
        <v>7</v>
      </c>
      <c r="J1838" s="1">
        <v>0</v>
      </c>
      <c r="K1838" s="1">
        <v>0</v>
      </c>
      <c r="L1838" s="1">
        <v>2</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3542</v>
      </c>
      <c r="E1839" s="1" t="s">
        <v>3543</v>
      </c>
      <c r="F1839" s="1">
        <v>156.6</v>
      </c>
      <c r="G1839" s="1">
        <v>0</v>
      </c>
      <c r="H1839" s="1" t="s">
        <v>7</v>
      </c>
      <c r="J1839" s="1">
        <v>0</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3544</v>
      </c>
      <c r="E1840" s="1" t="s">
        <v>3545</v>
      </c>
      <c r="F1840" s="1">
        <v>162.6</v>
      </c>
      <c r="G1840" s="1">
        <v>0</v>
      </c>
      <c r="H1840" s="1" t="s">
        <v>10014</v>
      </c>
      <c r="J1840" s="1">
        <v>0</v>
      </c>
      <c r="K1840" s="1">
        <v>0</v>
      </c>
      <c r="L1840" s="1">
        <v>2</v>
      </c>
      <c r="M1840" s="1">
        <v>0</v>
      </c>
      <c r="N1840" s="1">
        <v>0</v>
      </c>
      <c r="O1840" s="1">
        <v>0</v>
      </c>
      <c r="P1840" s="1" t="s">
        <v>9516</v>
      </c>
      <c r="Q1840" s="1">
        <v>0</v>
      </c>
      <c r="R1840" s="1">
        <v>0</v>
      </c>
      <c r="S1840" s="1">
        <v>0</v>
      </c>
      <c r="T1840" s="1" t="s">
        <v>9516</v>
      </c>
    </row>
    <row r="1841" spans="1:20" ht="13.5" customHeight="1">
      <c r="A1841" s="1" t="s">
        <v>9502</v>
      </c>
      <c r="B1841" s="1" t="s">
        <v>9501</v>
      </c>
      <c r="C1841" s="1" t="s">
        <v>9409</v>
      </c>
      <c r="D1841" s="1" t="s">
        <v>9460</v>
      </c>
      <c r="E1841" s="1" t="s">
        <v>9461</v>
      </c>
      <c r="F1841" s="1">
        <v>32767</v>
      </c>
      <c r="G1841" s="1" t="s">
        <v>10014</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3547</v>
      </c>
      <c r="D1842" s="1" t="s">
        <v>3512</v>
      </c>
      <c r="E1842" s="1" t="s">
        <v>3513</v>
      </c>
      <c r="F1842" s="1">
        <v>0</v>
      </c>
      <c r="G1842" s="1">
        <v>0</v>
      </c>
      <c r="H1842" s="1" t="s">
        <v>3548</v>
      </c>
      <c r="J1842" s="1">
        <v>0</v>
      </c>
      <c r="K1842" s="1">
        <v>0</v>
      </c>
      <c r="L1842" s="1">
        <v>0</v>
      </c>
      <c r="M1842" s="1">
        <v>0</v>
      </c>
      <c r="N1842" s="1">
        <v>0</v>
      </c>
      <c r="O1842" s="1">
        <v>0</v>
      </c>
      <c r="P1842" s="1" t="s">
        <v>9516</v>
      </c>
      <c r="Q1842" s="1">
        <v>0</v>
      </c>
      <c r="R1842" s="1">
        <v>0</v>
      </c>
      <c r="S1842" s="1">
        <v>0</v>
      </c>
      <c r="T1842" s="1" t="s">
        <v>9516</v>
      </c>
    </row>
    <row r="1843" spans="1:20" ht="13.5" customHeight="1">
      <c r="A1843" s="1" t="s">
        <v>2956</v>
      </c>
      <c r="B1843" s="1" t="s">
        <v>952</v>
      </c>
      <c r="C1843" s="1" t="s">
        <v>3547</v>
      </c>
      <c r="D1843" s="1" t="s">
        <v>3549</v>
      </c>
      <c r="E1843" s="1" t="s">
        <v>3550</v>
      </c>
      <c r="F1843" s="1">
        <v>1.8</v>
      </c>
      <c r="G1843" s="1">
        <v>0</v>
      </c>
      <c r="H1843" s="1" t="s">
        <v>7</v>
      </c>
      <c r="J1843" s="1">
        <v>0</v>
      </c>
      <c r="K1843" s="1">
        <v>0</v>
      </c>
      <c r="L1843" s="1">
        <v>0</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3487</v>
      </c>
      <c r="E1844" s="1" t="s">
        <v>3488</v>
      </c>
      <c r="F1844" s="1">
        <v>0</v>
      </c>
      <c r="G1844" s="1">
        <v>0</v>
      </c>
      <c r="H1844" s="1" t="s">
        <v>1448</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3551</v>
      </c>
      <c r="E1845" s="1" t="s">
        <v>3552</v>
      </c>
      <c r="F1845" s="1">
        <v>5.5</v>
      </c>
      <c r="G1845" s="1">
        <v>6.1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3553</v>
      </c>
      <c r="E1846" s="1" t="s">
        <v>3554</v>
      </c>
      <c r="F1846" s="1">
        <v>7.7</v>
      </c>
      <c r="G1846" s="1">
        <v>8.5</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3555</v>
      </c>
      <c r="E1847" s="1" t="s">
        <v>3556</v>
      </c>
      <c r="F1847" s="1">
        <v>11.9</v>
      </c>
      <c r="G1847" s="1">
        <v>13.1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3557</v>
      </c>
      <c r="E1848" s="1" t="s">
        <v>3558</v>
      </c>
      <c r="F1848" s="1">
        <v>13.7</v>
      </c>
      <c r="G1848" s="1">
        <v>15.1</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3559</v>
      </c>
      <c r="E1849" s="1" t="s">
        <v>3560</v>
      </c>
      <c r="F1849" s="1">
        <v>16.399999999999999</v>
      </c>
      <c r="G1849" s="1">
        <v>18</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3561</v>
      </c>
      <c r="E1850" s="1" t="s">
        <v>3562</v>
      </c>
      <c r="F1850" s="1">
        <v>19.8</v>
      </c>
      <c r="G1850" s="1">
        <v>21.8</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3563</v>
      </c>
      <c r="E1851" s="1" t="s">
        <v>3564</v>
      </c>
      <c r="F1851" s="1">
        <v>22.9</v>
      </c>
      <c r="G1851" s="1">
        <v>25.2</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3565</v>
      </c>
      <c r="E1852" s="1" t="s">
        <v>3566</v>
      </c>
      <c r="F1852" s="1">
        <v>26.3</v>
      </c>
      <c r="G1852" s="1">
        <v>28.9</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3567</v>
      </c>
      <c r="E1853" s="1" t="s">
        <v>3568</v>
      </c>
      <c r="F1853" s="1">
        <v>28</v>
      </c>
      <c r="G1853" s="1">
        <v>30.8</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3569</v>
      </c>
      <c r="E1854" s="1" t="s">
        <v>3570</v>
      </c>
      <c r="F1854" s="1">
        <v>30.5</v>
      </c>
      <c r="G1854" s="1">
        <v>33.6</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3571</v>
      </c>
      <c r="E1855" s="1" t="s">
        <v>3572</v>
      </c>
      <c r="F1855" s="1">
        <v>37</v>
      </c>
      <c r="G1855" s="1">
        <v>40.700000000000003</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3573</v>
      </c>
      <c r="E1856" s="1" t="s">
        <v>3574</v>
      </c>
      <c r="F1856" s="1">
        <v>42</v>
      </c>
      <c r="G1856" s="1">
        <v>46.2</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3575</v>
      </c>
      <c r="E1857" s="1" t="s">
        <v>3576</v>
      </c>
      <c r="F1857" s="1">
        <v>44.2</v>
      </c>
      <c r="G1857" s="1">
        <v>48.6</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3577</v>
      </c>
      <c r="E1858" s="1" t="s">
        <v>3578</v>
      </c>
      <c r="F1858" s="1">
        <v>46.4</v>
      </c>
      <c r="G1858" s="1">
        <v>51</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3579</v>
      </c>
      <c r="E1859" s="1" t="s">
        <v>3580</v>
      </c>
      <c r="F1859" s="1">
        <v>49.3</v>
      </c>
      <c r="G1859" s="1">
        <v>54.2</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3581</v>
      </c>
      <c r="E1860" s="1" t="s">
        <v>3582</v>
      </c>
      <c r="F1860" s="1">
        <v>52.2</v>
      </c>
      <c r="G1860" s="1">
        <v>57.4</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3583</v>
      </c>
      <c r="E1861" s="1" t="s">
        <v>3584</v>
      </c>
      <c r="F1861" s="1">
        <v>55.3</v>
      </c>
      <c r="G1861" s="1">
        <v>60.8</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3585</v>
      </c>
      <c r="E1862" s="1" t="s">
        <v>3586</v>
      </c>
      <c r="F1862" s="1">
        <v>0</v>
      </c>
      <c r="G1862" s="1">
        <v>0</v>
      </c>
      <c r="H1862" s="1" t="s">
        <v>10578</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3587</v>
      </c>
      <c r="E1863" s="1" t="s">
        <v>3588</v>
      </c>
      <c r="F1863" s="1">
        <v>2.2000000000000002</v>
      </c>
      <c r="G1863" s="1">
        <v>2.4</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9881</v>
      </c>
      <c r="E1864" s="1" t="s">
        <v>3589</v>
      </c>
      <c r="F1864" s="1">
        <v>3.9</v>
      </c>
      <c r="G1864" s="1">
        <v>4.3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3590</v>
      </c>
      <c r="E1865" s="1" t="s">
        <v>3591</v>
      </c>
      <c r="F1865" s="1">
        <v>6.9</v>
      </c>
      <c r="G1865" s="1">
        <v>7.6</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3592</v>
      </c>
      <c r="E1866" s="1" t="s">
        <v>3593</v>
      </c>
      <c r="F1866" s="1">
        <v>8.8000000000000007</v>
      </c>
      <c r="G1866" s="1">
        <v>9.6999999999999993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3594</v>
      </c>
      <c r="E1867" s="1" t="s">
        <v>3595</v>
      </c>
      <c r="F1867" s="1">
        <v>14.6</v>
      </c>
      <c r="G1867" s="1">
        <v>16.100000000000001</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3596</v>
      </c>
      <c r="E1868" s="1" t="s">
        <v>3597</v>
      </c>
      <c r="F1868" s="1">
        <v>19.2</v>
      </c>
      <c r="G1868" s="1">
        <v>21.1</v>
      </c>
      <c r="H1868" s="1" t="s">
        <v>10018</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3598</v>
      </c>
      <c r="E1869" s="1" t="s">
        <v>3599</v>
      </c>
      <c r="F1869" s="1">
        <v>20.5</v>
      </c>
      <c r="G1869" s="1">
        <v>22.6</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3600</v>
      </c>
      <c r="E1870" s="1" t="s">
        <v>3601</v>
      </c>
      <c r="F1870" s="1">
        <v>23.8</v>
      </c>
      <c r="G1870" s="1">
        <v>26.2</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3602</v>
      </c>
      <c r="E1871" s="1" t="s">
        <v>3603</v>
      </c>
      <c r="F1871" s="1">
        <v>27.5</v>
      </c>
      <c r="G1871" s="1">
        <v>30.3</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3604</v>
      </c>
      <c r="E1872" s="1" t="s">
        <v>3605</v>
      </c>
      <c r="F1872" s="1">
        <v>31.1</v>
      </c>
      <c r="G1872" s="1">
        <v>34.200000000000003</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3606</v>
      </c>
      <c r="E1873" s="1" t="s">
        <v>3607</v>
      </c>
      <c r="F1873" s="1">
        <v>35.4</v>
      </c>
      <c r="G1873" s="1">
        <v>38.9</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3608</v>
      </c>
      <c r="E1874" s="1" t="s">
        <v>3609</v>
      </c>
      <c r="F1874" s="1">
        <v>37.6</v>
      </c>
      <c r="G1874" s="1">
        <v>41.4</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3610</v>
      </c>
      <c r="E1875" s="1" t="s">
        <v>3611</v>
      </c>
      <c r="F1875" s="1">
        <v>39.700000000000003</v>
      </c>
      <c r="G1875" s="1">
        <v>43.7</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3612</v>
      </c>
      <c r="E1876" s="1" t="s">
        <v>3613</v>
      </c>
      <c r="F1876" s="1">
        <v>41.8</v>
      </c>
      <c r="G1876" s="1">
        <v>46</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3614</v>
      </c>
      <c r="E1877" s="1" t="s">
        <v>3615</v>
      </c>
      <c r="F1877" s="1">
        <v>44.7</v>
      </c>
      <c r="G1877" s="1">
        <v>49.2</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3616</v>
      </c>
      <c r="E1878" s="1" t="s">
        <v>3617</v>
      </c>
      <c r="F1878" s="1">
        <v>46.6</v>
      </c>
      <c r="G1878" s="1">
        <v>51.3</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3618</v>
      </c>
      <c r="E1879" s="1" t="s">
        <v>3619</v>
      </c>
      <c r="F1879" s="1">
        <v>49.7</v>
      </c>
      <c r="G1879" s="1">
        <v>54.7</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3620</v>
      </c>
      <c r="E1880" s="1" t="s">
        <v>3621</v>
      </c>
      <c r="F1880" s="1">
        <v>52.5</v>
      </c>
      <c r="G1880" s="1">
        <v>57.8</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3622</v>
      </c>
      <c r="E1881" s="1" t="s">
        <v>3623</v>
      </c>
      <c r="F1881" s="1">
        <v>54.9</v>
      </c>
      <c r="G1881" s="1">
        <v>60.4</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3624</v>
      </c>
      <c r="E1882" s="1" t="s">
        <v>3625</v>
      </c>
      <c r="F1882" s="1">
        <v>57.9</v>
      </c>
      <c r="G1882" s="1">
        <v>63.7</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3626</v>
      </c>
      <c r="E1883" s="1" t="s">
        <v>3627</v>
      </c>
      <c r="F1883" s="1">
        <v>62.1</v>
      </c>
      <c r="G1883" s="1">
        <v>68.3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3628</v>
      </c>
      <c r="E1884" s="1" t="s">
        <v>3629</v>
      </c>
      <c r="F1884" s="1">
        <v>64.5</v>
      </c>
      <c r="G1884" s="1">
        <v>71</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3630</v>
      </c>
      <c r="E1885" s="1" t="s">
        <v>3631</v>
      </c>
      <c r="F1885" s="1">
        <v>67.5</v>
      </c>
      <c r="G1885" s="1">
        <v>74.3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3632</v>
      </c>
      <c r="E1886" s="1" t="s">
        <v>3633</v>
      </c>
      <c r="F1886" s="1">
        <v>70.400000000000006</v>
      </c>
      <c r="G1886" s="1">
        <v>77.400000000000006</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3634</v>
      </c>
      <c r="E1887" s="1" t="s">
        <v>3635</v>
      </c>
      <c r="F1887" s="1">
        <v>75.3</v>
      </c>
      <c r="G1887" s="1">
        <v>82.8</v>
      </c>
      <c r="H1887" s="1" t="s">
        <v>9407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3636</v>
      </c>
      <c r="E1888" s="1" t="s">
        <v>3637</v>
      </c>
      <c r="F1888" s="1">
        <v>78.400000000000006</v>
      </c>
      <c r="G1888" s="1">
        <v>86.2</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3638</v>
      </c>
      <c r="E1889" s="1" t="s">
        <v>3639</v>
      </c>
      <c r="F1889" s="1">
        <v>82.8</v>
      </c>
      <c r="G1889" s="1">
        <v>91.1</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3640</v>
      </c>
      <c r="E1890" s="1" t="s">
        <v>3641</v>
      </c>
      <c r="F1890" s="1">
        <v>88.1</v>
      </c>
      <c r="G1890" s="1">
        <v>96.9</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9882</v>
      </c>
      <c r="E1891" s="1" t="s">
        <v>3642</v>
      </c>
      <c r="F1891" s="1">
        <v>93.2</v>
      </c>
      <c r="G1891" s="1">
        <v>102.5</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3537</v>
      </c>
      <c r="E1892" s="1" t="s">
        <v>3538</v>
      </c>
      <c r="F1892" s="1">
        <v>96.7</v>
      </c>
      <c r="G1892" s="1">
        <v>106.4</v>
      </c>
      <c r="H1892" s="1" t="s">
        <v>1448</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2930</v>
      </c>
      <c r="E1893" s="1" t="s">
        <v>2931</v>
      </c>
      <c r="F1893" s="1">
        <v>0</v>
      </c>
      <c r="G1893" s="1">
        <v>0</v>
      </c>
      <c r="H1893" s="1" t="s">
        <v>2903</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3643</v>
      </c>
      <c r="E1894" s="1" t="s">
        <v>3644</v>
      </c>
      <c r="F1894" s="1">
        <v>1.3</v>
      </c>
      <c r="G1894" s="1">
        <v>1.4</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3645</v>
      </c>
      <c r="E1895" s="1" t="s">
        <v>3646</v>
      </c>
      <c r="F1895" s="1">
        <v>3.1</v>
      </c>
      <c r="G1895" s="1">
        <v>3.4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3647</v>
      </c>
      <c r="E1896" s="1" t="s">
        <v>3648</v>
      </c>
      <c r="F1896" s="1">
        <v>6.5</v>
      </c>
      <c r="G1896" s="1">
        <v>7.1</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3649</v>
      </c>
      <c r="E1897" s="1" t="s">
        <v>3650</v>
      </c>
      <c r="F1897" s="1">
        <v>11.3</v>
      </c>
      <c r="G1897" s="1">
        <v>12.4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3379</v>
      </c>
      <c r="E1898" s="1" t="s">
        <v>3380</v>
      </c>
      <c r="F1898" s="1">
        <v>14.8</v>
      </c>
      <c r="G1898" s="1">
        <v>16.3</v>
      </c>
      <c r="H1898" s="1" t="s">
        <v>7</v>
      </c>
      <c r="I1898" s="1" t="s">
        <v>9357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3651</v>
      </c>
      <c r="E1899" s="1" t="s">
        <v>3652</v>
      </c>
      <c r="F1899" s="1">
        <v>16.8</v>
      </c>
      <c r="G1899" s="1">
        <v>18.5</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3653</v>
      </c>
      <c r="E1900" s="1" t="s">
        <v>3654</v>
      </c>
      <c r="F1900" s="1">
        <v>18.899999999999999</v>
      </c>
      <c r="G1900" s="1">
        <v>20.8</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3655</v>
      </c>
      <c r="E1901" s="1" t="s">
        <v>3656</v>
      </c>
      <c r="F1901" s="1">
        <v>21.6</v>
      </c>
      <c r="G1901" s="1">
        <v>23.7</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3657</v>
      </c>
      <c r="E1902" s="1" t="s">
        <v>3658</v>
      </c>
      <c r="F1902" s="1">
        <v>26</v>
      </c>
      <c r="G1902" s="1">
        <v>28.6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3659</v>
      </c>
      <c r="E1903" s="1" t="s">
        <v>3660</v>
      </c>
      <c r="F1903" s="1">
        <v>29.7</v>
      </c>
      <c r="G1903" s="1">
        <v>32.6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3661</v>
      </c>
      <c r="E1904" s="1" t="s">
        <v>3662</v>
      </c>
      <c r="F1904" s="1">
        <v>33.299999999999997</v>
      </c>
      <c r="G1904" s="1">
        <v>36.6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3663</v>
      </c>
      <c r="E1905" s="1" t="s">
        <v>3664</v>
      </c>
      <c r="F1905" s="1">
        <v>36.9</v>
      </c>
      <c r="G1905" s="1">
        <v>40.6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3665</v>
      </c>
      <c r="E1906" s="1" t="s">
        <v>3666</v>
      </c>
      <c r="F1906" s="1">
        <v>39.6</v>
      </c>
      <c r="G1906" s="1">
        <v>43.5</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10128</v>
      </c>
      <c r="E1907" s="1" t="s">
        <v>3667</v>
      </c>
      <c r="F1907" s="1">
        <v>41.5</v>
      </c>
      <c r="G1907" s="1">
        <v>45.6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3668</v>
      </c>
      <c r="E1908" s="1" t="s">
        <v>3669</v>
      </c>
      <c r="F1908" s="1">
        <v>43.7</v>
      </c>
      <c r="G1908" s="1">
        <v>48</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3670</v>
      </c>
      <c r="E1909" s="1" t="s">
        <v>3671</v>
      </c>
      <c r="F1909" s="1">
        <v>45.4</v>
      </c>
      <c r="G1909" s="1">
        <v>49.9</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3672</v>
      </c>
      <c r="E1910" s="1" t="s">
        <v>3673</v>
      </c>
      <c r="F1910" s="1">
        <v>51.2</v>
      </c>
      <c r="G1910" s="1">
        <v>56.3</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3674</v>
      </c>
      <c r="E1911" s="1" t="s">
        <v>3675</v>
      </c>
      <c r="F1911" s="1">
        <v>55.1</v>
      </c>
      <c r="G1911" s="1">
        <v>60.6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3676</v>
      </c>
      <c r="E1912" s="1" t="s">
        <v>3677</v>
      </c>
      <c r="F1912" s="1">
        <v>58.3</v>
      </c>
      <c r="G1912" s="1">
        <v>64.099999999999994</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3678</v>
      </c>
      <c r="E1913" s="1" t="s">
        <v>3679</v>
      </c>
      <c r="F1913" s="1">
        <v>60.8</v>
      </c>
      <c r="G1913" s="1">
        <v>66.900000000000006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3680</v>
      </c>
      <c r="E1914" s="1" t="s">
        <v>3681</v>
      </c>
      <c r="F1914" s="1">
        <v>63.6</v>
      </c>
      <c r="G1914" s="1">
        <v>69.900000000000006</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3682</v>
      </c>
      <c r="E1915" s="1" t="s">
        <v>3683</v>
      </c>
      <c r="F1915" s="1">
        <v>70</v>
      </c>
      <c r="G1915" s="1">
        <v>77</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3684</v>
      </c>
      <c r="E1916" s="1" t="s">
        <v>3685</v>
      </c>
      <c r="F1916" s="1">
        <v>73.2</v>
      </c>
      <c r="G1916" s="1">
        <v>80.5</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3686</v>
      </c>
      <c r="E1917" s="1" t="s">
        <v>3687</v>
      </c>
      <c r="F1917" s="1">
        <v>75.400000000000006</v>
      </c>
      <c r="G1917" s="1">
        <v>82.9</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3688</v>
      </c>
      <c r="E1918" s="1" t="s">
        <v>3689</v>
      </c>
      <c r="F1918" s="1">
        <v>80.900000000000006</v>
      </c>
      <c r="G1918" s="1">
        <v>89</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3690</v>
      </c>
      <c r="E1919" s="1" t="s">
        <v>3691</v>
      </c>
      <c r="F1919" s="1">
        <v>83.9</v>
      </c>
      <c r="G1919" s="1">
        <v>92.3</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3692</v>
      </c>
      <c r="E1920" s="1" t="s">
        <v>3693</v>
      </c>
      <c r="F1920" s="1">
        <v>88.4</v>
      </c>
      <c r="G1920" s="1">
        <v>97.2</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9955</v>
      </c>
      <c r="B1921" s="1" t="s">
        <v>952</v>
      </c>
      <c r="C1921" s="1" t="s">
        <v>2932</v>
      </c>
      <c r="D1921" s="1" t="s">
        <v>3694</v>
      </c>
      <c r="E1921" s="1" t="s">
        <v>3695</v>
      </c>
      <c r="F1921" s="1">
        <v>95</v>
      </c>
      <c r="G1921" s="1">
        <v>104.5</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3696</v>
      </c>
      <c r="E1922" s="1" t="s">
        <v>3697</v>
      </c>
      <c r="F1922" s="1">
        <v>109.2</v>
      </c>
      <c r="G1922" s="1">
        <v>120.1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10105</v>
      </c>
      <c r="B1923" s="1" t="s">
        <v>952</v>
      </c>
      <c r="C1923" s="1" t="s">
        <v>2932</v>
      </c>
      <c r="D1923" s="1" t="s">
        <v>3698</v>
      </c>
      <c r="E1923" s="1" t="s">
        <v>3699</v>
      </c>
      <c r="F1923" s="1">
        <v>112.4</v>
      </c>
      <c r="G1923" s="1">
        <v>123.6</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3700</v>
      </c>
      <c r="E1924" s="1" t="s">
        <v>3701</v>
      </c>
      <c r="F1924" s="1">
        <v>115.6</v>
      </c>
      <c r="G1924" s="1">
        <v>127.1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3702</v>
      </c>
      <c r="E1925" s="1" t="s">
        <v>3703</v>
      </c>
      <c r="F1925" s="1">
        <v>118.7</v>
      </c>
      <c r="G1925" s="1">
        <v>130.5</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3704</v>
      </c>
      <c r="E1926" s="1" t="s">
        <v>3705</v>
      </c>
      <c r="F1926" s="1">
        <v>123.1</v>
      </c>
      <c r="G1926" s="1">
        <v>135.4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3706</v>
      </c>
      <c r="E1927" s="1" t="s">
        <v>3707</v>
      </c>
      <c r="F1927" s="1">
        <v>127</v>
      </c>
      <c r="G1927" s="1">
        <v>139.69999999999999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3708</v>
      </c>
      <c r="E1928" s="1" t="s">
        <v>3709</v>
      </c>
      <c r="F1928" s="1">
        <v>129.5</v>
      </c>
      <c r="G1928" s="1">
        <v>142.4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3710</v>
      </c>
      <c r="E1929" s="1" t="s">
        <v>3711</v>
      </c>
      <c r="F1929" s="1">
        <v>131.6</v>
      </c>
      <c r="G1929" s="1">
        <v>144.69999999999999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3531</v>
      </c>
      <c r="E1930" s="1" t="s">
        <v>3532</v>
      </c>
      <c r="F1930" s="1">
        <v>135.19999999999999</v>
      </c>
      <c r="G1930" s="1">
        <v>148.69999999999999</v>
      </c>
      <c r="H1930" s="1" t="s">
        <v>1448</v>
      </c>
      <c r="J1930" s="1">
        <v>0</v>
      </c>
      <c r="K1930" s="1">
        <v>0</v>
      </c>
      <c r="L1930" s="1">
        <v>0</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1482</v>
      </c>
      <c r="E1931" s="1" t="s">
        <v>1483</v>
      </c>
      <c r="F1931" s="1">
        <v>0</v>
      </c>
      <c r="G1931" s="1">
        <v>0</v>
      </c>
      <c r="H1931" s="1" t="s">
        <v>9916</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3713</v>
      </c>
      <c r="E1932" s="1" t="s">
        <v>3714</v>
      </c>
      <c r="F1932" s="1">
        <v>2.4</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3715</v>
      </c>
      <c r="E1933" s="1" t="s">
        <v>3716</v>
      </c>
      <c r="F1933" s="1">
        <v>6.4</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3717</v>
      </c>
      <c r="E1934" s="1" t="s">
        <v>3718</v>
      </c>
      <c r="F1934" s="1">
        <v>10.6</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3719</v>
      </c>
      <c r="E1935" s="1" t="s">
        <v>3720</v>
      </c>
      <c r="F1935" s="1">
        <v>17.600000000000001</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3721</v>
      </c>
      <c r="E1936" s="1" t="s">
        <v>3722</v>
      </c>
      <c r="F1936" s="1">
        <v>22.7</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3723</v>
      </c>
      <c r="E1937" s="1" t="s">
        <v>3724</v>
      </c>
      <c r="F1937" s="1">
        <v>23.9</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3725</v>
      </c>
      <c r="E1938" s="1" t="s">
        <v>3726</v>
      </c>
      <c r="F1938" s="1">
        <v>29.7</v>
      </c>
      <c r="G1938" s="1">
        <v>0</v>
      </c>
      <c r="I1938" s="1" t="s">
        <v>9359</v>
      </c>
      <c r="J1938" s="1">
        <v>0</v>
      </c>
      <c r="K1938" s="1">
        <v>0</v>
      </c>
      <c r="L1938" s="1">
        <v>1</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3727</v>
      </c>
      <c r="E1939" s="1" t="s">
        <v>3728</v>
      </c>
      <c r="F1939" s="1">
        <v>0</v>
      </c>
      <c r="G1939" s="1">
        <v>0</v>
      </c>
      <c r="H1939" s="1" t="s">
        <v>10580</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3730</v>
      </c>
      <c r="E1940" s="1" t="s">
        <v>3731</v>
      </c>
      <c r="F1940" s="1">
        <v>2.1</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3732</v>
      </c>
      <c r="E1941" s="1" t="s">
        <v>3733</v>
      </c>
      <c r="F1941" s="1">
        <v>4.3</v>
      </c>
      <c r="G1941" s="1">
        <v>0</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3734</v>
      </c>
      <c r="E1942" s="1" t="s">
        <v>3735</v>
      </c>
      <c r="F1942" s="1">
        <v>6.4</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3736</v>
      </c>
      <c r="E1943" s="1" t="s">
        <v>3737</v>
      </c>
      <c r="F1943" s="1">
        <v>9.3000000000000007</v>
      </c>
      <c r="G1943" s="1">
        <v>0</v>
      </c>
      <c r="H1943" s="1" t="s">
        <v>10579</v>
      </c>
      <c r="J1943" s="1">
        <v>0</v>
      </c>
      <c r="K1943" s="1">
        <v>13</v>
      </c>
      <c r="L1943" s="1">
        <v>0</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3767</v>
      </c>
      <c r="E1944" s="1" t="s">
        <v>3768</v>
      </c>
      <c r="F1944" s="1">
        <v>84.3</v>
      </c>
      <c r="G1944" s="1">
        <v>0</v>
      </c>
      <c r="H1944" s="1" t="s">
        <v>10072</v>
      </c>
      <c r="J1944" s="1">
        <v>0</v>
      </c>
      <c r="K1944" s="1">
        <v>0</v>
      </c>
      <c r="L1944" s="1">
        <v>2</v>
      </c>
      <c r="M1944" s="1">
        <v>0</v>
      </c>
      <c r="N1944" s="1">
        <v>0</v>
      </c>
      <c r="O1944" s="1">
        <v>0</v>
      </c>
      <c r="P1944" s="1" t="s">
        <v>9516</v>
      </c>
      <c r="Q1944" s="1">
        <v>1</v>
      </c>
      <c r="R1944" s="1">
        <v>0</v>
      </c>
      <c r="S1944" s="1">
        <v>0</v>
      </c>
      <c r="T1944" s="1" t="s">
        <v>9516</v>
      </c>
    </row>
    <row r="1945" spans="1:20" ht="13.5" customHeight="1">
      <c r="A1945" s="1" t="s">
        <v>2956</v>
      </c>
      <c r="B1945" s="1" t="s">
        <v>952</v>
      </c>
      <c r="C1945" s="1" t="s">
        <v>10014</v>
      </c>
      <c r="D1945" s="1" t="s">
        <v>3770</v>
      </c>
      <c r="E1945" s="1" t="s">
        <v>3771</v>
      </c>
      <c r="F1945" s="1">
        <v>87</v>
      </c>
      <c r="G1945" s="1">
        <v>0</v>
      </c>
      <c r="H1945" s="1" t="s">
        <v>7</v>
      </c>
      <c r="I1945" s="1" t="s">
        <v>9359</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3772</v>
      </c>
      <c r="E1946" s="1" t="s">
        <v>3773</v>
      </c>
      <c r="F1946" s="1">
        <v>91.4</v>
      </c>
      <c r="G1946" s="1">
        <v>0</v>
      </c>
      <c r="H1946" s="1" t="s">
        <v>9407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3774</v>
      </c>
      <c r="E1947" s="1" t="s">
        <v>3775</v>
      </c>
      <c r="F1947" s="1">
        <v>93.7</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3776</v>
      </c>
      <c r="E1948" s="1" t="s">
        <v>3777</v>
      </c>
      <c r="F1948" s="1">
        <v>95.5</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3778</v>
      </c>
      <c r="E1949" s="1" t="s">
        <v>3779</v>
      </c>
      <c r="F1949" s="1">
        <v>98.3</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3780</v>
      </c>
      <c r="E1950" s="1" t="s">
        <v>3781</v>
      </c>
      <c r="F1950" s="1">
        <v>101.9</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3782</v>
      </c>
      <c r="E1951" s="1" t="s">
        <v>3783</v>
      </c>
      <c r="F1951" s="1">
        <v>107.8</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3784</v>
      </c>
      <c r="E1952" s="1" t="s">
        <v>10213</v>
      </c>
      <c r="F1952" s="1">
        <v>111.7</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3785</v>
      </c>
      <c r="E1953" s="1" t="s">
        <v>3786</v>
      </c>
      <c r="F1953" s="1">
        <v>113.9</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3787</v>
      </c>
      <c r="E1954" s="1" t="s">
        <v>3788</v>
      </c>
      <c r="F1954" s="1">
        <v>116.9</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3789</v>
      </c>
      <c r="E1955" s="1" t="s">
        <v>3790</v>
      </c>
      <c r="F1955" s="1">
        <v>120.6</v>
      </c>
      <c r="G1955" s="1">
        <v>0</v>
      </c>
      <c r="H1955" s="1" t="s">
        <v>3791</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3792</v>
      </c>
      <c r="E1956" s="1" t="s">
        <v>3793</v>
      </c>
      <c r="F1956" s="1">
        <v>123.6</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3794</v>
      </c>
      <c r="E1957" s="1" t="s">
        <v>3795</v>
      </c>
      <c r="F1957" s="1">
        <v>126.5</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3796</v>
      </c>
      <c r="E1958" s="1" t="s">
        <v>3797</v>
      </c>
      <c r="F1958" s="1">
        <v>129.1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3798</v>
      </c>
      <c r="E1959" s="1" t="s">
        <v>3799</v>
      </c>
      <c r="F1959" s="1">
        <v>132.4</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3800</v>
      </c>
      <c r="E1960" s="1" t="s">
        <v>3801</v>
      </c>
      <c r="F1960" s="1">
        <v>135.1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3802</v>
      </c>
      <c r="E1961" s="1" t="s">
        <v>3803</v>
      </c>
      <c r="F1961" s="1">
        <v>140.1</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3804</v>
      </c>
      <c r="E1962" s="1" t="s">
        <v>3805</v>
      </c>
      <c r="F1962" s="1">
        <v>144.80000000000001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3806</v>
      </c>
      <c r="E1963" s="1" t="s">
        <v>3807</v>
      </c>
      <c r="F1963" s="1">
        <v>147.6</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3808</v>
      </c>
      <c r="E1964" s="1" t="s">
        <v>3809</v>
      </c>
      <c r="F1964" s="1">
        <v>151.69999999999999</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3544</v>
      </c>
      <c r="E1965" s="1" t="s">
        <v>3545</v>
      </c>
      <c r="F1965" s="1">
        <v>154.30000000000001</v>
      </c>
      <c r="G1965" s="1">
        <v>0</v>
      </c>
      <c r="H1965" s="1" t="s">
        <v>1448</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3810</v>
      </c>
      <c r="E1966" s="1" t="s">
        <v>3811</v>
      </c>
      <c r="F1966" s="1">
        <v>157.30000000000001</v>
      </c>
      <c r="G1966" s="1">
        <v>0</v>
      </c>
      <c r="H1966" s="1" t="s">
        <v>1469</v>
      </c>
      <c r="J1966" s="1">
        <v>0</v>
      </c>
      <c r="K1966" s="1">
        <v>13</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3812</v>
      </c>
      <c r="E1967" s="1" t="s">
        <v>3813</v>
      </c>
      <c r="F1967" s="1">
        <v>159.80000000000001</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3814</v>
      </c>
      <c r="E1968" s="1" t="s">
        <v>3815</v>
      </c>
      <c r="F1968" s="1">
        <v>164.2</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3816</v>
      </c>
      <c r="E1969" s="1" t="s">
        <v>3817</v>
      </c>
      <c r="F1969" s="1">
        <v>168.7</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3818</v>
      </c>
      <c r="E1970" s="1" t="s">
        <v>3819</v>
      </c>
      <c r="F1970" s="1">
        <v>172.8</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3820</v>
      </c>
      <c r="E1971" s="1" t="s">
        <v>3821</v>
      </c>
      <c r="F1971" s="1">
        <v>175.4</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3822</v>
      </c>
      <c r="E1972" s="1" t="s">
        <v>3823</v>
      </c>
      <c r="F1972" s="1">
        <v>178.9</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3824</v>
      </c>
      <c r="E1973" s="1" t="s">
        <v>3825</v>
      </c>
      <c r="F1973" s="1">
        <v>180.5</v>
      </c>
      <c r="G1973" s="1">
        <v>0</v>
      </c>
      <c r="H1973" s="1" t="s">
        <v>3826</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3827</v>
      </c>
      <c r="E1974" s="1" t="s">
        <v>3828</v>
      </c>
      <c r="F1974" s="1">
        <v>184.3</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3829</v>
      </c>
      <c r="E1975" s="1" t="s">
        <v>3830</v>
      </c>
      <c r="F1975" s="1">
        <v>188.1</v>
      </c>
      <c r="G1975" s="1">
        <v>0</v>
      </c>
      <c r="H1975" s="1" t="s">
        <v>7</v>
      </c>
      <c r="I1975" s="1" t="s">
        <v>9359</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3831</v>
      </c>
      <c r="E1976" s="1" t="s">
        <v>3832</v>
      </c>
      <c r="F1976" s="1">
        <v>192.2</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3833</v>
      </c>
      <c r="E1977" s="1" t="s">
        <v>3834</v>
      </c>
      <c r="F1977" s="1">
        <v>195.4</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3835</v>
      </c>
      <c r="E1978" s="1" t="s">
        <v>3836</v>
      </c>
      <c r="F1978" s="1">
        <v>199.1</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3837</v>
      </c>
      <c r="E1979" s="1" t="s">
        <v>3838</v>
      </c>
      <c r="F1979" s="1">
        <v>202.2</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2983</v>
      </c>
      <c r="E1980" s="1" t="s">
        <v>2984</v>
      </c>
      <c r="F1980" s="1">
        <v>205.4</v>
      </c>
      <c r="G1980" s="1">
        <v>0</v>
      </c>
      <c r="H1980" s="1" t="s">
        <v>3839</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3840</v>
      </c>
      <c r="E1981" s="1" t="s">
        <v>3841</v>
      </c>
      <c r="F1981" s="1">
        <v>206.9</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3842</v>
      </c>
      <c r="E1982" s="1" t="s">
        <v>3843</v>
      </c>
      <c r="F1982" s="1">
        <v>209.2</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3844</v>
      </c>
      <c r="E1983" s="1" t="s">
        <v>3845</v>
      </c>
      <c r="F1983" s="1">
        <v>214.1</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3846</v>
      </c>
      <c r="E1984" s="1" t="s">
        <v>3847</v>
      </c>
      <c r="F1984" s="1">
        <v>216.5</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3848</v>
      </c>
      <c r="E1985" s="1" t="s">
        <v>3849</v>
      </c>
      <c r="F1985" s="1">
        <v>220.6</v>
      </c>
      <c r="G1985" s="1">
        <v>0</v>
      </c>
      <c r="H1985" s="1" t="s">
        <v>3850</v>
      </c>
      <c r="J1985" s="1">
        <v>0</v>
      </c>
      <c r="K1985" s="1">
        <v>11</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3789</v>
      </c>
      <c r="E1986" s="1" t="s">
        <v>3790</v>
      </c>
      <c r="F1986" s="1">
        <v>0</v>
      </c>
      <c r="G1986" s="1">
        <v>0</v>
      </c>
      <c r="H1986" s="1" t="s">
        <v>10014</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3851</v>
      </c>
      <c r="E1987" s="1" t="s">
        <v>3852</v>
      </c>
      <c r="F1987" s="1">
        <v>1.6</v>
      </c>
      <c r="G1987" s="1">
        <v>1.8</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3853</v>
      </c>
      <c r="E1988" s="1" t="s">
        <v>3854</v>
      </c>
      <c r="F1988" s="1">
        <v>5</v>
      </c>
      <c r="G1988" s="1">
        <v>5.5</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3855</v>
      </c>
      <c r="E1989" s="1" t="s">
        <v>3856</v>
      </c>
      <c r="F1989" s="1">
        <v>6.6</v>
      </c>
      <c r="G1989" s="1">
        <v>7.3</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3857</v>
      </c>
      <c r="E1990" s="1" t="s">
        <v>3858</v>
      </c>
      <c r="F1990" s="1">
        <v>9.9</v>
      </c>
      <c r="G1990" s="1">
        <v>10.9</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3859</v>
      </c>
      <c r="E1991" s="1" t="s">
        <v>3860</v>
      </c>
      <c r="F1991" s="1">
        <v>12.8</v>
      </c>
      <c r="G1991" s="1">
        <v>14.1</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3861</v>
      </c>
      <c r="E1992" s="1" t="s">
        <v>3862</v>
      </c>
      <c r="F1992" s="1">
        <v>15</v>
      </c>
      <c r="G1992" s="1">
        <v>16.5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3863</v>
      </c>
      <c r="E1993" s="1" t="s">
        <v>3864</v>
      </c>
      <c r="F1993" s="1">
        <v>18.7</v>
      </c>
      <c r="G1993" s="1">
        <v>20.6</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3865</v>
      </c>
      <c r="E1994" s="1" t="s">
        <v>3866</v>
      </c>
      <c r="F1994" s="1">
        <v>22.7</v>
      </c>
      <c r="G1994" s="1">
        <v>25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3867</v>
      </c>
      <c r="E1995" s="1" t="s">
        <v>3868</v>
      </c>
      <c r="F1995" s="1">
        <v>24.8</v>
      </c>
      <c r="G1995" s="1">
        <v>27.3</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3869</v>
      </c>
      <c r="E1996" s="1" t="s">
        <v>3870</v>
      </c>
      <c r="F1996" s="1">
        <v>29.4</v>
      </c>
      <c r="G1996" s="1">
        <v>32.299999999999997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3871</v>
      </c>
      <c r="E1997" s="1" t="s">
        <v>3872</v>
      </c>
      <c r="F1997" s="1">
        <v>32.4</v>
      </c>
      <c r="G1997" s="1">
        <v>35.6</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3873</v>
      </c>
      <c r="E1998" s="1" t="s">
        <v>3874</v>
      </c>
      <c r="F1998" s="1">
        <v>36.200000000000003</v>
      </c>
      <c r="G1998" s="1">
        <v>39.799999999999997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3875</v>
      </c>
      <c r="E1999" s="1" t="s">
        <v>3876</v>
      </c>
      <c r="F1999" s="1">
        <v>39</v>
      </c>
      <c r="G1999" s="1">
        <v>42.9</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3877</v>
      </c>
      <c r="E2000" s="1" t="s">
        <v>3878</v>
      </c>
      <c r="F2000" s="1">
        <v>41.5</v>
      </c>
      <c r="G2000" s="1">
        <v>45.7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3879</v>
      </c>
      <c r="E2001" s="1" t="s">
        <v>3880</v>
      </c>
      <c r="F2001" s="1">
        <v>45.8</v>
      </c>
      <c r="G2001" s="1">
        <v>50.4</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3881</v>
      </c>
      <c r="E2002" s="1" t="s">
        <v>3882</v>
      </c>
      <c r="F2002" s="1">
        <v>47.8</v>
      </c>
      <c r="G2002" s="1">
        <v>52.6</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3883</v>
      </c>
      <c r="E2003" s="1" t="s">
        <v>3884</v>
      </c>
      <c r="F2003" s="1">
        <v>49.8</v>
      </c>
      <c r="G2003" s="1">
        <v>54.8</v>
      </c>
      <c r="H2003" s="1" t="s">
        <v>3826</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3885</v>
      </c>
      <c r="E2004" s="1" t="s">
        <v>3886</v>
      </c>
      <c r="F2004" s="1">
        <v>51.7</v>
      </c>
      <c r="G2004" s="1">
        <v>56.9</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3887</v>
      </c>
      <c r="E2005" s="1" t="s">
        <v>3888</v>
      </c>
      <c r="F2005" s="1">
        <v>53.8</v>
      </c>
      <c r="G2005" s="1">
        <v>59.2</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3889</v>
      </c>
      <c r="E2006" s="1" t="s">
        <v>3890</v>
      </c>
      <c r="F2006" s="1">
        <v>57.8</v>
      </c>
      <c r="G2006" s="1">
        <v>63.6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3891</v>
      </c>
      <c r="E2007" s="1" t="s">
        <v>3892</v>
      </c>
      <c r="F2007" s="1">
        <v>62.4</v>
      </c>
      <c r="G2007" s="1">
        <v>68.599999999999994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3893</v>
      </c>
      <c r="E2008" s="1" t="s">
        <v>3894</v>
      </c>
      <c r="F2008" s="1">
        <v>64.900000000000006</v>
      </c>
      <c r="G2008" s="1">
        <v>71.400000000000006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3895</v>
      </c>
      <c r="E2009" s="1" t="s">
        <v>3896</v>
      </c>
      <c r="F2009" s="1">
        <v>68.7</v>
      </c>
      <c r="G2009" s="1">
        <v>75.599999999999994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3897</v>
      </c>
      <c r="E2010" s="1" t="s">
        <v>3898</v>
      </c>
      <c r="F2010" s="1">
        <v>70.3</v>
      </c>
      <c r="G2010" s="1">
        <v>77.3</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3899</v>
      </c>
      <c r="E2011" s="1" t="s">
        <v>3900</v>
      </c>
      <c r="F2011" s="1">
        <v>72.3</v>
      </c>
      <c r="G2011" s="1">
        <v>79.5</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3901</v>
      </c>
      <c r="E2012" s="1" t="s">
        <v>3902</v>
      </c>
      <c r="F2012" s="1">
        <v>74.400000000000006</v>
      </c>
      <c r="G2012" s="1">
        <v>81.8</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3903</v>
      </c>
      <c r="E2013" s="1" t="s">
        <v>3904</v>
      </c>
      <c r="F2013" s="1">
        <v>76.3</v>
      </c>
      <c r="G2013" s="1">
        <v>83.9</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3905</v>
      </c>
      <c r="E2014" s="1" t="s">
        <v>3906</v>
      </c>
      <c r="F2014" s="1">
        <v>77.7</v>
      </c>
      <c r="G2014" s="1">
        <v>85.5</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3907</v>
      </c>
      <c r="E2015" s="1" t="s">
        <v>3908</v>
      </c>
      <c r="F2015" s="1">
        <v>79.2</v>
      </c>
      <c r="G2015" s="1">
        <v>87.1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3909</v>
      </c>
      <c r="E2016" s="1" t="s">
        <v>3910</v>
      </c>
      <c r="F2016" s="1">
        <v>80.7</v>
      </c>
      <c r="G2016" s="1">
        <v>88.8</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3848</v>
      </c>
      <c r="E2017" s="1" t="s">
        <v>3849</v>
      </c>
      <c r="F2017" s="1">
        <v>83.8</v>
      </c>
      <c r="G2017" s="1">
        <v>92.2</v>
      </c>
      <c r="H2017" s="1" t="s">
        <v>10019</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3912</v>
      </c>
      <c r="E2018" s="1" t="s">
        <v>3913</v>
      </c>
      <c r="F2018" s="1">
        <v>0</v>
      </c>
      <c r="G2018" s="1">
        <v>0</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3914</v>
      </c>
      <c r="E2019" s="1" t="s">
        <v>3915</v>
      </c>
      <c r="F2019" s="1">
        <v>2.2999999999999998</v>
      </c>
      <c r="G2019" s="1">
        <v>2.9</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3883</v>
      </c>
      <c r="E2020" s="1" t="s">
        <v>3884</v>
      </c>
      <c r="F2020" s="1">
        <v>4.9000000000000004</v>
      </c>
      <c r="G2020" s="1">
        <v>5.4</v>
      </c>
      <c r="H2020" s="1" t="s">
        <v>3791</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3916</v>
      </c>
      <c r="E2021" s="1" t="s">
        <v>3917</v>
      </c>
      <c r="F2021" s="1">
        <v>8</v>
      </c>
      <c r="G2021" s="1">
        <v>8.8000000000000007</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3918</v>
      </c>
      <c r="E2022" s="1" t="s">
        <v>3919</v>
      </c>
      <c r="F2022" s="1">
        <v>10.3</v>
      </c>
      <c r="G2022" s="1">
        <v>11.3</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3920</v>
      </c>
      <c r="E2023" s="1" t="s">
        <v>3921</v>
      </c>
      <c r="F2023" s="1">
        <v>12.9</v>
      </c>
      <c r="G2023" s="1">
        <v>14.2</v>
      </c>
      <c r="H2023" s="1" t="s">
        <v>1469</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3922</v>
      </c>
      <c r="E2024" s="1" t="s">
        <v>3923</v>
      </c>
      <c r="F2024" s="1">
        <v>15.4</v>
      </c>
      <c r="G2024" s="1">
        <v>16.899999999999999</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3824</v>
      </c>
      <c r="E2025" s="1" t="s">
        <v>3825</v>
      </c>
      <c r="F2025" s="1">
        <v>17.399999999999999</v>
      </c>
      <c r="G2025" s="1">
        <v>19.100000000000001</v>
      </c>
      <c r="H2025" s="1" t="s">
        <v>10014</v>
      </c>
      <c r="J2025" s="1">
        <v>0</v>
      </c>
      <c r="K2025" s="1">
        <v>0</v>
      </c>
      <c r="L2025" s="1">
        <v>2</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1155</v>
      </c>
      <c r="E2026" s="1" t="s">
        <v>1156</v>
      </c>
      <c r="F2026" s="1">
        <v>0</v>
      </c>
      <c r="G2026" s="1">
        <v>0</v>
      </c>
      <c r="H2026" s="1" t="s">
        <v>971</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3924</v>
      </c>
      <c r="E2027" s="1" t="s">
        <v>3925</v>
      </c>
      <c r="F2027" s="1">
        <v>7.1</v>
      </c>
      <c r="G2027" s="1">
        <v>7.8</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3926</v>
      </c>
      <c r="E2028" s="1" t="s">
        <v>3927</v>
      </c>
      <c r="F2028" s="1">
        <v>12.2</v>
      </c>
      <c r="G2028" s="1">
        <v>13.4</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3928</v>
      </c>
      <c r="E2029" s="1" t="s">
        <v>3929</v>
      </c>
      <c r="F2029" s="1">
        <v>17.5</v>
      </c>
      <c r="G2029" s="1">
        <v>19.3</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3930</v>
      </c>
      <c r="E2030" s="1" t="s">
        <v>3931</v>
      </c>
      <c r="F2030" s="1">
        <v>23.4</v>
      </c>
      <c r="G2030" s="1">
        <v>25.7</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3932</v>
      </c>
      <c r="E2031" s="1" t="s">
        <v>3933</v>
      </c>
      <c r="F2031" s="1">
        <v>31.5</v>
      </c>
      <c r="G2031" s="1">
        <v>34.700000000000003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3934</v>
      </c>
      <c r="E2032" s="1" t="s">
        <v>3935</v>
      </c>
      <c r="F2032" s="1">
        <v>34.9</v>
      </c>
      <c r="G2032" s="1">
        <v>38.4</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3936</v>
      </c>
      <c r="E2033" s="1" t="s">
        <v>3937</v>
      </c>
      <c r="F2033" s="1">
        <v>39.4</v>
      </c>
      <c r="G2033" s="1">
        <v>43.3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3938</v>
      </c>
      <c r="E2034" s="1" t="s">
        <v>3939</v>
      </c>
      <c r="F2034" s="1">
        <v>42.1</v>
      </c>
      <c r="G2034" s="1">
        <v>46.3</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3940</v>
      </c>
      <c r="E2035" s="1" t="s">
        <v>3941</v>
      </c>
      <c r="F2035" s="1">
        <v>44.8</v>
      </c>
      <c r="G2035" s="1">
        <v>49.3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3942</v>
      </c>
      <c r="E2036" s="1" t="s">
        <v>3943</v>
      </c>
      <c r="F2036" s="1">
        <v>48.3</v>
      </c>
      <c r="G2036" s="1">
        <v>53.1</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3944</v>
      </c>
      <c r="E2037" s="1" t="s">
        <v>3945</v>
      </c>
      <c r="F2037" s="1">
        <v>49.9</v>
      </c>
      <c r="G2037" s="1">
        <v>54.6</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3946</v>
      </c>
      <c r="E2038" s="1" t="s">
        <v>3947</v>
      </c>
      <c r="F2038" s="1">
        <v>51.7</v>
      </c>
      <c r="G2038" s="1">
        <v>56.9</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3948</v>
      </c>
      <c r="E2039" s="1" t="s">
        <v>3949</v>
      </c>
      <c r="F2039" s="1">
        <v>53.9</v>
      </c>
      <c r="G2039" s="1">
        <v>59.3</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3950</v>
      </c>
      <c r="E2040" s="1" t="s">
        <v>3951</v>
      </c>
      <c r="F2040" s="1">
        <v>56.5</v>
      </c>
      <c r="G2040" s="1">
        <v>62.2</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3952</v>
      </c>
      <c r="E2041" s="1" t="s">
        <v>3953</v>
      </c>
      <c r="F2041" s="1">
        <v>57.8</v>
      </c>
      <c r="G2041" s="1">
        <v>63.6</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3954</v>
      </c>
      <c r="E2042" s="1" t="s">
        <v>3955</v>
      </c>
      <c r="F2042" s="1">
        <v>59.5</v>
      </c>
      <c r="G2042" s="1">
        <v>65.5</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3956</v>
      </c>
      <c r="E2043" s="1" t="s">
        <v>10218</v>
      </c>
      <c r="F2043" s="1">
        <v>60.9</v>
      </c>
      <c r="G2043" s="1">
        <v>67</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3957</v>
      </c>
      <c r="E2044" s="1" t="s">
        <v>3958</v>
      </c>
      <c r="F2044" s="1">
        <v>62.1</v>
      </c>
      <c r="G2044" s="1">
        <v>68.3</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3959</v>
      </c>
      <c r="E2045" s="1" t="s">
        <v>3960</v>
      </c>
      <c r="F2045" s="1">
        <v>64.099999999999994</v>
      </c>
      <c r="G2045" s="1">
        <v>70.5</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3961</v>
      </c>
      <c r="E2046" s="1" t="s">
        <v>3962</v>
      </c>
      <c r="F2046" s="1">
        <v>65.5</v>
      </c>
      <c r="G2046" s="1">
        <v>72.099999999999994</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3963</v>
      </c>
      <c r="E2047" s="1" t="s">
        <v>3964</v>
      </c>
      <c r="F2047" s="1">
        <v>66.5</v>
      </c>
      <c r="G2047" s="1">
        <v>73.2</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3965</v>
      </c>
      <c r="E2048" s="1" t="s">
        <v>3966</v>
      </c>
      <c r="F2048" s="1">
        <v>68.400000000000006</v>
      </c>
      <c r="G2048" s="1">
        <v>75.2</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3967</v>
      </c>
      <c r="E2049" s="1" t="s">
        <v>3968</v>
      </c>
      <c r="F2049" s="1">
        <v>70.599999999999994</v>
      </c>
      <c r="G2049" s="1">
        <v>77.7</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3969</v>
      </c>
      <c r="E2050" s="1" t="s">
        <v>3970</v>
      </c>
      <c r="F2050" s="1">
        <v>71.5</v>
      </c>
      <c r="G2050" s="1">
        <v>78.7</v>
      </c>
      <c r="H2050" s="1" t="s">
        <v>9917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3971</v>
      </c>
      <c r="E2051" s="1" t="s">
        <v>2736</v>
      </c>
      <c r="F2051" s="1">
        <v>72.400000000000006</v>
      </c>
      <c r="G2051" s="1">
        <v>79.599999999999994</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3972</v>
      </c>
      <c r="E2052" s="1" t="s">
        <v>1225</v>
      </c>
      <c r="F2052" s="1">
        <v>73.8</v>
      </c>
      <c r="G2052" s="1">
        <v>81.2</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3973</v>
      </c>
      <c r="E2053" s="1" t="s">
        <v>3974</v>
      </c>
      <c r="F2053" s="1">
        <v>75.3</v>
      </c>
      <c r="G2053" s="1">
        <v>82.8</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3975</v>
      </c>
      <c r="E2054" s="1" t="s">
        <v>3976</v>
      </c>
      <c r="F2054" s="1">
        <v>76.400000000000006</v>
      </c>
      <c r="G2054" s="1">
        <v>84</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3977</v>
      </c>
      <c r="E2055" s="1" t="s">
        <v>3978</v>
      </c>
      <c r="F2055" s="1">
        <v>77.400000000000006</v>
      </c>
      <c r="G2055" s="1">
        <v>85.1</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3979</v>
      </c>
      <c r="E2056" s="1" t="s">
        <v>3980</v>
      </c>
      <c r="F2056" s="1">
        <v>78.900000000000006</v>
      </c>
      <c r="G2056" s="1">
        <v>86.8</v>
      </c>
      <c r="H2056" s="1" t="s">
        <v>10576</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3982</v>
      </c>
      <c r="E2057" s="1" t="s">
        <v>3983</v>
      </c>
      <c r="F2057" s="1">
        <v>0</v>
      </c>
      <c r="G2057" s="1">
        <v>0</v>
      </c>
      <c r="H2057" s="1" t="s">
        <v>3729</v>
      </c>
      <c r="J2057" s="1">
        <v>0</v>
      </c>
      <c r="K2057" s="1">
        <v>0</v>
      </c>
      <c r="L2057" s="1">
        <v>1</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3984</v>
      </c>
      <c r="E2058" s="1" t="s">
        <v>3985</v>
      </c>
      <c r="F2058" s="1">
        <v>0.7</v>
      </c>
      <c r="G2058" s="1">
        <v>0.8</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3986</v>
      </c>
      <c r="E2059" s="1" t="s">
        <v>3987</v>
      </c>
      <c r="F2059" s="1">
        <v>2.6</v>
      </c>
      <c r="G2059" s="1">
        <v>2.9</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3988</v>
      </c>
      <c r="E2060" s="1" t="s">
        <v>3989</v>
      </c>
      <c r="F2060" s="1">
        <v>3.8</v>
      </c>
      <c r="G2060" s="1">
        <v>4.2</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3990</v>
      </c>
      <c r="E2061" s="1" t="s">
        <v>3991</v>
      </c>
      <c r="F2061" s="1">
        <v>5.2</v>
      </c>
      <c r="G2061" s="1">
        <v>5.7</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3992</v>
      </c>
      <c r="E2062" s="1" t="s">
        <v>3993</v>
      </c>
      <c r="F2062" s="1">
        <v>6.8</v>
      </c>
      <c r="G2062" s="1">
        <v>7.5</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3994</v>
      </c>
      <c r="E2063" s="1" t="s">
        <v>3995</v>
      </c>
      <c r="F2063" s="1">
        <v>8.4</v>
      </c>
      <c r="G2063" s="1">
        <v>9.1999999999999993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3996</v>
      </c>
      <c r="E2064" s="1" t="s">
        <v>3997</v>
      </c>
      <c r="F2064" s="1">
        <v>10.4</v>
      </c>
      <c r="G2064" s="1">
        <v>11.4</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3998</v>
      </c>
      <c r="E2065" s="1" t="s">
        <v>3999</v>
      </c>
      <c r="F2065" s="1">
        <v>11.4</v>
      </c>
      <c r="G2065" s="1">
        <v>12.5</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4000</v>
      </c>
      <c r="E2066" s="1" t="s">
        <v>4001</v>
      </c>
      <c r="F2066" s="1">
        <v>14.2</v>
      </c>
      <c r="G2066" s="1">
        <v>15.6</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4002</v>
      </c>
      <c r="E2067" s="1" t="s">
        <v>4003</v>
      </c>
      <c r="F2067" s="1">
        <v>16.2</v>
      </c>
      <c r="G2067" s="1">
        <v>17.8</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4004</v>
      </c>
      <c r="E2068" s="1" t="s">
        <v>4005</v>
      </c>
      <c r="F2068" s="1">
        <v>18.399999999999999</v>
      </c>
      <c r="G2068" s="1">
        <v>20.2</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4006</v>
      </c>
      <c r="E2069" s="1" t="s">
        <v>4007</v>
      </c>
      <c r="F2069" s="1">
        <v>19.899999999999999</v>
      </c>
      <c r="G2069" s="1">
        <v>21.9</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4008</v>
      </c>
      <c r="E2070" s="1" t="s">
        <v>4009</v>
      </c>
      <c r="F2070" s="1">
        <v>22.8</v>
      </c>
      <c r="G2070" s="1">
        <v>25.1</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4010</v>
      </c>
      <c r="E2071" s="1" t="s">
        <v>4011</v>
      </c>
      <c r="F2071" s="1">
        <v>23.8</v>
      </c>
      <c r="G2071" s="1">
        <v>26.2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4012</v>
      </c>
      <c r="E2072" s="1" t="s">
        <v>4013</v>
      </c>
      <c r="F2072" s="1">
        <v>26</v>
      </c>
      <c r="G2072" s="1">
        <v>28.6</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4014</v>
      </c>
      <c r="E2073" s="1" t="s">
        <v>4015</v>
      </c>
      <c r="F2073" s="1">
        <v>28.6</v>
      </c>
      <c r="G2073" s="1">
        <v>31.5</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4016</v>
      </c>
      <c r="E2074" s="1" t="s">
        <v>4017</v>
      </c>
      <c r="F2074" s="1">
        <v>30.9</v>
      </c>
      <c r="G2074" s="1">
        <v>34</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4018</v>
      </c>
      <c r="E2075" s="1" t="s">
        <v>4019</v>
      </c>
      <c r="F2075" s="1">
        <v>34</v>
      </c>
      <c r="G2075" s="1">
        <v>37.4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4020</v>
      </c>
      <c r="E2076" s="1" t="s">
        <v>4021</v>
      </c>
      <c r="F2076" s="1">
        <v>35.1</v>
      </c>
      <c r="G2076" s="1">
        <v>38.6</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4022</v>
      </c>
      <c r="E2077" s="1" t="s">
        <v>4023</v>
      </c>
      <c r="F2077" s="1">
        <v>37.200000000000003</v>
      </c>
      <c r="G2077" s="1">
        <v>40.9</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4024</v>
      </c>
      <c r="E2078" s="1" t="s">
        <v>4025</v>
      </c>
      <c r="F2078" s="1">
        <v>39.4</v>
      </c>
      <c r="G2078" s="1">
        <v>43.3</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4026</v>
      </c>
      <c r="E2079" s="1" t="s">
        <v>4027</v>
      </c>
      <c r="F2079" s="1">
        <v>41.6</v>
      </c>
      <c r="G2079" s="1">
        <v>45.8</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4028</v>
      </c>
      <c r="E2080" s="1" t="s">
        <v>4029</v>
      </c>
      <c r="F2080" s="1">
        <v>42.9</v>
      </c>
      <c r="G2080" s="1">
        <v>47.2</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4030</v>
      </c>
      <c r="E2081" s="1" t="s">
        <v>4031</v>
      </c>
      <c r="F2081" s="1">
        <v>46.3</v>
      </c>
      <c r="G2081" s="1">
        <v>50.9</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9956</v>
      </c>
      <c r="B2082" s="1" t="s">
        <v>952</v>
      </c>
      <c r="C2082" s="1" t="s">
        <v>3981</v>
      </c>
      <c r="D2082" s="1" t="s">
        <v>4032</v>
      </c>
      <c r="E2082" s="1" t="s">
        <v>4033</v>
      </c>
      <c r="F2082" s="1">
        <v>47.9</v>
      </c>
      <c r="G2082" s="1">
        <v>52.7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4034</v>
      </c>
      <c r="E2083" s="1" t="s">
        <v>4035</v>
      </c>
      <c r="F2083" s="1">
        <v>52.8</v>
      </c>
      <c r="G2083" s="1">
        <v>58.1</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4036</v>
      </c>
      <c r="E2084" s="1" t="s">
        <v>4037</v>
      </c>
      <c r="F2084" s="1">
        <v>55.2</v>
      </c>
      <c r="G2084" s="1">
        <v>60.7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4038</v>
      </c>
      <c r="E2085" s="1" t="s">
        <v>4039</v>
      </c>
      <c r="F2085" s="1">
        <v>56.7</v>
      </c>
      <c r="G2085" s="1">
        <v>62.4</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4040</v>
      </c>
      <c r="E2086" s="1" t="s">
        <v>4041</v>
      </c>
      <c r="F2086" s="1">
        <v>59.7</v>
      </c>
      <c r="G2086" s="1">
        <v>65.7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4042</v>
      </c>
      <c r="E2087" s="1" t="s">
        <v>4043</v>
      </c>
      <c r="F2087" s="1">
        <v>61.6</v>
      </c>
      <c r="G2087" s="1">
        <v>67.8</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4044</v>
      </c>
      <c r="E2088" s="1" t="s">
        <v>4045</v>
      </c>
      <c r="F2088" s="1">
        <v>65.400000000000006</v>
      </c>
      <c r="G2088" s="1">
        <v>71.900000000000006</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4046</v>
      </c>
      <c r="E2089" s="1" t="s">
        <v>4047</v>
      </c>
      <c r="F2089" s="1">
        <v>68.7</v>
      </c>
      <c r="G2089" s="1">
        <v>75.599999999999994</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10612</v>
      </c>
      <c r="C2090" s="1" t="s">
        <v>3981</v>
      </c>
      <c r="D2090" s="1" t="s">
        <v>4048</v>
      </c>
      <c r="E2090" s="1" t="s">
        <v>4049</v>
      </c>
      <c r="F2090" s="1">
        <v>70.099999999999994</v>
      </c>
      <c r="G2090" s="1">
        <v>77.099999999999994</v>
      </c>
      <c r="J2090" s="1">
        <v>0</v>
      </c>
      <c r="K2090" s="1">
        <v>0</v>
      </c>
      <c r="L2090" s="1">
        <v>0</v>
      </c>
      <c r="M2090" s="1">
        <v>0</v>
      </c>
      <c r="N2090" s="1">
        <v>0</v>
      </c>
      <c r="O2090" s="1">
        <v>0</v>
      </c>
      <c r="P2090" s="1" t="s">
        <v>9516</v>
      </c>
      <c r="Q2090" s="1">
        <v>1</v>
      </c>
      <c r="R2090" s="1">
        <v>0</v>
      </c>
      <c r="S2090" s="1">
        <v>0</v>
      </c>
      <c r="T2090" s="1" t="s">
        <v>9516</v>
      </c>
    </row>
    <row r="2091" spans="1:20" ht="13.5" customHeight="1">
      <c r="A2091" s="1" t="s">
        <v>1158</v>
      </c>
      <c r="B2091" s="1" t="s">
        <v>3219</v>
      </c>
      <c r="C2091" s="1" t="s">
        <v>3981</v>
      </c>
      <c r="D2091" s="1" t="s">
        <v>4050</v>
      </c>
      <c r="E2091" s="1" t="s">
        <v>4051</v>
      </c>
      <c r="F2091" s="1">
        <v>74.099999999999994</v>
      </c>
      <c r="G2091" s="1">
        <v>81.5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3219</v>
      </c>
      <c r="C2092" s="1" t="s">
        <v>3981</v>
      </c>
      <c r="D2092" s="1" t="s">
        <v>4052</v>
      </c>
      <c r="E2092" s="1" t="s">
        <v>4053</v>
      </c>
      <c r="F2092" s="1">
        <v>78.5</v>
      </c>
      <c r="G2092" s="1">
        <v>86.4</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4054</v>
      </c>
      <c r="E2093" s="1" t="s">
        <v>4055</v>
      </c>
      <c r="F2093" s="1">
        <v>85</v>
      </c>
      <c r="G2093" s="1">
        <v>93.5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4056</v>
      </c>
      <c r="E2094" s="1" t="s">
        <v>4057</v>
      </c>
      <c r="F2094" s="1">
        <v>91.8</v>
      </c>
      <c r="G2094" s="1">
        <v>101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4058</v>
      </c>
      <c r="E2095" s="1" t="s">
        <v>4059</v>
      </c>
      <c r="F2095" s="1">
        <v>95.4</v>
      </c>
      <c r="G2095" s="1">
        <v>104.9</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4060</v>
      </c>
      <c r="E2096" s="1" t="s">
        <v>4061</v>
      </c>
      <c r="F2096" s="1">
        <v>100.3</v>
      </c>
      <c r="G2096" s="1">
        <v>110.3</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10626</v>
      </c>
      <c r="B2097" s="1" t="s">
        <v>3219</v>
      </c>
      <c r="C2097" s="1" t="s">
        <v>3981</v>
      </c>
      <c r="D2097" s="1" t="s">
        <v>31</v>
      </c>
      <c r="E2097" s="1" t="s">
        <v>32</v>
      </c>
      <c r="F2097" s="1">
        <v>102.2</v>
      </c>
      <c r="G2097" s="1">
        <v>112.4</v>
      </c>
      <c r="H2097" s="1" t="s">
        <v>7</v>
      </c>
      <c r="I2097" s="1" t="s">
        <v>9314</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4062</v>
      </c>
      <c r="E2098" s="1" t="s">
        <v>4063</v>
      </c>
      <c r="F2098" s="1">
        <v>105.4</v>
      </c>
      <c r="G2098" s="1">
        <v>115.9</v>
      </c>
      <c r="H2098" s="1" t="s">
        <v>10073</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1178</v>
      </c>
      <c r="E2099" s="1" t="s">
        <v>1179</v>
      </c>
      <c r="F2099" s="1">
        <v>0</v>
      </c>
      <c r="G2099" s="1">
        <v>0</v>
      </c>
      <c r="H2099" s="1" t="s">
        <v>4064</v>
      </c>
      <c r="J2099" s="1">
        <v>0</v>
      </c>
      <c r="K2099" s="1">
        <v>0</v>
      </c>
      <c r="L2099" s="1">
        <v>1</v>
      </c>
      <c r="M2099" s="1">
        <v>0</v>
      </c>
      <c r="N2099" s="1">
        <v>0</v>
      </c>
      <c r="O2099" s="1">
        <v>0</v>
      </c>
      <c r="P2099" s="1" t="s">
        <v>9516</v>
      </c>
      <c r="Q2099" s="1">
        <v>1</v>
      </c>
      <c r="R2099" s="1">
        <v>0</v>
      </c>
      <c r="S2099" s="1">
        <v>0</v>
      </c>
      <c r="T2099" s="1" t="s">
        <v>9516</v>
      </c>
    </row>
    <row r="2100" spans="1:20" ht="13.5" customHeight="1">
      <c r="A2100" s="1" t="s">
        <v>1158</v>
      </c>
      <c r="B2100" s="1" t="s">
        <v>952</v>
      </c>
      <c r="C2100" s="1" t="s">
        <v>3729</v>
      </c>
      <c r="D2100" s="1" t="s">
        <v>4065</v>
      </c>
      <c r="E2100" s="1" t="s">
        <v>4066</v>
      </c>
      <c r="F2100" s="1">
        <v>3.8</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4067</v>
      </c>
      <c r="E2101" s="1" t="s">
        <v>4068</v>
      </c>
      <c r="F2101" s="1">
        <v>6.8</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4069</v>
      </c>
      <c r="E2102" s="1" t="s">
        <v>4070</v>
      </c>
      <c r="F2102" s="1">
        <v>8.8000000000000007</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4071</v>
      </c>
      <c r="E2103" s="1" t="s">
        <v>4072</v>
      </c>
      <c r="F2103" s="1">
        <v>10.9</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3982</v>
      </c>
      <c r="E2104" s="1" t="s">
        <v>3983</v>
      </c>
      <c r="F2104" s="1">
        <v>13.3</v>
      </c>
      <c r="G2104" s="1">
        <v>0</v>
      </c>
      <c r="H2104" s="1" t="s">
        <v>3981</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4073</v>
      </c>
      <c r="E2105" s="1" t="s">
        <v>4074</v>
      </c>
      <c r="F2105" s="1">
        <v>21.6</v>
      </c>
      <c r="G2105" s="1">
        <v>0</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4075</v>
      </c>
      <c r="E2106" s="1" t="s">
        <v>4076</v>
      </c>
      <c r="F2106" s="1">
        <v>28.2</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4077</v>
      </c>
      <c r="E2107" s="1" t="s">
        <v>4078</v>
      </c>
      <c r="F2107" s="1">
        <v>37.200000000000003</v>
      </c>
      <c r="G2107" s="1">
        <v>0</v>
      </c>
      <c r="H2107" s="1" t="s">
        <v>7</v>
      </c>
      <c r="I2107" s="1" t="s">
        <v>9361</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4079</v>
      </c>
      <c r="E2108" s="1" t="s">
        <v>4080</v>
      </c>
      <c r="F2108" s="1">
        <v>40.9</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4081</v>
      </c>
      <c r="E2109" s="1" t="s">
        <v>4082</v>
      </c>
      <c r="F2109" s="1">
        <v>45</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4083</v>
      </c>
      <c r="E2110" s="1" t="s">
        <v>4084</v>
      </c>
      <c r="F2110" s="1">
        <v>48.3</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4085</v>
      </c>
      <c r="E2111" s="1" t="s">
        <v>4086</v>
      </c>
      <c r="F2111" s="1">
        <v>54.2</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4087</v>
      </c>
      <c r="E2112" s="1" t="s">
        <v>4088</v>
      </c>
      <c r="F2112" s="1">
        <v>62.9</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3727</v>
      </c>
      <c r="E2113" s="1" t="s">
        <v>3728</v>
      </c>
      <c r="F2113" s="1">
        <v>66.7</v>
      </c>
      <c r="G2113" s="1">
        <v>0</v>
      </c>
      <c r="H2113" s="1" t="s">
        <v>10577</v>
      </c>
      <c r="J2113" s="1">
        <v>0</v>
      </c>
      <c r="K2113" s="1">
        <v>0</v>
      </c>
      <c r="L2113" s="1">
        <v>0</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1946</v>
      </c>
      <c r="E2114" s="1" t="s">
        <v>1947</v>
      </c>
      <c r="F2114" s="1">
        <v>0</v>
      </c>
      <c r="G2114" s="1">
        <v>0</v>
      </c>
      <c r="H2114" s="1" t="s">
        <v>9972</v>
      </c>
      <c r="I2114" s="1" t="s">
        <v>9317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4089</v>
      </c>
      <c r="E2115" s="1" t="s">
        <v>4090</v>
      </c>
      <c r="F2115" s="1">
        <v>3.8</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4091</v>
      </c>
      <c r="E2116" s="1" t="s">
        <v>4092</v>
      </c>
      <c r="F2116" s="1">
        <v>6.9</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4093</v>
      </c>
      <c r="E2117" s="1" t="s">
        <v>4094</v>
      </c>
      <c r="F2117" s="1">
        <v>14.6</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4095</v>
      </c>
      <c r="E2118" s="1" t="s">
        <v>4096</v>
      </c>
      <c r="F2118" s="1">
        <v>21.2</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4097</v>
      </c>
      <c r="E2119" s="1" t="s">
        <v>4098</v>
      </c>
      <c r="F2119" s="1">
        <v>24.5</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3517</v>
      </c>
      <c r="E2120" s="1" t="s">
        <v>3518</v>
      </c>
      <c r="F2120" s="1">
        <v>28.8</v>
      </c>
      <c r="G2120" s="1">
        <v>0</v>
      </c>
      <c r="H2120" s="1" t="s">
        <v>7</v>
      </c>
      <c r="I2120" s="1" t="s">
        <v>9321</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4099</v>
      </c>
      <c r="E2121" s="1" t="s">
        <v>4100</v>
      </c>
      <c r="F2121" s="1">
        <v>34.799999999999997</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4101</v>
      </c>
      <c r="E2122" s="1" t="s">
        <v>4102</v>
      </c>
      <c r="F2122" s="1">
        <v>40.1</v>
      </c>
      <c r="G2122" s="1">
        <v>0</v>
      </c>
      <c r="H2122" s="1" t="s">
        <v>9973</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4104</v>
      </c>
      <c r="E2123" s="1" t="s">
        <v>4105</v>
      </c>
      <c r="F2123" s="1">
        <v>45.6</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4106</v>
      </c>
      <c r="E2124" s="1" t="s">
        <v>4107</v>
      </c>
      <c r="F2124" s="1">
        <v>49.9</v>
      </c>
      <c r="G2124" s="1">
        <v>0</v>
      </c>
      <c r="H2124" s="1" t="s">
        <v>9975</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4108</v>
      </c>
      <c r="E2125" s="1" t="s">
        <v>10223</v>
      </c>
      <c r="F2125" s="1">
        <v>56.1</v>
      </c>
      <c r="G2125" s="1">
        <v>0</v>
      </c>
      <c r="H2125" s="1" t="s">
        <v>9961</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4109</v>
      </c>
      <c r="E2126" s="1" t="s">
        <v>4110</v>
      </c>
      <c r="F2126" s="1">
        <v>64.400000000000006</v>
      </c>
      <c r="G2126" s="1">
        <v>0</v>
      </c>
      <c r="H2126" s="1" t="s">
        <v>7</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4111</v>
      </c>
      <c r="E2127" s="1" t="s">
        <v>4112</v>
      </c>
      <c r="F2127" s="1">
        <v>68.3</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4113</v>
      </c>
      <c r="E2128" s="1" t="s">
        <v>4114</v>
      </c>
      <c r="F2128" s="1">
        <v>75</v>
      </c>
      <c r="G2128" s="1">
        <v>0</v>
      </c>
      <c r="H2128" s="1" t="s">
        <v>9961</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4115</v>
      </c>
      <c r="E2129" s="1" t="s">
        <v>4116</v>
      </c>
      <c r="F2129" s="1">
        <v>77.8</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4117</v>
      </c>
      <c r="E2130" s="1" t="s">
        <v>4118</v>
      </c>
      <c r="F2130" s="1">
        <v>81.8</v>
      </c>
      <c r="G2130" s="1">
        <v>0</v>
      </c>
      <c r="H2130" s="1" t="s">
        <v>7</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4119</v>
      </c>
      <c r="E2131" s="1" t="s">
        <v>4120</v>
      </c>
      <c r="F2131" s="1">
        <v>87.1</v>
      </c>
      <c r="G2131" s="1">
        <v>0</v>
      </c>
      <c r="H2131" s="61" t="s">
        <v>9975</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4121</v>
      </c>
      <c r="E2132" s="1" t="s">
        <v>4122</v>
      </c>
      <c r="F2132" s="1">
        <v>89</v>
      </c>
      <c r="G2132" s="1">
        <v>0</v>
      </c>
      <c r="H2132" s="1" t="s">
        <v>4123</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2404</v>
      </c>
      <c r="E2133" s="1" t="s">
        <v>2405</v>
      </c>
      <c r="F2133" s="1">
        <v>91.9</v>
      </c>
      <c r="G2133" s="1">
        <v>0</v>
      </c>
      <c r="H2133" s="1" t="s">
        <v>2373</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4124</v>
      </c>
      <c r="E2134" s="1" t="s">
        <v>4125</v>
      </c>
      <c r="F2134" s="1">
        <v>93.6</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4126</v>
      </c>
      <c r="E2135" s="1" t="s">
        <v>4127</v>
      </c>
      <c r="F2135" s="1">
        <v>94.9</v>
      </c>
      <c r="G2135" s="1">
        <v>0</v>
      </c>
      <c r="H2135" s="1" t="s">
        <v>7</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4128</v>
      </c>
      <c r="E2136" s="1" t="s">
        <v>4129</v>
      </c>
      <c r="F2136" s="1">
        <v>97</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10103</v>
      </c>
      <c r="E2137" s="1" t="s">
        <v>10104</v>
      </c>
      <c r="F2137" s="1">
        <v>98.3</v>
      </c>
      <c r="G2137" s="1">
        <v>0</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4130</v>
      </c>
      <c r="E2138" s="1" t="s">
        <v>4131</v>
      </c>
      <c r="F2138" s="1">
        <v>100.4</v>
      </c>
      <c r="G2138" s="1">
        <v>0</v>
      </c>
      <c r="H2138" s="1" t="s">
        <v>9961</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4132</v>
      </c>
      <c r="E2139" s="1" t="s">
        <v>4133</v>
      </c>
      <c r="F2139" s="1">
        <v>103.4</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4134</v>
      </c>
      <c r="E2140" s="1" t="s">
        <v>4135</v>
      </c>
      <c r="F2140" s="1">
        <v>106.3</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4136</v>
      </c>
      <c r="E2141" s="1" t="s">
        <v>4137</v>
      </c>
      <c r="F2141" s="1">
        <v>108.1</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4138</v>
      </c>
      <c r="E2142" s="1" t="s">
        <v>4139</v>
      </c>
      <c r="F2142" s="1">
        <v>110.6</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4140</v>
      </c>
      <c r="E2143" s="1" t="s">
        <v>4141</v>
      </c>
      <c r="F2143" s="1">
        <v>113.5</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4142</v>
      </c>
      <c r="E2144" s="1" t="s">
        <v>4143</v>
      </c>
      <c r="F2144" s="1">
        <v>121.5</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4144</v>
      </c>
      <c r="E2145" s="1" t="s">
        <v>4145</v>
      </c>
      <c r="F2145" s="1">
        <v>126.9</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4146</v>
      </c>
      <c r="E2146" s="1" t="s">
        <v>4147</v>
      </c>
      <c r="F2146" s="1">
        <v>130.80000000000001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4148</v>
      </c>
      <c r="E2147" s="1" t="s">
        <v>4149</v>
      </c>
      <c r="F2147" s="1">
        <v>133.69999999999999</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4150</v>
      </c>
      <c r="E2148" s="1" t="s">
        <v>4151</v>
      </c>
      <c r="F2148" s="1">
        <v>140.30000000000001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4152</v>
      </c>
      <c r="E2149" s="1" t="s">
        <v>4153</v>
      </c>
      <c r="F2149" s="1">
        <v>148.6</v>
      </c>
      <c r="G2149" s="1">
        <v>0</v>
      </c>
      <c r="H2149" s="1" t="s">
        <v>9976</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4154</v>
      </c>
      <c r="E2150" s="1" t="s">
        <v>4155</v>
      </c>
      <c r="F2150" s="1">
        <v>154.19999999999999</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4156</v>
      </c>
      <c r="E2151" s="1" t="s">
        <v>4157</v>
      </c>
      <c r="F2151" s="1">
        <v>161.30000000000001</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4158</v>
      </c>
      <c r="E2152" s="1" t="s">
        <v>4159</v>
      </c>
      <c r="F2152" s="1">
        <v>164</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4160</v>
      </c>
      <c r="E2153" s="1" t="s">
        <v>4161</v>
      </c>
      <c r="F2153" s="1">
        <v>173.2</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4162</v>
      </c>
      <c r="E2154" s="1" t="s">
        <v>4163</v>
      </c>
      <c r="F2154" s="1">
        <v>180.3</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4164</v>
      </c>
      <c r="E2155" s="1" t="s">
        <v>4165</v>
      </c>
      <c r="F2155" s="1">
        <v>185.8</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4166</v>
      </c>
      <c r="E2156" s="1" t="s">
        <v>4167</v>
      </c>
      <c r="F2156" s="1">
        <v>194.4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4168</v>
      </c>
      <c r="E2157" s="1" t="s">
        <v>4169</v>
      </c>
      <c r="F2157" s="1">
        <v>198.4</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4170</v>
      </c>
      <c r="E2158" s="1" t="s">
        <v>4171</v>
      </c>
      <c r="F2158" s="1">
        <v>204.4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4172</v>
      </c>
      <c r="E2159" s="1" t="s">
        <v>4173</v>
      </c>
      <c r="F2159" s="1">
        <v>207.1</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4174</v>
      </c>
      <c r="E2160" s="1" t="s">
        <v>4175</v>
      </c>
      <c r="F2160" s="1">
        <v>210.4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4176</v>
      </c>
      <c r="E2161" s="1" t="s">
        <v>4177</v>
      </c>
      <c r="F2161" s="1">
        <v>214.5</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4178</v>
      </c>
      <c r="E2162" s="1" t="s">
        <v>4179</v>
      </c>
      <c r="F2162" s="1">
        <v>217.8</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4180</v>
      </c>
      <c r="E2163" s="1" t="s">
        <v>4181</v>
      </c>
      <c r="F2163" s="1">
        <v>221.2</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4182</v>
      </c>
      <c r="E2164" s="1" t="s">
        <v>4183</v>
      </c>
      <c r="F2164" s="1">
        <v>224.4</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2597</v>
      </c>
      <c r="E2165" s="1" t="s">
        <v>2598</v>
      </c>
      <c r="F2165" s="1">
        <v>228.3</v>
      </c>
      <c r="G2165" s="1">
        <v>0</v>
      </c>
      <c r="H2165" s="1" t="s">
        <v>2567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4184</v>
      </c>
      <c r="E2166" s="1" t="s">
        <v>4185</v>
      </c>
      <c r="F2166" s="1">
        <v>234.7</v>
      </c>
      <c r="G2166" s="1">
        <v>0</v>
      </c>
      <c r="H2166" s="1" t="s">
        <v>7</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4186</v>
      </c>
      <c r="E2167" s="1" t="s">
        <v>4187</v>
      </c>
      <c r="F2167" s="1">
        <v>239.8</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2629</v>
      </c>
      <c r="E2168" s="1" t="s">
        <v>2630</v>
      </c>
      <c r="F2168" s="1">
        <v>247</v>
      </c>
      <c r="G2168" s="1">
        <v>0</v>
      </c>
      <c r="H2168" s="1" t="s">
        <v>2599</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4188</v>
      </c>
      <c r="E2169" s="1" t="s">
        <v>4189</v>
      </c>
      <c r="F2169" s="1">
        <v>253</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4190</v>
      </c>
      <c r="E2170" s="1" t="s">
        <v>4191</v>
      </c>
      <c r="F2170" s="1">
        <v>260.60000000000002</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4192</v>
      </c>
      <c r="E2171" s="1" t="s">
        <v>4193</v>
      </c>
      <c r="F2171" s="1">
        <v>265.39999999999998</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4194</v>
      </c>
      <c r="E2172" s="1" t="s">
        <v>4195</v>
      </c>
      <c r="F2172" s="1">
        <v>271.89999999999998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4196</v>
      </c>
      <c r="E2173" s="1" t="s">
        <v>4197</v>
      </c>
      <c r="F2173" s="1">
        <v>280</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4198</v>
      </c>
      <c r="E2174" s="1" t="s">
        <v>4199</v>
      </c>
      <c r="F2174" s="1">
        <v>285.39999999999998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4200</v>
      </c>
      <c r="E2175" s="1" t="s">
        <v>4201</v>
      </c>
      <c r="F2175" s="1">
        <v>292.3</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4202</v>
      </c>
      <c r="E2176" s="1" t="s">
        <v>4203</v>
      </c>
      <c r="F2176" s="1">
        <v>298.7</v>
      </c>
      <c r="G2176" s="1">
        <v>0</v>
      </c>
      <c r="H2176" s="1" t="s">
        <v>4204</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4205</v>
      </c>
      <c r="E2177" s="1" t="s">
        <v>4206</v>
      </c>
      <c r="F2177" s="1">
        <v>305.8</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4207</v>
      </c>
      <c r="E2178" s="1" t="s">
        <v>4208</v>
      </c>
      <c r="F2178" s="1">
        <v>308.3</v>
      </c>
      <c r="G2178" s="1">
        <v>0</v>
      </c>
      <c r="H2178" s="1" t="s">
        <v>7</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334</v>
      </c>
      <c r="E2179" s="1" t="s">
        <v>335</v>
      </c>
      <c r="F2179" s="1">
        <v>311.7</v>
      </c>
      <c r="G2179" s="1">
        <v>0</v>
      </c>
      <c r="H2179" s="1" t="s">
        <v>4209</v>
      </c>
      <c r="I2179" s="1" t="s">
        <v>9321</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1057</v>
      </c>
      <c r="E2180" s="1" t="s">
        <v>1058</v>
      </c>
      <c r="F2180" s="1">
        <v>318.89999999999998</v>
      </c>
      <c r="G2180" s="1">
        <v>0</v>
      </c>
      <c r="H2180" s="1" t="s">
        <v>7</v>
      </c>
      <c r="I2180" s="1" t="s">
        <v>9321</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4210</v>
      </c>
      <c r="E2181" s="1" t="s">
        <v>4211</v>
      </c>
      <c r="F2181" s="1">
        <v>322.2</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4212</v>
      </c>
      <c r="E2182" s="1" t="s">
        <v>10144</v>
      </c>
      <c r="F2182" s="1">
        <v>323.60000000000002</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4213</v>
      </c>
      <c r="E2183" s="1" t="s">
        <v>4214</v>
      </c>
      <c r="F2183" s="1">
        <v>327.5</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4215</v>
      </c>
      <c r="E2184" s="1" t="s">
        <v>4216</v>
      </c>
      <c r="F2184" s="1">
        <v>333</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4217</v>
      </c>
      <c r="E2185" s="1" t="s">
        <v>4218</v>
      </c>
      <c r="F2185" s="1">
        <v>338.4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4219</v>
      </c>
      <c r="E2186" s="1" t="s">
        <v>4220</v>
      </c>
      <c r="F2186" s="1">
        <v>345.1</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4221</v>
      </c>
      <c r="E2187" s="1" t="s">
        <v>4222</v>
      </c>
      <c r="F2187" s="1">
        <v>349.4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4223</v>
      </c>
      <c r="E2188" s="1" t="s">
        <v>4224</v>
      </c>
      <c r="F2188" s="1">
        <v>355.4</v>
      </c>
      <c r="G2188" s="1">
        <v>0</v>
      </c>
      <c r="H2188" s="1" t="s">
        <v>4225</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4226</v>
      </c>
      <c r="E2189" s="1" t="s">
        <v>4227</v>
      </c>
      <c r="F2189" s="1">
        <v>360.3</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4228</v>
      </c>
      <c r="E2190" s="1" t="s">
        <v>4229</v>
      </c>
      <c r="F2190" s="1">
        <v>365.5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4230</v>
      </c>
      <c r="E2191" s="1" t="s">
        <v>4231</v>
      </c>
      <c r="F2191" s="1">
        <v>372.2</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4232</v>
      </c>
      <c r="E2192" s="1" t="s">
        <v>4233</v>
      </c>
      <c r="F2192" s="1">
        <v>379.5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4234</v>
      </c>
      <c r="E2193" s="1" t="s">
        <v>4235</v>
      </c>
      <c r="F2193" s="1">
        <v>384.9</v>
      </c>
      <c r="G2193" s="1">
        <v>0</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4236</v>
      </c>
      <c r="E2194" s="1" t="s">
        <v>4237</v>
      </c>
      <c r="F2194" s="1">
        <v>388.1</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4238</v>
      </c>
      <c r="E2195" s="1" t="s">
        <v>4239</v>
      </c>
      <c r="F2195" s="1">
        <v>393.5</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4240</v>
      </c>
      <c r="E2196" s="1" t="s">
        <v>4241</v>
      </c>
      <c r="F2196" s="1">
        <v>397.7</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2799</v>
      </c>
      <c r="E2197" s="1" t="s">
        <v>2800</v>
      </c>
      <c r="F2197" s="1">
        <v>402.9</v>
      </c>
      <c r="G2197" s="1">
        <v>0</v>
      </c>
      <c r="H2197" s="1" t="s">
        <v>2749</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4242</v>
      </c>
      <c r="E2198" s="1" t="s">
        <v>4243</v>
      </c>
      <c r="F2198" s="1">
        <v>409.4</v>
      </c>
      <c r="G2198" s="1">
        <v>0</v>
      </c>
      <c r="H2198" s="1" t="s">
        <v>7</v>
      </c>
      <c r="I2198" s="1" t="s">
        <v>9321</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4244</v>
      </c>
      <c r="E2199" s="1" t="s">
        <v>4245</v>
      </c>
      <c r="F2199" s="1">
        <v>416.5</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4246</v>
      </c>
      <c r="E2200" s="1" t="s">
        <v>4247</v>
      </c>
      <c r="F2200" s="1">
        <v>422.3</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9883</v>
      </c>
      <c r="E2201" s="1" t="s">
        <v>4248</v>
      </c>
      <c r="F2201" s="1">
        <v>427.2</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4249</v>
      </c>
      <c r="E2202" s="1" t="s">
        <v>4250</v>
      </c>
      <c r="F2202" s="1">
        <v>432</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4251</v>
      </c>
      <c r="E2203" s="1" t="s">
        <v>10171</v>
      </c>
      <c r="F2203" s="1">
        <v>435.3</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4252</v>
      </c>
      <c r="E2204" s="1" t="s">
        <v>4253</v>
      </c>
      <c r="F2204" s="1">
        <v>440.7</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4254</v>
      </c>
      <c r="E2205" s="1" t="s">
        <v>4255</v>
      </c>
      <c r="F2205" s="1">
        <v>447.1</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4256</v>
      </c>
      <c r="E2206" s="1" t="s">
        <v>4257</v>
      </c>
      <c r="F2206" s="1">
        <v>449.8</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4258</v>
      </c>
      <c r="E2207" s="1" t="s">
        <v>4259</v>
      </c>
      <c r="F2207" s="1">
        <v>453.4</v>
      </c>
      <c r="G2207" s="1">
        <v>0</v>
      </c>
      <c r="H2207" s="1" t="s">
        <v>4225</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4260</v>
      </c>
      <c r="E2208" s="1" t="s">
        <v>4261</v>
      </c>
      <c r="F2208" s="1">
        <v>456.6</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4262</v>
      </c>
      <c r="E2209" s="1" t="s">
        <v>4263</v>
      </c>
      <c r="F2209" s="1">
        <v>462.1</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4264</v>
      </c>
      <c r="E2210" s="1" t="s">
        <v>4265</v>
      </c>
      <c r="F2210" s="1">
        <v>467.2</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9884</v>
      </c>
      <c r="E2211" s="1" t="s">
        <v>4266</v>
      </c>
      <c r="F2211" s="1">
        <v>473.4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4267</v>
      </c>
      <c r="E2212" s="1" t="s">
        <v>4268</v>
      </c>
      <c r="F2212" s="1">
        <v>478.8</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10606</v>
      </c>
      <c r="C2213" s="1" t="s">
        <v>2406</v>
      </c>
      <c r="D2213" s="1" t="s">
        <v>4269</v>
      </c>
      <c r="E2213" s="1" t="s">
        <v>4270</v>
      </c>
      <c r="F2213" s="1">
        <v>480.6</v>
      </c>
      <c r="G2213" s="1">
        <v>0</v>
      </c>
      <c r="H2213" s="1" t="s">
        <v>10605</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4271</v>
      </c>
      <c r="E2214" s="1" t="s">
        <v>4272</v>
      </c>
      <c r="F2214" s="1">
        <v>484.5</v>
      </c>
      <c r="G2214" s="1">
        <v>0</v>
      </c>
      <c r="H2214" s="1" t="s">
        <v>10264</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4101</v>
      </c>
      <c r="E2215" s="1" t="s">
        <v>4102</v>
      </c>
      <c r="F2215" s="1">
        <v>0</v>
      </c>
      <c r="G2215" s="1">
        <v>0</v>
      </c>
      <c r="H2215" s="1" t="s">
        <v>9977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4274</v>
      </c>
      <c r="E2216" s="1" t="s">
        <v>4275</v>
      </c>
      <c r="F2216" s="1">
        <v>3.1</v>
      </c>
      <c r="G2216" s="1">
        <v>3.4</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4276</v>
      </c>
      <c r="E2217" s="1" t="s">
        <v>4277</v>
      </c>
      <c r="F2217" s="1">
        <v>6.5</v>
      </c>
      <c r="G2217" s="1">
        <v>7.2</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4278</v>
      </c>
      <c r="E2218" s="1" t="s">
        <v>4279</v>
      </c>
      <c r="F2218" s="1">
        <v>9.6</v>
      </c>
      <c r="G2218" s="1">
        <v>10.6</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4280</v>
      </c>
      <c r="E2219" s="1" t="s">
        <v>4281</v>
      </c>
      <c r="F2219" s="1">
        <v>12.5</v>
      </c>
      <c r="G2219" s="1">
        <v>13.8</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4282</v>
      </c>
      <c r="E2220" s="1" t="s">
        <v>4283</v>
      </c>
      <c r="F2220" s="1">
        <v>16.899999999999999</v>
      </c>
      <c r="G2220" s="1">
        <v>18.600000000000001</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4284</v>
      </c>
      <c r="E2221" s="1" t="s">
        <v>4285</v>
      </c>
      <c r="F2221" s="1">
        <v>19.399999999999999</v>
      </c>
      <c r="G2221" s="1">
        <v>21.3</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4286</v>
      </c>
      <c r="E2222" s="1" t="s">
        <v>4287</v>
      </c>
      <c r="F2222" s="1">
        <v>23</v>
      </c>
      <c r="G2222" s="1">
        <v>25.3</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4288</v>
      </c>
      <c r="E2223" s="1" t="s">
        <v>4289</v>
      </c>
      <c r="F2223" s="1">
        <v>27.3</v>
      </c>
      <c r="G2223" s="1">
        <v>30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4290</v>
      </c>
      <c r="E2224" s="1" t="s">
        <v>4291</v>
      </c>
      <c r="F2224" s="1">
        <v>30.1</v>
      </c>
      <c r="G2224" s="1">
        <v>33.1</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4292</v>
      </c>
      <c r="E2225" s="1" t="s">
        <v>4293</v>
      </c>
      <c r="F2225" s="1">
        <v>34.700000000000003</v>
      </c>
      <c r="G2225" s="1">
        <v>38.200000000000003</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4294</v>
      </c>
      <c r="E2226" s="1" t="s">
        <v>4295</v>
      </c>
      <c r="F2226" s="1">
        <v>43.9</v>
      </c>
      <c r="G2226" s="1">
        <v>48.3</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4296</v>
      </c>
      <c r="E2227" s="1" t="s">
        <v>4297</v>
      </c>
      <c r="F2227" s="1">
        <v>50</v>
      </c>
      <c r="G2227" s="1">
        <v>55</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4298</v>
      </c>
      <c r="E2228" s="1" t="s">
        <v>4299</v>
      </c>
      <c r="F2228" s="1">
        <v>54.7</v>
      </c>
      <c r="G2228" s="1">
        <v>60.2</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4300</v>
      </c>
      <c r="E2229" s="1" t="s">
        <v>4301</v>
      </c>
      <c r="F2229" s="1">
        <v>58.3</v>
      </c>
      <c r="G2229" s="1">
        <v>64.099999999999994</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4302</v>
      </c>
      <c r="E2230" s="1" t="s">
        <v>4303</v>
      </c>
      <c r="F2230" s="1">
        <v>67.8</v>
      </c>
      <c r="G2230" s="1">
        <v>74.599999999999994</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4304</v>
      </c>
      <c r="E2231" s="1" t="s">
        <v>10226</v>
      </c>
      <c r="F2231" s="1">
        <v>73.099999999999994</v>
      </c>
      <c r="G2231" s="1">
        <v>80.400000000000006</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4305</v>
      </c>
      <c r="E2232" s="1" t="s">
        <v>10224</v>
      </c>
      <c r="F2232" s="1">
        <v>79.7</v>
      </c>
      <c r="G2232" s="1">
        <v>87.7</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4306</v>
      </c>
      <c r="E2233" s="1" t="s">
        <v>10225</v>
      </c>
      <c r="F2233" s="1">
        <v>83.5</v>
      </c>
      <c r="G2233" s="1">
        <v>91.9</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4307</v>
      </c>
      <c r="E2234" s="1" t="s">
        <v>4308</v>
      </c>
      <c r="F2234" s="1">
        <v>90.7</v>
      </c>
      <c r="G2234" s="1">
        <v>99.8</v>
      </c>
      <c r="H2234" s="1" t="s">
        <v>4204</v>
      </c>
      <c r="J2234" s="1">
        <v>0</v>
      </c>
      <c r="K2234" s="1">
        <v>0</v>
      </c>
      <c r="L2234" s="1">
        <v>0</v>
      </c>
      <c r="M2234" s="1">
        <v>0</v>
      </c>
      <c r="N2234" s="1">
        <v>0</v>
      </c>
      <c r="O2234" s="1">
        <v>0</v>
      </c>
      <c r="P2234" s="1" t="s">
        <v>9516</v>
      </c>
      <c r="Q2234" s="1">
        <v>0</v>
      </c>
      <c r="R2234" s="1">
        <v>0</v>
      </c>
      <c r="S2234" s="1">
        <v>0</v>
      </c>
      <c r="T2234" s="1" t="s">
        <v>9516</v>
      </c>
    </row>
    <row r="2235" spans="1:20" ht="13.5" customHeight="1">
      <c r="A2235" s="1" t="s">
        <v>9502</v>
      </c>
      <c r="B2235" s="1" t="s">
        <v>9501</v>
      </c>
      <c r="C2235" s="1" t="s">
        <v>4123</v>
      </c>
      <c r="D2235" s="1" t="s">
        <v>9450</v>
      </c>
      <c r="E2235" s="1" t="s">
        <v>9451</v>
      </c>
      <c r="F2235" s="1">
        <v>-32768</v>
      </c>
      <c r="G2235" s="1" t="s">
        <v>9443</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4121</v>
      </c>
      <c r="E2236" s="1" t="s">
        <v>4122</v>
      </c>
      <c r="F2236" s="1">
        <v>0</v>
      </c>
      <c r="G2236" s="1">
        <v>0</v>
      </c>
      <c r="H2236" s="1" t="s">
        <v>2406</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4309</v>
      </c>
      <c r="E2237" s="1" t="s">
        <v>4310</v>
      </c>
      <c r="F2237" s="1">
        <v>3.1</v>
      </c>
      <c r="G2237" s="1">
        <v>3.4</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4311</v>
      </c>
      <c r="E2238" s="1" t="s">
        <v>4312</v>
      </c>
      <c r="F2238" s="1">
        <v>6.5</v>
      </c>
      <c r="G2238" s="1">
        <v>7.2</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4313</v>
      </c>
      <c r="E2239" s="1" t="s">
        <v>4314</v>
      </c>
      <c r="F2239" s="1">
        <v>9.5</v>
      </c>
      <c r="G2239" s="1">
        <v>10.5</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4315</v>
      </c>
      <c r="E2240" s="1" t="s">
        <v>4316</v>
      </c>
      <c r="F2240" s="1">
        <v>11</v>
      </c>
      <c r="G2240" s="1">
        <v>12.1</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4317</v>
      </c>
      <c r="E2241" s="1" t="s">
        <v>4318</v>
      </c>
      <c r="F2241" s="1">
        <v>13.5</v>
      </c>
      <c r="G2241" s="1">
        <v>14.9</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4319</v>
      </c>
      <c r="E2242" s="1" t="s">
        <v>4320</v>
      </c>
      <c r="F2242" s="1">
        <v>15.3</v>
      </c>
      <c r="G2242" s="1">
        <v>16.8</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4321</v>
      </c>
      <c r="E2243" s="1" t="s">
        <v>4322</v>
      </c>
      <c r="F2243" s="1">
        <v>16.399999999999999</v>
      </c>
      <c r="G2243" s="1">
        <v>18</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4323</v>
      </c>
      <c r="E2244" s="1" t="s">
        <v>4324</v>
      </c>
      <c r="F2244" s="1">
        <v>19.3</v>
      </c>
      <c r="G2244" s="1">
        <v>21.2</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4325</v>
      </c>
      <c r="E2245" s="1" t="s">
        <v>4326</v>
      </c>
      <c r="F2245" s="1">
        <v>22.3</v>
      </c>
      <c r="G2245" s="1">
        <v>24.5</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4327</v>
      </c>
      <c r="E2246" s="1" t="s">
        <v>9449</v>
      </c>
      <c r="F2246" s="1">
        <v>24.3</v>
      </c>
      <c r="G2246" s="1">
        <v>26.7</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9502</v>
      </c>
      <c r="B2247" s="1" t="s">
        <v>9501</v>
      </c>
      <c r="C2247" s="1" t="s">
        <v>9444</v>
      </c>
      <c r="D2247" s="1" t="s">
        <v>9445</v>
      </c>
      <c r="E2247" s="1" t="s">
        <v>9723</v>
      </c>
      <c r="F2247" s="1">
        <v>-32768</v>
      </c>
      <c r="G2247" s="1" t="s">
        <v>9443</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334</v>
      </c>
      <c r="E2248" s="1" t="s">
        <v>335</v>
      </c>
      <c r="F2248" s="1">
        <v>0</v>
      </c>
      <c r="G2248" s="1">
        <v>0</v>
      </c>
      <c r="H2248" s="1" t="s">
        <v>2406</v>
      </c>
      <c r="I2248" s="1" t="s">
        <v>9321</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4328</v>
      </c>
      <c r="E2249" s="1" t="s">
        <v>4329</v>
      </c>
      <c r="F2249" s="1">
        <v>5.0999999999999996</v>
      </c>
      <c r="G2249" s="1">
        <v>5.5</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4330</v>
      </c>
      <c r="E2250" s="1" t="s">
        <v>4331</v>
      </c>
      <c r="F2250" s="1">
        <v>8.3000000000000007</v>
      </c>
      <c r="G2250" s="1">
        <v>9.1</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4332</v>
      </c>
      <c r="E2251" s="1" t="s">
        <v>4333</v>
      </c>
      <c r="F2251" s="1">
        <v>10.4</v>
      </c>
      <c r="G2251" s="1">
        <v>11.4</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4334</v>
      </c>
      <c r="E2252" s="1" t="s">
        <v>4335</v>
      </c>
      <c r="F2252" s="1">
        <v>13.2</v>
      </c>
      <c r="G2252" s="1">
        <v>14.5</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4336</v>
      </c>
      <c r="E2253" s="1" t="s">
        <v>4337</v>
      </c>
      <c r="F2253" s="1">
        <v>14.9</v>
      </c>
      <c r="G2253" s="1">
        <v>16.399999999999999</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4338</v>
      </c>
      <c r="E2254" s="1" t="s">
        <v>4339</v>
      </c>
      <c r="F2254" s="1">
        <v>18.899999999999999</v>
      </c>
      <c r="G2254" s="1">
        <v>20.8</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4340</v>
      </c>
      <c r="E2255" s="1" t="s">
        <v>4341</v>
      </c>
      <c r="F2255" s="1">
        <v>23.7</v>
      </c>
      <c r="G2255" s="1">
        <v>26.1</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4342</v>
      </c>
      <c r="E2256" s="1" t="s">
        <v>4343</v>
      </c>
      <c r="F2256" s="1">
        <v>26.6</v>
      </c>
      <c r="G2256" s="1">
        <v>29.3</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2983</v>
      </c>
      <c r="E2257" s="1" t="s">
        <v>2984</v>
      </c>
      <c r="F2257" s="1">
        <v>0</v>
      </c>
      <c r="G2257" s="1">
        <v>0</v>
      </c>
      <c r="H2257" s="1" t="s">
        <v>10020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9885</v>
      </c>
      <c r="E2258" s="1" t="s">
        <v>4345</v>
      </c>
      <c r="F2258" s="1">
        <v>6.1</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4346</v>
      </c>
      <c r="E2259" s="1" t="s">
        <v>4347</v>
      </c>
      <c r="F2259" s="1">
        <v>10.199999999999999</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4348</v>
      </c>
      <c r="E2260" s="1" t="s">
        <v>4349</v>
      </c>
      <c r="F2260" s="1">
        <v>13.9</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4350</v>
      </c>
      <c r="E2261" s="1" t="s">
        <v>4351</v>
      </c>
      <c r="F2261" s="1">
        <v>17.8</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4352</v>
      </c>
      <c r="E2262" s="1" t="s">
        <v>4353</v>
      </c>
      <c r="F2262" s="1">
        <v>21.5</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4354</v>
      </c>
      <c r="E2263" s="1" t="s">
        <v>4355</v>
      </c>
      <c r="F2263" s="1">
        <v>26</v>
      </c>
      <c r="G2263" s="1">
        <v>0</v>
      </c>
      <c r="H2263" s="1" t="s">
        <v>4356</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4357</v>
      </c>
      <c r="E2264" s="1" t="s">
        <v>4358</v>
      </c>
      <c r="F2264" s="1">
        <v>30.3</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4359</v>
      </c>
      <c r="E2265" s="1" t="s">
        <v>4360</v>
      </c>
      <c r="F2265" s="1">
        <v>35.299999999999997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4361</v>
      </c>
      <c r="E2266" s="1" t="s">
        <v>4362</v>
      </c>
      <c r="F2266" s="1">
        <v>39.1</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4363</v>
      </c>
      <c r="E2267" s="1" t="s">
        <v>4364</v>
      </c>
      <c r="F2267" s="1">
        <v>44.7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4307</v>
      </c>
      <c r="E2268" s="1" t="s">
        <v>4308</v>
      </c>
      <c r="F2268" s="1">
        <v>48</v>
      </c>
      <c r="G2268" s="1">
        <v>0</v>
      </c>
      <c r="H2268" s="1" t="s">
        <v>4103</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4365</v>
      </c>
      <c r="E2269" s="1" t="s">
        <v>4366</v>
      </c>
      <c r="F2269" s="1">
        <v>51.6</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4367</v>
      </c>
      <c r="E2270" s="1" t="s">
        <v>4368</v>
      </c>
      <c r="F2270" s="1">
        <v>55.2</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4369</v>
      </c>
      <c r="E2271" s="1" t="s">
        <v>4370</v>
      </c>
      <c r="F2271" s="1">
        <v>59.4</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4371</v>
      </c>
      <c r="E2272" s="1" t="s">
        <v>4372</v>
      </c>
      <c r="F2272" s="1">
        <v>66.5</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4373</v>
      </c>
      <c r="E2273" s="1" t="s">
        <v>4374</v>
      </c>
      <c r="F2273" s="1">
        <v>71.400000000000006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4375</v>
      </c>
      <c r="E2274" s="1" t="s">
        <v>4376</v>
      </c>
      <c r="F2274" s="1">
        <v>78.3</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4377</v>
      </c>
      <c r="E2275" s="1" t="s">
        <v>4378</v>
      </c>
      <c r="F2275" s="1">
        <v>82.6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4379</v>
      </c>
      <c r="E2276" s="1" t="s">
        <v>4380</v>
      </c>
      <c r="F2276" s="1">
        <v>87.5</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4381</v>
      </c>
      <c r="E2277" s="1" t="s">
        <v>4382</v>
      </c>
      <c r="F2277" s="1">
        <v>92.8</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4383</v>
      </c>
      <c r="E2278" s="1" t="s">
        <v>4384</v>
      </c>
      <c r="F2278" s="1">
        <v>95.9</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9886</v>
      </c>
      <c r="E2279" s="1" t="s">
        <v>4385</v>
      </c>
      <c r="F2279" s="1">
        <v>101</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4386</v>
      </c>
      <c r="E2280" s="1" t="s">
        <v>4387</v>
      </c>
      <c r="F2280" s="1">
        <v>105.4</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4388</v>
      </c>
      <c r="E2281" s="1" t="s">
        <v>4389</v>
      </c>
      <c r="F2281" s="1">
        <v>109.8</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4390</v>
      </c>
      <c r="E2282" s="1" t="s">
        <v>4391</v>
      </c>
      <c r="F2282" s="1">
        <v>115.7</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4392</v>
      </c>
      <c r="E2283" s="1" t="s">
        <v>4393</v>
      </c>
      <c r="F2283" s="1">
        <v>120.1</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4394</v>
      </c>
      <c r="E2284" s="1" t="s">
        <v>4395</v>
      </c>
      <c r="F2284" s="1">
        <v>123.2</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4396</v>
      </c>
      <c r="E2285" s="1" t="s">
        <v>4397</v>
      </c>
      <c r="F2285" s="1">
        <v>128.9</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4398</v>
      </c>
      <c r="E2286" s="1" t="s">
        <v>4399</v>
      </c>
      <c r="F2286" s="1">
        <v>133.4</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4400</v>
      </c>
      <c r="E2287" s="1" t="s">
        <v>4401</v>
      </c>
      <c r="F2287" s="1">
        <v>139.4</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4402</v>
      </c>
      <c r="E2288" s="1" t="s">
        <v>4403</v>
      </c>
      <c r="F2288" s="1">
        <v>146</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4404</v>
      </c>
      <c r="E2289" s="1" t="s">
        <v>4405</v>
      </c>
      <c r="F2289" s="1">
        <v>151.1</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4406</v>
      </c>
      <c r="E2290" s="1" t="s">
        <v>4407</v>
      </c>
      <c r="F2290" s="1">
        <v>154.69999999999999</v>
      </c>
      <c r="G2290" s="1">
        <v>0</v>
      </c>
      <c r="H2290" s="1" t="s">
        <v>4408</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4409</v>
      </c>
      <c r="E2291" s="1" t="s">
        <v>4410</v>
      </c>
      <c r="F2291" s="1">
        <v>157.4</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4411</v>
      </c>
      <c r="E2292" s="1" t="s">
        <v>4412</v>
      </c>
      <c r="F2292" s="1">
        <v>160.4</v>
      </c>
      <c r="G2292" s="1">
        <v>0</v>
      </c>
      <c r="H2292" s="1" t="s">
        <v>7</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4413</v>
      </c>
      <c r="E2293" s="1" t="s">
        <v>4414</v>
      </c>
      <c r="F2293" s="1">
        <v>163.69999999999999</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4415</v>
      </c>
      <c r="E2294" s="1" t="s">
        <v>4416</v>
      </c>
      <c r="F2294" s="1">
        <v>166.9</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4417</v>
      </c>
      <c r="E2295" s="1" t="s">
        <v>4418</v>
      </c>
      <c r="F2295" s="1">
        <v>173.3</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4419</v>
      </c>
      <c r="E2296" s="1" t="s">
        <v>4420</v>
      </c>
      <c r="F2296" s="1">
        <v>175.9</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4421</v>
      </c>
      <c r="E2297" s="1" t="s">
        <v>4422</v>
      </c>
      <c r="F2297" s="1">
        <v>179.1</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4423</v>
      </c>
      <c r="E2298" s="1" t="s">
        <v>4424</v>
      </c>
      <c r="F2298" s="1">
        <v>186.1</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4425</v>
      </c>
      <c r="E2299" s="1" t="s">
        <v>4426</v>
      </c>
      <c r="F2299" s="1">
        <v>189.7</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4427</v>
      </c>
      <c r="E2300" s="1" t="s">
        <v>10176</v>
      </c>
      <c r="F2300" s="1">
        <v>194.8</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4428</v>
      </c>
      <c r="E2301" s="1" t="s">
        <v>4429</v>
      </c>
      <c r="F2301" s="1">
        <v>198.5</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4430</v>
      </c>
      <c r="E2302" s="1" t="s">
        <v>4431</v>
      </c>
      <c r="F2302" s="1">
        <v>203.4</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4432</v>
      </c>
      <c r="E2303" s="1" t="s">
        <v>4433</v>
      </c>
      <c r="F2303" s="1">
        <v>209.2</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4434</v>
      </c>
      <c r="E2304" s="1" t="s">
        <v>4435</v>
      </c>
      <c r="F2304" s="1">
        <v>214.7</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4436</v>
      </c>
      <c r="E2305" s="1" t="s">
        <v>4437</v>
      </c>
      <c r="F2305" s="1">
        <v>223.1</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4438</v>
      </c>
      <c r="E2306" s="1" t="s">
        <v>4439</v>
      </c>
      <c r="F2306" s="1">
        <v>228.9</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4440</v>
      </c>
      <c r="E2307" s="1" t="s">
        <v>4441</v>
      </c>
      <c r="F2307" s="1">
        <v>236</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4442</v>
      </c>
      <c r="E2308" s="1" t="s">
        <v>4443</v>
      </c>
      <c r="F2308" s="1">
        <v>240.7</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4444</v>
      </c>
      <c r="E2309" s="1" t="s">
        <v>4445</v>
      </c>
      <c r="F2309" s="1">
        <v>243.7</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4446</v>
      </c>
      <c r="E2310" s="1" t="s">
        <v>10180</v>
      </c>
      <c r="F2310" s="1">
        <v>250.2</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4447</v>
      </c>
      <c r="E2311" s="1" t="s">
        <v>4448</v>
      </c>
      <c r="F2311" s="1">
        <v>251.8</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4449</v>
      </c>
      <c r="E2312" s="1" t="s">
        <v>4450</v>
      </c>
      <c r="F2312" s="1">
        <v>258.39999999999998</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4451</v>
      </c>
      <c r="E2313" s="1" t="s">
        <v>4452</v>
      </c>
      <c r="F2313" s="1">
        <v>261.7</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4453</v>
      </c>
      <c r="E2314" s="1" t="s">
        <v>4454</v>
      </c>
      <c r="F2314" s="1">
        <v>265.7</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4455</v>
      </c>
      <c r="E2315" s="1" t="s">
        <v>4456</v>
      </c>
      <c r="F2315" s="1">
        <v>269</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4202</v>
      </c>
      <c r="E2316" s="1" t="s">
        <v>4203</v>
      </c>
      <c r="F2316" s="1">
        <v>271.7</v>
      </c>
      <c r="G2316" s="1">
        <v>0</v>
      </c>
      <c r="H2316" s="1" t="s">
        <v>2406</v>
      </c>
      <c r="J2316" s="1">
        <v>0</v>
      </c>
      <c r="K2316" s="1">
        <v>0</v>
      </c>
      <c r="L2316" s="1">
        <v>0</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3848</v>
      </c>
      <c r="E2317" s="1" t="s">
        <v>3849</v>
      </c>
      <c r="F2317" s="1">
        <v>0</v>
      </c>
      <c r="G2317" s="1">
        <v>0</v>
      </c>
      <c r="H2317" s="1" t="s">
        <v>10021</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4458</v>
      </c>
      <c r="E2318" s="1" t="s">
        <v>4459</v>
      </c>
      <c r="F2318" s="1">
        <v>5</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4460</v>
      </c>
      <c r="E2319" s="1" t="s">
        <v>4461</v>
      </c>
      <c r="F2319" s="1">
        <v>7</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4462</v>
      </c>
      <c r="E2320" s="1" t="s">
        <v>10188</v>
      </c>
      <c r="F2320" s="1">
        <v>9.6</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4463</v>
      </c>
      <c r="E2321" s="1" t="s">
        <v>4464</v>
      </c>
      <c r="F2321" s="1">
        <v>11.5</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4465</v>
      </c>
      <c r="E2322" s="1" t="s">
        <v>4466</v>
      </c>
      <c r="F2322" s="1">
        <v>15</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4467</v>
      </c>
      <c r="E2323" s="1" t="s">
        <v>4468</v>
      </c>
      <c r="F2323" s="1">
        <v>18</v>
      </c>
      <c r="G2323" s="1">
        <v>0</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4469</v>
      </c>
      <c r="E2324" s="1" t="s">
        <v>10147</v>
      </c>
      <c r="F2324" s="1">
        <v>21</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4470</v>
      </c>
      <c r="E2325" s="1" t="s">
        <v>4471</v>
      </c>
      <c r="F2325" s="1">
        <v>24.3</v>
      </c>
      <c r="G2325" s="1">
        <v>0</v>
      </c>
      <c r="H2325" s="1" t="s">
        <v>7</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4354</v>
      </c>
      <c r="E2326" s="1" t="s">
        <v>4355</v>
      </c>
      <c r="F2326" s="1">
        <v>27.3</v>
      </c>
      <c r="G2326" s="1">
        <v>0</v>
      </c>
      <c r="H2326" s="1" t="s">
        <v>4204</v>
      </c>
      <c r="J2326" s="1">
        <v>0</v>
      </c>
      <c r="K2326" s="1">
        <v>0</v>
      </c>
      <c r="L2326" s="1">
        <v>2</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4152</v>
      </c>
      <c r="E2327" s="1" t="s">
        <v>4153</v>
      </c>
      <c r="F2327" s="1">
        <v>0</v>
      </c>
      <c r="G2327" s="1">
        <v>0</v>
      </c>
      <c r="H2327" s="1" t="s">
        <v>9978</v>
      </c>
      <c r="J2327" s="1">
        <v>0</v>
      </c>
      <c r="K2327" s="1">
        <v>0</v>
      </c>
      <c r="L2327" s="1">
        <v>5</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4472</v>
      </c>
      <c r="E2328" s="1" t="s">
        <v>4473</v>
      </c>
      <c r="F2328" s="1">
        <v>7.5</v>
      </c>
      <c r="G2328" s="1">
        <v>8.3000000000000007</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4474</v>
      </c>
      <c r="E2329" s="1" t="s">
        <v>4475</v>
      </c>
      <c r="F2329" s="1">
        <v>10.6</v>
      </c>
      <c r="G2329" s="1">
        <v>11.7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4476</v>
      </c>
      <c r="E2330" s="1" t="s">
        <v>4477</v>
      </c>
      <c r="F2330" s="1">
        <v>12.9</v>
      </c>
      <c r="G2330" s="1">
        <v>14.2</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4478</v>
      </c>
      <c r="E2331" s="1" t="s">
        <v>4479</v>
      </c>
      <c r="F2331" s="1">
        <v>17</v>
      </c>
      <c r="G2331" s="1">
        <v>18.7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4480</v>
      </c>
      <c r="E2332" s="1" t="s">
        <v>4481</v>
      </c>
      <c r="F2332" s="1">
        <v>24.8</v>
      </c>
      <c r="G2332" s="1">
        <v>27.3</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4482</v>
      </c>
      <c r="E2333" s="1" t="s">
        <v>4483</v>
      </c>
      <c r="F2333" s="1">
        <v>31.1</v>
      </c>
      <c r="G2333" s="1">
        <v>34.200000000000003</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4484</v>
      </c>
      <c r="E2334" s="1" t="s">
        <v>4485</v>
      </c>
      <c r="F2334" s="1">
        <v>34.9</v>
      </c>
      <c r="G2334" s="1">
        <v>38.4</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4486</v>
      </c>
      <c r="E2335" s="1" t="s">
        <v>4487</v>
      </c>
      <c r="F2335" s="1">
        <v>38.9</v>
      </c>
      <c r="G2335" s="1">
        <v>42.8</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4406</v>
      </c>
      <c r="E2336" s="1" t="s">
        <v>4407</v>
      </c>
      <c r="F2336" s="1">
        <v>43</v>
      </c>
      <c r="G2336" s="1">
        <v>47.3</v>
      </c>
      <c r="H2336" s="1" t="s">
        <v>4204</v>
      </c>
      <c r="J2336" s="1">
        <v>0</v>
      </c>
      <c r="K2336" s="1">
        <v>0</v>
      </c>
      <c r="L2336" s="1">
        <v>0</v>
      </c>
      <c r="M2336" s="1">
        <v>0</v>
      </c>
      <c r="N2336" s="1">
        <v>0</v>
      </c>
      <c r="O2336" s="1">
        <v>0</v>
      </c>
      <c r="P2336" s="1" t="s">
        <v>9516</v>
      </c>
      <c r="Q2336" s="1">
        <v>0</v>
      </c>
      <c r="R2336" s="1">
        <v>0</v>
      </c>
      <c r="S2336" s="1">
        <v>0</v>
      </c>
      <c r="T2336" s="1" t="s">
        <v>9516</v>
      </c>
    </row>
    <row r="2337" spans="1:20" ht="13.5" customHeight="1">
      <c r="A2337" s="1" t="s">
        <v>9502</v>
      </c>
      <c r="B2337" s="1" t="s">
        <v>9501</v>
      </c>
      <c r="C2337" s="1" t="s">
        <v>4408</v>
      </c>
      <c r="D2337" s="1" t="s">
        <v>9456</v>
      </c>
      <c r="E2337" s="1" t="s">
        <v>9457</v>
      </c>
      <c r="F2337" s="1">
        <v>32767</v>
      </c>
      <c r="G2337" s="1" t="s">
        <v>9458</v>
      </c>
      <c r="K2337" s="1">
        <v>0</v>
      </c>
      <c r="L2337" s="1">
        <v>0</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2007</v>
      </c>
      <c r="E2338" s="1" t="s">
        <v>2008</v>
      </c>
      <c r="F2338" s="1">
        <v>0</v>
      </c>
      <c r="G2338" s="1">
        <v>0</v>
      </c>
      <c r="H2338" s="1" t="s">
        <v>4489</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4490</v>
      </c>
      <c r="E2339" s="1" t="s">
        <v>4491</v>
      </c>
      <c r="F2339" s="1">
        <v>4.5</v>
      </c>
      <c r="G2339" s="1">
        <v>5</v>
      </c>
      <c r="H2339" s="1" t="s">
        <v>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4492</v>
      </c>
      <c r="E2340" s="1" t="s">
        <v>4493</v>
      </c>
      <c r="F2340" s="1">
        <v>6.6</v>
      </c>
      <c r="G2340" s="1">
        <v>7.3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4494</v>
      </c>
      <c r="E2341" s="1" t="s">
        <v>4495</v>
      </c>
      <c r="F2341" s="1">
        <v>9.4</v>
      </c>
      <c r="G2341" s="1">
        <v>10.3</v>
      </c>
      <c r="H2341" s="1" t="s">
        <v>1817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4496</v>
      </c>
      <c r="E2342" s="1" t="s">
        <v>4497</v>
      </c>
      <c r="F2342" s="1">
        <v>12.1</v>
      </c>
      <c r="G2342" s="1">
        <v>13.3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4498</v>
      </c>
      <c r="E2343" s="1" t="s">
        <v>4499</v>
      </c>
      <c r="F2343" s="1">
        <v>15.9</v>
      </c>
      <c r="G2343" s="1">
        <v>17.5</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4500</v>
      </c>
      <c r="E2344" s="1" t="s">
        <v>4501</v>
      </c>
      <c r="F2344" s="1">
        <v>19.100000000000001</v>
      </c>
      <c r="G2344" s="1">
        <v>21</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4502</v>
      </c>
      <c r="E2345" s="1" t="s">
        <v>4503</v>
      </c>
      <c r="F2345" s="1">
        <v>21.9</v>
      </c>
      <c r="G2345" s="1">
        <v>24.1</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4504</v>
      </c>
      <c r="E2346" s="1" t="s">
        <v>4505</v>
      </c>
      <c r="F2346" s="1">
        <v>24.8</v>
      </c>
      <c r="G2346" s="1">
        <v>27.3</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4506</v>
      </c>
      <c r="E2347" s="1" t="s">
        <v>4507</v>
      </c>
      <c r="F2347" s="1">
        <v>25.8</v>
      </c>
      <c r="G2347" s="1">
        <v>28.4</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4508</v>
      </c>
      <c r="E2348" s="1" t="s">
        <v>4509</v>
      </c>
      <c r="F2348" s="1">
        <v>28.6</v>
      </c>
      <c r="G2348" s="1">
        <v>31.5</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4510</v>
      </c>
      <c r="E2349" s="1" t="s">
        <v>4511</v>
      </c>
      <c r="F2349" s="1">
        <v>32.4</v>
      </c>
      <c r="G2349" s="1">
        <v>35.6</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4512</v>
      </c>
      <c r="E2350" s="1" t="s">
        <v>4513</v>
      </c>
      <c r="F2350" s="1">
        <v>38.799999999999997</v>
      </c>
      <c r="G2350" s="1">
        <v>42.7</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4514</v>
      </c>
      <c r="E2351" s="1" t="s">
        <v>4515</v>
      </c>
      <c r="F2351" s="1">
        <v>42.7</v>
      </c>
      <c r="G2351" s="1">
        <v>47</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4516</v>
      </c>
      <c r="E2352" s="1" t="s">
        <v>4517</v>
      </c>
      <c r="F2352" s="1">
        <v>44.9</v>
      </c>
      <c r="G2352" s="1">
        <v>49.4</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4518</v>
      </c>
      <c r="E2353" s="1" t="s">
        <v>4519</v>
      </c>
      <c r="F2353" s="1">
        <v>50</v>
      </c>
      <c r="G2353" s="1">
        <v>55</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4520</v>
      </c>
      <c r="E2354" s="1" t="s">
        <v>4521</v>
      </c>
      <c r="F2354" s="1">
        <v>55.3</v>
      </c>
      <c r="G2354" s="1">
        <v>60.8</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4522</v>
      </c>
      <c r="E2355" s="1" t="s">
        <v>4523</v>
      </c>
      <c r="F2355" s="1">
        <v>61.1</v>
      </c>
      <c r="G2355" s="1">
        <v>67.2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4524</v>
      </c>
      <c r="E2356" s="1" t="s">
        <v>4525</v>
      </c>
      <c r="F2356" s="1">
        <v>62.8</v>
      </c>
      <c r="G2356" s="1">
        <v>69.099999999999994</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4526</v>
      </c>
      <c r="E2357" s="1" t="s">
        <v>4527</v>
      </c>
      <c r="F2357" s="1">
        <v>65.599999999999994</v>
      </c>
      <c r="G2357" s="1">
        <v>72.2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4528</v>
      </c>
      <c r="E2358" s="1" t="s">
        <v>4529</v>
      </c>
      <c r="F2358" s="1">
        <v>69.5</v>
      </c>
      <c r="G2358" s="1">
        <v>76.5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4530</v>
      </c>
      <c r="E2359" s="1" t="s">
        <v>4531</v>
      </c>
      <c r="F2359" s="1">
        <v>71.5</v>
      </c>
      <c r="G2359" s="1">
        <v>78.7</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4532</v>
      </c>
      <c r="E2360" s="1" t="s">
        <v>4533</v>
      </c>
      <c r="F2360" s="1">
        <v>75</v>
      </c>
      <c r="G2360" s="1">
        <v>82.5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4534</v>
      </c>
      <c r="E2361" s="1" t="s">
        <v>4535</v>
      </c>
      <c r="F2361" s="1">
        <v>81</v>
      </c>
      <c r="G2361" s="1">
        <v>89.1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4536</v>
      </c>
      <c r="E2362" s="1" t="s">
        <v>4537</v>
      </c>
      <c r="F2362" s="1">
        <v>82.8</v>
      </c>
      <c r="G2362" s="1">
        <v>91.1</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4538</v>
      </c>
      <c r="E2363" s="1" t="s">
        <v>4539</v>
      </c>
      <c r="F2363" s="1">
        <v>89.2</v>
      </c>
      <c r="G2363" s="1">
        <v>98.1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4152</v>
      </c>
      <c r="E2364" s="1" t="s">
        <v>4153</v>
      </c>
      <c r="F2364" s="1">
        <v>94.1</v>
      </c>
      <c r="G2364" s="1">
        <v>103.5</v>
      </c>
      <c r="H2364" s="1" t="s">
        <v>9979</v>
      </c>
      <c r="J2364" s="1">
        <v>0</v>
      </c>
      <c r="K2364" s="1">
        <v>0</v>
      </c>
      <c r="L2364" s="1">
        <v>5</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4223</v>
      </c>
      <c r="E2365" s="1" t="s">
        <v>4224</v>
      </c>
      <c r="F2365" s="1">
        <v>0</v>
      </c>
      <c r="G2365" s="1">
        <v>0</v>
      </c>
      <c r="H2365" s="1" t="s">
        <v>2406</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4540</v>
      </c>
      <c r="E2366" s="1" t="s">
        <v>4541</v>
      </c>
      <c r="F2366" s="1">
        <v>3.9</v>
      </c>
      <c r="G2366" s="1">
        <v>4.3</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4542</v>
      </c>
      <c r="E2367" s="1" t="s">
        <v>4543</v>
      </c>
      <c r="F2367" s="1">
        <v>6.1</v>
      </c>
      <c r="G2367" s="1">
        <v>6.7</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4544</v>
      </c>
      <c r="E2368" s="1" t="s">
        <v>10158</v>
      </c>
      <c r="F2368" s="1">
        <v>9.3000000000000007</v>
      </c>
      <c r="G2368" s="1">
        <v>10.199999999999999</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4545</v>
      </c>
      <c r="E2369" s="1" t="s">
        <v>4546</v>
      </c>
      <c r="F2369" s="1">
        <v>11.2</v>
      </c>
      <c r="G2369" s="1">
        <v>12.3</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4547</v>
      </c>
      <c r="E2370" s="1" t="s">
        <v>4548</v>
      </c>
      <c r="F2370" s="1">
        <v>14.1</v>
      </c>
      <c r="G2370" s="1">
        <v>15.5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4549</v>
      </c>
      <c r="E2371" s="1" t="s">
        <v>4550</v>
      </c>
      <c r="F2371" s="1">
        <v>18</v>
      </c>
      <c r="G2371" s="1">
        <v>19.8</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4551</v>
      </c>
      <c r="E2372" s="1" t="s">
        <v>4552</v>
      </c>
      <c r="F2372" s="1">
        <v>22.7</v>
      </c>
      <c r="G2372" s="1">
        <v>25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4553</v>
      </c>
      <c r="E2373" s="1" t="s">
        <v>4554</v>
      </c>
      <c r="F2373" s="1">
        <v>24.5</v>
      </c>
      <c r="G2373" s="1">
        <v>27</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4555</v>
      </c>
      <c r="E2374" s="1" t="s">
        <v>4556</v>
      </c>
      <c r="F2374" s="1">
        <v>26.1</v>
      </c>
      <c r="G2374" s="1">
        <v>28.7</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4557</v>
      </c>
      <c r="E2375" s="1" t="s">
        <v>4558</v>
      </c>
      <c r="F2375" s="1">
        <v>29.1</v>
      </c>
      <c r="G2375" s="1">
        <v>32</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4559</v>
      </c>
      <c r="E2376" s="1" t="s">
        <v>4560</v>
      </c>
      <c r="F2376" s="1">
        <v>39.9</v>
      </c>
      <c r="G2376" s="1">
        <v>43.9</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4561</v>
      </c>
      <c r="E2377" s="1" t="s">
        <v>4562</v>
      </c>
      <c r="F2377" s="1">
        <v>42.3</v>
      </c>
      <c r="G2377" s="1">
        <v>46.5</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4563</v>
      </c>
      <c r="E2378" s="1" t="s">
        <v>4564</v>
      </c>
      <c r="F2378" s="1">
        <v>44.7</v>
      </c>
      <c r="G2378" s="1">
        <v>49.2</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4565</v>
      </c>
      <c r="E2379" s="1" t="s">
        <v>4566</v>
      </c>
      <c r="F2379" s="1">
        <v>46.6</v>
      </c>
      <c r="G2379" s="1">
        <v>51.3</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4567</v>
      </c>
      <c r="E2380" s="1" t="s">
        <v>4568</v>
      </c>
      <c r="F2380" s="1">
        <v>50.9</v>
      </c>
      <c r="G2380" s="1">
        <v>56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4569</v>
      </c>
      <c r="E2381" s="1" t="s">
        <v>10234</v>
      </c>
      <c r="F2381" s="1">
        <v>53.6</v>
      </c>
      <c r="G2381" s="1">
        <v>59</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4570</v>
      </c>
      <c r="E2382" s="1" t="s">
        <v>10139</v>
      </c>
      <c r="F2382" s="1">
        <v>56</v>
      </c>
      <c r="G2382" s="1">
        <v>61.6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4571</v>
      </c>
      <c r="E2383" s="1" t="s">
        <v>4572</v>
      </c>
      <c r="F2383" s="1">
        <v>57.9</v>
      </c>
      <c r="G2383" s="1">
        <v>63.7</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4573</v>
      </c>
      <c r="E2384" s="1" t="s">
        <v>4574</v>
      </c>
      <c r="F2384" s="1">
        <v>61.4</v>
      </c>
      <c r="G2384" s="1">
        <v>67.5</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4575</v>
      </c>
      <c r="E2385" s="1" t="s">
        <v>4576</v>
      </c>
      <c r="F2385" s="1">
        <v>66.900000000000006</v>
      </c>
      <c r="G2385" s="1">
        <v>73.599999999999994</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4577</v>
      </c>
      <c r="E2386" s="1" t="s">
        <v>4578</v>
      </c>
      <c r="F2386" s="1">
        <v>70.8</v>
      </c>
      <c r="G2386" s="1">
        <v>77.900000000000006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4579</v>
      </c>
      <c r="E2387" s="1" t="s">
        <v>4580</v>
      </c>
      <c r="F2387" s="1">
        <v>72.900000000000006</v>
      </c>
      <c r="G2387" s="1">
        <v>80.2</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4581</v>
      </c>
      <c r="E2388" s="1" t="s">
        <v>4582</v>
      </c>
      <c r="F2388" s="1">
        <v>76</v>
      </c>
      <c r="G2388" s="1">
        <v>83.6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4583</v>
      </c>
      <c r="E2389" s="1" t="s">
        <v>4584</v>
      </c>
      <c r="F2389" s="1">
        <v>79</v>
      </c>
      <c r="G2389" s="1">
        <v>86.9</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4585</v>
      </c>
      <c r="E2390" s="1" t="s">
        <v>4586</v>
      </c>
      <c r="F2390" s="1">
        <v>83.9</v>
      </c>
      <c r="G2390" s="1">
        <v>92.3</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4587</v>
      </c>
      <c r="E2391" s="1" t="s">
        <v>10161</v>
      </c>
      <c r="F2391" s="1">
        <v>86</v>
      </c>
      <c r="G2391" s="1">
        <v>94.6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9887</v>
      </c>
      <c r="E2392" s="1" t="s">
        <v>10159</v>
      </c>
      <c r="F2392" s="1">
        <v>90.6</v>
      </c>
      <c r="G2392" s="1">
        <v>99.7</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4588</v>
      </c>
      <c r="E2393" s="1" t="s">
        <v>10233</v>
      </c>
      <c r="F2393" s="1">
        <v>93.3</v>
      </c>
      <c r="G2393" s="1">
        <v>102.6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4589</v>
      </c>
      <c r="E2394" s="1" t="s">
        <v>4590</v>
      </c>
      <c r="F2394" s="1">
        <v>97.4</v>
      </c>
      <c r="G2394" s="1">
        <v>107.1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9888</v>
      </c>
      <c r="E2395" s="1" t="s">
        <v>10239</v>
      </c>
      <c r="F2395" s="1">
        <v>103.8</v>
      </c>
      <c r="G2395" s="1">
        <v>114.2</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4591</v>
      </c>
      <c r="E2396" s="1" t="s">
        <v>4592</v>
      </c>
      <c r="F2396" s="1">
        <v>108.3</v>
      </c>
      <c r="G2396" s="1">
        <v>119.1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4593</v>
      </c>
      <c r="E2397" s="1" t="s">
        <v>4594</v>
      </c>
      <c r="F2397" s="1">
        <v>111</v>
      </c>
      <c r="G2397" s="1">
        <v>122.1</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4595</v>
      </c>
      <c r="E2398" s="1" t="s">
        <v>4596</v>
      </c>
      <c r="F2398" s="1">
        <v>114.5</v>
      </c>
      <c r="G2398" s="1">
        <v>126</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4597</v>
      </c>
      <c r="E2399" s="1" t="s">
        <v>4598</v>
      </c>
      <c r="F2399" s="1">
        <v>116.9</v>
      </c>
      <c r="G2399" s="1">
        <v>128.6</v>
      </c>
      <c r="I2399" s="1" t="s">
        <v>9362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4599</v>
      </c>
      <c r="E2400" s="1" t="s">
        <v>4600</v>
      </c>
      <c r="F2400" s="1">
        <v>119.5</v>
      </c>
      <c r="G2400" s="1">
        <v>131.5</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4601</v>
      </c>
      <c r="E2401" s="1" t="s">
        <v>4602</v>
      </c>
      <c r="F2401" s="1">
        <v>125.7</v>
      </c>
      <c r="G2401" s="1">
        <v>138.30000000000001</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4603</v>
      </c>
      <c r="E2402" s="1" t="s">
        <v>4604</v>
      </c>
      <c r="F2402" s="1">
        <v>131.69999999999999</v>
      </c>
      <c r="G2402" s="1">
        <v>144.9</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4605</v>
      </c>
      <c r="E2403" s="1" t="s">
        <v>4606</v>
      </c>
      <c r="F2403" s="1">
        <v>134.1</v>
      </c>
      <c r="G2403" s="1">
        <v>147.5</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4607</v>
      </c>
      <c r="E2404" s="1" t="s">
        <v>4608</v>
      </c>
      <c r="F2404" s="1">
        <v>138.9</v>
      </c>
      <c r="G2404" s="1">
        <v>152.80000000000001</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4609</v>
      </c>
      <c r="E2405" s="1" t="s">
        <v>10165</v>
      </c>
      <c r="F2405" s="1">
        <v>141.9</v>
      </c>
      <c r="G2405" s="1">
        <v>156.1</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4610</v>
      </c>
      <c r="E2406" s="1" t="s">
        <v>4611</v>
      </c>
      <c r="F2406" s="1">
        <v>144.69999999999999</v>
      </c>
      <c r="G2406" s="1">
        <v>159.19999999999999</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4258</v>
      </c>
      <c r="E2407" s="1" t="s">
        <v>4259</v>
      </c>
      <c r="F2407" s="1">
        <v>147.19999999999999</v>
      </c>
      <c r="G2407" s="1">
        <v>161.9</v>
      </c>
      <c r="H2407" s="1" t="s">
        <v>2406</v>
      </c>
      <c r="J2407" s="1">
        <v>0</v>
      </c>
      <c r="K2407" s="1">
        <v>0</v>
      </c>
      <c r="L2407" s="1">
        <v>0</v>
      </c>
      <c r="M2407" s="1">
        <v>0</v>
      </c>
      <c r="N2407" s="1">
        <v>0</v>
      </c>
      <c r="O2407" s="1">
        <v>0</v>
      </c>
      <c r="P2407" s="1" t="s">
        <v>9516</v>
      </c>
      <c r="Q2407" s="1">
        <v>0</v>
      </c>
      <c r="R2407" s="1">
        <v>0</v>
      </c>
      <c r="S2407" s="1">
        <v>0</v>
      </c>
      <c r="T2407" s="1" t="s">
        <v>9516</v>
      </c>
    </row>
    <row r="2408" spans="1:20" ht="13.5" customHeight="1">
      <c r="A2408" s="1" t="s">
        <v>9502</v>
      </c>
      <c r="B2408" s="1" t="s">
        <v>9501</v>
      </c>
      <c r="C2408" s="1" t="s">
        <v>9440</v>
      </c>
      <c r="D2408" s="1" t="s">
        <v>9441</v>
      </c>
      <c r="E2408" s="1" t="s">
        <v>9442</v>
      </c>
      <c r="F2408" s="1">
        <v>32767</v>
      </c>
      <c r="G2408" s="1" t="s">
        <v>9443</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4271</v>
      </c>
      <c r="E2409" s="1" t="s">
        <v>4272</v>
      </c>
      <c r="F2409" s="1">
        <v>0</v>
      </c>
      <c r="G2409" s="1">
        <v>0</v>
      </c>
      <c r="H2409" s="1" t="s">
        <v>10265</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4613</v>
      </c>
      <c r="E2410" s="1" t="s">
        <v>4614</v>
      </c>
      <c r="F2410" s="1">
        <v>6</v>
      </c>
      <c r="G2410" s="1">
        <v>6.6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4615</v>
      </c>
      <c r="E2411" s="1" t="s">
        <v>4616</v>
      </c>
      <c r="F2411" s="1">
        <v>9.6999999999999993</v>
      </c>
      <c r="G2411" s="1">
        <v>10.7</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4617</v>
      </c>
      <c r="E2412" s="1" t="s">
        <v>4618</v>
      </c>
      <c r="F2412" s="1">
        <v>11.5</v>
      </c>
      <c r="G2412" s="1">
        <v>12.7</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4619</v>
      </c>
      <c r="E2413" s="1" t="s">
        <v>4620</v>
      </c>
      <c r="F2413" s="1">
        <v>13.1</v>
      </c>
      <c r="G2413" s="1">
        <v>14.4</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4621</v>
      </c>
      <c r="E2414" s="1" t="s">
        <v>4622</v>
      </c>
      <c r="F2414" s="1">
        <v>14.7</v>
      </c>
      <c r="G2414" s="1">
        <v>16.2</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4623</v>
      </c>
      <c r="E2415" s="1" t="s">
        <v>4624</v>
      </c>
      <c r="F2415" s="1">
        <v>16.8</v>
      </c>
      <c r="G2415" s="1">
        <v>18.5</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4625</v>
      </c>
      <c r="E2416" s="1" t="s">
        <v>4626</v>
      </c>
      <c r="F2416" s="1">
        <v>19.100000000000001</v>
      </c>
      <c r="G2416" s="1">
        <v>21</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4627</v>
      </c>
      <c r="E2417" s="1" t="s">
        <v>4628</v>
      </c>
      <c r="F2417" s="1">
        <v>21.1</v>
      </c>
      <c r="G2417" s="1">
        <v>23.2</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4629</v>
      </c>
      <c r="E2418" s="1" t="s">
        <v>4630</v>
      </c>
      <c r="F2418" s="1">
        <v>23.4</v>
      </c>
      <c r="G2418" s="1">
        <v>25.7</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4631</v>
      </c>
      <c r="E2419" s="1" t="s">
        <v>4632</v>
      </c>
      <c r="F2419" s="1">
        <v>27</v>
      </c>
      <c r="G2419" s="1">
        <v>29.7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940</v>
      </c>
      <c r="E2420" s="1" t="s">
        <v>941</v>
      </c>
      <c r="F2420" s="1">
        <v>31.4</v>
      </c>
      <c r="G2420" s="1">
        <v>34.5</v>
      </c>
      <c r="J2420" s="1">
        <v>0</v>
      </c>
      <c r="K2420" s="1">
        <v>0</v>
      </c>
      <c r="L2420" s="1">
        <v>0</v>
      </c>
      <c r="M2420" s="1">
        <v>0</v>
      </c>
      <c r="N2420" s="1">
        <v>0</v>
      </c>
      <c r="O2420" s="1">
        <v>0</v>
      </c>
      <c r="P2420" s="1" t="s">
        <v>9516</v>
      </c>
      <c r="Q2420" s="1">
        <v>1</v>
      </c>
      <c r="R2420" s="1">
        <v>0</v>
      </c>
      <c r="S2420" s="1">
        <v>0</v>
      </c>
      <c r="T2420" s="1" t="s">
        <v>9516</v>
      </c>
    </row>
    <row r="2421" spans="1:20" ht="13.5" customHeight="1">
      <c r="A2421" s="1" t="s">
        <v>2801</v>
      </c>
      <c r="B2421" s="1" t="s">
        <v>952</v>
      </c>
      <c r="C2421" s="1" t="s">
        <v>942</v>
      </c>
      <c r="D2421" s="1" t="s">
        <v>4633</v>
      </c>
      <c r="E2421" s="1" t="s">
        <v>4634</v>
      </c>
      <c r="F2421" s="1">
        <v>35</v>
      </c>
      <c r="G2421" s="1">
        <v>38.5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4635</v>
      </c>
      <c r="E2422" s="1" t="s">
        <v>4636</v>
      </c>
      <c r="F2422" s="1">
        <v>46.6</v>
      </c>
      <c r="G2422" s="1">
        <v>51.3</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4637</v>
      </c>
      <c r="E2423" s="1" t="s">
        <v>4638</v>
      </c>
      <c r="F2423" s="1">
        <v>48.6</v>
      </c>
      <c r="G2423" s="1">
        <v>53.5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4639</v>
      </c>
      <c r="E2424" s="1" t="s">
        <v>4640</v>
      </c>
      <c r="F2424" s="1">
        <v>51</v>
      </c>
      <c r="G2424" s="1">
        <v>56.1</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4641</v>
      </c>
      <c r="E2425" s="1" t="s">
        <v>4642</v>
      </c>
      <c r="F2425" s="1">
        <v>52.7</v>
      </c>
      <c r="G2425" s="1">
        <v>58</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4643</v>
      </c>
      <c r="E2426" s="1" t="s">
        <v>4644</v>
      </c>
      <c r="F2426" s="1">
        <v>55.8</v>
      </c>
      <c r="G2426" s="1">
        <v>61.4</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3032</v>
      </c>
      <c r="E2427" s="1" t="s">
        <v>3033</v>
      </c>
      <c r="F2427" s="1">
        <v>0</v>
      </c>
      <c r="G2427" s="1">
        <v>0</v>
      </c>
      <c r="H2427" s="1" t="s">
        <v>1245</v>
      </c>
      <c r="J2427" s="1">
        <v>0</v>
      </c>
      <c r="K2427" s="1">
        <v>0</v>
      </c>
      <c r="L2427" s="1">
        <v>1</v>
      </c>
      <c r="M2427" s="1">
        <v>0</v>
      </c>
      <c r="N2427" s="1">
        <v>0</v>
      </c>
      <c r="O2427" s="1">
        <v>0</v>
      </c>
      <c r="P2427" s="1" t="s">
        <v>9516</v>
      </c>
      <c r="Q2427" s="1">
        <v>1</v>
      </c>
      <c r="R2427" s="1">
        <v>0</v>
      </c>
      <c r="S2427" s="1">
        <v>0</v>
      </c>
      <c r="T2427" s="1" t="s">
        <v>9516</v>
      </c>
    </row>
    <row r="2428" spans="1:20" ht="13.5" customHeight="1">
      <c r="A2428" s="1" t="s">
        <v>1100</v>
      </c>
      <c r="B2428" s="1" t="s">
        <v>3052</v>
      </c>
      <c r="C2428" s="1" t="s">
        <v>3034</v>
      </c>
      <c r="D2428" s="1" t="s">
        <v>4676</v>
      </c>
      <c r="E2428" s="1" t="s">
        <v>4677</v>
      </c>
      <c r="F2428" s="1">
        <v>3.8</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4678</v>
      </c>
      <c r="E2429" s="1" t="s">
        <v>4679</v>
      </c>
      <c r="F2429" s="1">
        <v>6.5</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4680</v>
      </c>
      <c r="E2430" s="1" t="s">
        <v>4681</v>
      </c>
      <c r="F2430" s="1">
        <v>8.3000000000000007</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4682</v>
      </c>
      <c r="E2431" s="1" t="s">
        <v>4683</v>
      </c>
      <c r="F2431" s="1">
        <v>10.199999999999999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4684</v>
      </c>
      <c r="E2432" s="1" t="s">
        <v>4685</v>
      </c>
      <c r="F2432" s="1">
        <v>13.1</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4686</v>
      </c>
      <c r="E2433" s="1" t="s">
        <v>4687</v>
      </c>
      <c r="F2433" s="1">
        <v>15.9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4688</v>
      </c>
      <c r="E2434" s="1" t="s">
        <v>4689</v>
      </c>
      <c r="F2434" s="1">
        <v>20</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4690</v>
      </c>
      <c r="E2435" s="1" t="s">
        <v>4691</v>
      </c>
      <c r="F2435" s="1">
        <v>24.6</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4692</v>
      </c>
      <c r="E2436" s="1" t="s">
        <v>4693</v>
      </c>
      <c r="F2436" s="1">
        <v>28.9</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4694</v>
      </c>
      <c r="E2437" s="1" t="s">
        <v>4695</v>
      </c>
      <c r="F2437" s="1">
        <v>35.5</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4696</v>
      </c>
      <c r="E2438" s="1" t="s">
        <v>4697</v>
      </c>
      <c r="F2438" s="1">
        <v>38.200000000000003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4698</v>
      </c>
      <c r="E2439" s="1" t="s">
        <v>4699</v>
      </c>
      <c r="F2439" s="1">
        <v>40.6</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4700</v>
      </c>
      <c r="E2440" s="1" t="s">
        <v>4701</v>
      </c>
      <c r="F2440" s="1">
        <v>45.3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4702</v>
      </c>
      <c r="E2441" s="1" t="s">
        <v>4703</v>
      </c>
      <c r="F2441" s="1">
        <v>50.7</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4704</v>
      </c>
      <c r="E2442" s="1" t="s">
        <v>4705</v>
      </c>
      <c r="F2442" s="1">
        <v>53.5</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4706</v>
      </c>
      <c r="E2443" s="1" t="s">
        <v>4707</v>
      </c>
      <c r="F2443" s="1">
        <v>55.6</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4708</v>
      </c>
      <c r="E2444" s="1" t="s">
        <v>4709</v>
      </c>
      <c r="F2444" s="1">
        <v>57.8</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3057</v>
      </c>
      <c r="E2445" s="1" t="s">
        <v>3058</v>
      </c>
      <c r="F2445" s="1">
        <v>60.2</v>
      </c>
      <c r="G2445" s="1">
        <v>0</v>
      </c>
      <c r="H2445" s="1" t="s">
        <v>1245</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3067</v>
      </c>
      <c r="E2446" s="1" t="s">
        <v>3068</v>
      </c>
      <c r="F2446" s="1">
        <v>0</v>
      </c>
      <c r="G2446" s="1">
        <v>0</v>
      </c>
      <c r="H2446" s="1" t="s">
        <v>1245</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4710</v>
      </c>
      <c r="E2447" s="1" t="s">
        <v>4711</v>
      </c>
      <c r="F2447" s="1">
        <v>1.5</v>
      </c>
      <c r="G2447" s="1">
        <v>1.6</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4712</v>
      </c>
      <c r="E2448" s="1" t="s">
        <v>4713</v>
      </c>
      <c r="F2448" s="1">
        <v>2.8</v>
      </c>
      <c r="G2448" s="1">
        <v>3</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4714</v>
      </c>
      <c r="E2449" s="1" t="s">
        <v>4715</v>
      </c>
      <c r="F2449" s="1">
        <v>5.6</v>
      </c>
      <c r="G2449" s="1">
        <v>6.1</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4716</v>
      </c>
      <c r="E2450" s="1" t="s">
        <v>2573</v>
      </c>
      <c r="F2450" s="1">
        <v>8</v>
      </c>
      <c r="G2450" s="1">
        <v>8.8000000000000007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4717</v>
      </c>
      <c r="E2451" s="1" t="s">
        <v>4718</v>
      </c>
      <c r="F2451" s="1">
        <v>9.3000000000000007</v>
      </c>
      <c r="G2451" s="1">
        <v>10.199999999999999</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4719</v>
      </c>
      <c r="E2452" s="1" t="s">
        <v>4720</v>
      </c>
      <c r="F2452" s="1">
        <v>10.7</v>
      </c>
      <c r="G2452" s="1">
        <v>11.7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4721</v>
      </c>
      <c r="E2453" s="1" t="s">
        <v>4722</v>
      </c>
      <c r="F2453" s="1">
        <v>11.9</v>
      </c>
      <c r="G2453" s="1">
        <v>13</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4723</v>
      </c>
      <c r="E2454" s="1" t="s">
        <v>4724</v>
      </c>
      <c r="F2454" s="1">
        <v>16.899999999999999</v>
      </c>
      <c r="G2454" s="1">
        <v>18.5</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4725</v>
      </c>
      <c r="E2455" s="1" t="s">
        <v>4726</v>
      </c>
      <c r="F2455" s="1">
        <v>19.2</v>
      </c>
      <c r="G2455" s="1">
        <v>21.1</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4727</v>
      </c>
      <c r="E2456" s="1" t="s">
        <v>4728</v>
      </c>
      <c r="F2456" s="1">
        <v>24</v>
      </c>
      <c r="G2456" s="1">
        <v>26.4</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4729</v>
      </c>
      <c r="E2457" s="1" t="s">
        <v>4730</v>
      </c>
      <c r="F2457" s="1">
        <v>26.3</v>
      </c>
      <c r="G2457" s="1">
        <v>28.9</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4731</v>
      </c>
      <c r="E2458" s="1" t="s">
        <v>4732</v>
      </c>
      <c r="F2458" s="1">
        <v>29.4</v>
      </c>
      <c r="G2458" s="1">
        <v>32.299999999999997</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4733</v>
      </c>
      <c r="E2459" s="1" t="s">
        <v>4734</v>
      </c>
      <c r="F2459" s="1">
        <v>31.9</v>
      </c>
      <c r="G2459" s="1">
        <v>35</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4735</v>
      </c>
      <c r="E2460" s="1" t="s">
        <v>4736</v>
      </c>
      <c r="F2460" s="1">
        <v>34.1</v>
      </c>
      <c r="G2460" s="1">
        <v>37.5</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4737</v>
      </c>
      <c r="E2461" s="1" t="s">
        <v>4738</v>
      </c>
      <c r="F2461" s="1">
        <v>39.799999999999997</v>
      </c>
      <c r="G2461" s="1">
        <v>43.7</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4739</v>
      </c>
      <c r="E2462" s="1" t="s">
        <v>4740</v>
      </c>
      <c r="F2462" s="1">
        <v>43.5</v>
      </c>
      <c r="G2462" s="1">
        <v>47.8</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4741</v>
      </c>
      <c r="E2463" s="1" t="s">
        <v>4742</v>
      </c>
      <c r="F2463" s="1">
        <v>45.7</v>
      </c>
      <c r="G2463" s="1">
        <v>50.2</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4743</v>
      </c>
      <c r="E2464" s="1" t="s">
        <v>4744</v>
      </c>
      <c r="F2464" s="1">
        <v>50.2</v>
      </c>
      <c r="G2464" s="1">
        <v>55.2</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4745</v>
      </c>
      <c r="E2465" s="1" t="s">
        <v>4746</v>
      </c>
      <c r="F2465" s="1">
        <v>51.7</v>
      </c>
      <c r="G2465" s="1">
        <v>56.8</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4747</v>
      </c>
      <c r="E2466" s="1" t="s">
        <v>4748</v>
      </c>
      <c r="F2466" s="1">
        <v>54.1</v>
      </c>
      <c r="G2466" s="1">
        <v>59.5</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4749</v>
      </c>
      <c r="E2467" s="1" t="s">
        <v>4750</v>
      </c>
      <c r="F2467" s="1">
        <v>56.1</v>
      </c>
      <c r="G2467" s="1">
        <v>61.7</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4751</v>
      </c>
      <c r="E2468" s="1" t="s">
        <v>4752</v>
      </c>
      <c r="F2468" s="1">
        <v>58.8</v>
      </c>
      <c r="G2468" s="1">
        <v>64.599999999999994</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4753</v>
      </c>
      <c r="E2469" s="1" t="s">
        <v>4754</v>
      </c>
      <c r="F2469" s="1">
        <v>60.3</v>
      </c>
      <c r="G2469" s="1">
        <v>66.3</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4755</v>
      </c>
      <c r="E2470" s="1" t="s">
        <v>4756</v>
      </c>
      <c r="F2470" s="1">
        <v>61.8</v>
      </c>
      <c r="G2470" s="1">
        <v>67.900000000000006</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4757</v>
      </c>
      <c r="E2471" s="1" t="s">
        <v>4758</v>
      </c>
      <c r="F2471" s="1">
        <v>66.8</v>
      </c>
      <c r="G2471" s="1">
        <v>73.400000000000006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4759</v>
      </c>
      <c r="E2472" s="1" t="s">
        <v>4760</v>
      </c>
      <c r="F2472" s="1">
        <v>69.8</v>
      </c>
      <c r="G2472" s="1">
        <v>76.7</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4761</v>
      </c>
      <c r="E2473" s="1" t="s">
        <v>4762</v>
      </c>
      <c r="F2473" s="1">
        <v>70.7</v>
      </c>
      <c r="G2473" s="1">
        <v>77.7</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4763</v>
      </c>
      <c r="E2474" s="1" t="s">
        <v>4764</v>
      </c>
      <c r="F2474" s="1">
        <v>71.7</v>
      </c>
      <c r="G2474" s="1">
        <v>78.8</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4765</v>
      </c>
      <c r="E2475" s="1" t="s">
        <v>4766</v>
      </c>
      <c r="F2475" s="1">
        <v>72.8</v>
      </c>
      <c r="G2475" s="1">
        <v>80</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4767</v>
      </c>
      <c r="E2476" s="1" t="s">
        <v>4768</v>
      </c>
      <c r="F2476" s="1">
        <v>76.3</v>
      </c>
      <c r="G2476" s="1">
        <v>83.9</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4769</v>
      </c>
      <c r="E2477" s="1" t="s">
        <v>4216</v>
      </c>
      <c r="F2477" s="1">
        <v>77.5</v>
      </c>
      <c r="G2477" s="1">
        <v>85.2</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4770</v>
      </c>
      <c r="E2478" s="1" t="s">
        <v>4771</v>
      </c>
      <c r="F2478" s="1">
        <v>78.900000000000006</v>
      </c>
      <c r="G2478" s="1">
        <v>86.7</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4772</v>
      </c>
      <c r="E2479" s="1" t="s">
        <v>4773</v>
      </c>
      <c r="F2479" s="1">
        <v>81.2</v>
      </c>
      <c r="G2479" s="1">
        <v>89.3</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4774</v>
      </c>
      <c r="E2480" s="1" t="s">
        <v>4775</v>
      </c>
      <c r="F2480" s="1">
        <v>83.1</v>
      </c>
      <c r="G2480" s="1">
        <v>91.4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4776</v>
      </c>
      <c r="E2481" s="1" t="s">
        <v>4777</v>
      </c>
      <c r="F2481" s="1">
        <v>84</v>
      </c>
      <c r="G2481" s="1">
        <v>92.4</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4778</v>
      </c>
      <c r="E2482" s="1" t="s">
        <v>4779</v>
      </c>
      <c r="F2482" s="1">
        <v>86.3</v>
      </c>
      <c r="G2482" s="1">
        <v>94.9</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4780</v>
      </c>
      <c r="E2483" s="1" t="s">
        <v>4781</v>
      </c>
      <c r="F2483" s="1">
        <v>87.2</v>
      </c>
      <c r="G2483" s="1">
        <v>95.9</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1138</v>
      </c>
      <c r="E2484" s="1" t="s">
        <v>1139</v>
      </c>
      <c r="F2484" s="1">
        <v>88.4</v>
      </c>
      <c r="G2484" s="1">
        <v>97.2</v>
      </c>
      <c r="H2484" s="1" t="s">
        <v>971</v>
      </c>
      <c r="J2484" s="1">
        <v>0</v>
      </c>
      <c r="K2484" s="1">
        <v>0</v>
      </c>
      <c r="L2484" s="1">
        <v>0</v>
      </c>
      <c r="M2484" s="1">
        <v>0</v>
      </c>
      <c r="N2484" s="1">
        <v>0</v>
      </c>
      <c r="O2484" s="1">
        <v>0</v>
      </c>
      <c r="P2484" s="1" t="s">
        <v>9516</v>
      </c>
      <c r="Q2484" s="1">
        <v>1</v>
      </c>
      <c r="R2484" s="1">
        <v>0</v>
      </c>
      <c r="S2484" s="1">
        <v>0</v>
      </c>
      <c r="T2484" s="1" t="s">
        <v>9516</v>
      </c>
    </row>
    <row r="2485" spans="1:20" ht="13.5" customHeight="1">
      <c r="A2485" s="1" t="s">
        <v>3131</v>
      </c>
      <c r="B2485" s="1" t="s">
        <v>3052</v>
      </c>
      <c r="C2485" s="1" t="s">
        <v>3169</v>
      </c>
      <c r="D2485" s="1" t="s">
        <v>3167</v>
      </c>
      <c r="E2485" s="1" t="s">
        <v>3168</v>
      </c>
      <c r="F2485" s="1">
        <v>0</v>
      </c>
      <c r="G2485" s="1">
        <v>0</v>
      </c>
      <c r="H2485" s="1" t="s">
        <v>1245</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4782</v>
      </c>
      <c r="E2486" s="1" t="s">
        <v>4783</v>
      </c>
      <c r="F2486" s="1">
        <v>1.7</v>
      </c>
      <c r="G2486" s="1">
        <v>1.9</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4784</v>
      </c>
      <c r="E2487" s="1" t="s">
        <v>4785</v>
      </c>
      <c r="F2487" s="1">
        <v>3.1</v>
      </c>
      <c r="G2487" s="1">
        <v>3.4</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4786</v>
      </c>
      <c r="E2488" s="1" t="s">
        <v>4787</v>
      </c>
      <c r="F2488" s="1">
        <v>4.5999999999999996</v>
      </c>
      <c r="G2488" s="1">
        <v>5.0999999999999996</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4788</v>
      </c>
      <c r="E2489" s="1" t="s">
        <v>4789</v>
      </c>
      <c r="F2489" s="1">
        <v>6.8</v>
      </c>
      <c r="G2489" s="1">
        <v>7.5</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4790</v>
      </c>
      <c r="E2490" s="1" t="s">
        <v>4791</v>
      </c>
      <c r="F2490" s="1">
        <v>10.199999999999999</v>
      </c>
      <c r="G2490" s="1">
        <v>11.2</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4792</v>
      </c>
      <c r="E2491" s="1" t="s">
        <v>4793</v>
      </c>
      <c r="F2491" s="1">
        <v>12.8</v>
      </c>
      <c r="G2491" s="1">
        <v>14.1</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4794</v>
      </c>
      <c r="E2492" s="1" t="s">
        <v>4795</v>
      </c>
      <c r="F2492" s="1">
        <v>14.6</v>
      </c>
      <c r="G2492" s="1">
        <v>16.100000000000001</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4796</v>
      </c>
      <c r="E2493" s="1" t="s">
        <v>4797</v>
      </c>
      <c r="F2493" s="1">
        <v>16.3</v>
      </c>
      <c r="G2493" s="1">
        <v>17.899999999999999</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4798</v>
      </c>
      <c r="E2494" s="1" t="s">
        <v>4799</v>
      </c>
      <c r="F2494" s="1">
        <v>19.3</v>
      </c>
      <c r="G2494" s="1">
        <v>21.2</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3134</v>
      </c>
      <c r="E2495" s="1" t="s">
        <v>3135</v>
      </c>
      <c r="F2495" s="1">
        <v>0</v>
      </c>
      <c r="G2495" s="1">
        <v>0</v>
      </c>
      <c r="H2495" s="1" t="s">
        <v>3468</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4800</v>
      </c>
      <c r="E2496" s="1" t="s">
        <v>4801</v>
      </c>
      <c r="F2496" s="1">
        <v>1.5</v>
      </c>
      <c r="G2496" s="1">
        <v>1.7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4802</v>
      </c>
      <c r="E2497" s="1" t="s">
        <v>4803</v>
      </c>
      <c r="F2497" s="1">
        <v>2.2000000000000002</v>
      </c>
      <c r="G2497" s="1">
        <v>2.4</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4804</v>
      </c>
      <c r="E2498" s="1" t="s">
        <v>4805</v>
      </c>
      <c r="F2498" s="1">
        <v>4.4000000000000004</v>
      </c>
      <c r="G2498" s="1">
        <v>4.8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4806</v>
      </c>
      <c r="E2499" s="1" t="s">
        <v>4807</v>
      </c>
      <c r="F2499" s="1">
        <v>6.6</v>
      </c>
      <c r="G2499" s="1">
        <v>7.3</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4808</v>
      </c>
      <c r="E2500" s="1" t="s">
        <v>4809</v>
      </c>
      <c r="F2500" s="1">
        <v>8.6999999999999993</v>
      </c>
      <c r="G2500" s="1">
        <v>9.6</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4810</v>
      </c>
      <c r="E2501" s="1" t="s">
        <v>4811</v>
      </c>
      <c r="F2501" s="1">
        <v>12</v>
      </c>
      <c r="G2501" s="1">
        <v>13.2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4812</v>
      </c>
      <c r="E2502" s="1" t="s">
        <v>712</v>
      </c>
      <c r="F2502" s="1">
        <v>14.4</v>
      </c>
      <c r="G2502" s="1">
        <v>15.8</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4813</v>
      </c>
      <c r="E2503" s="1" t="s">
        <v>4814</v>
      </c>
      <c r="F2503" s="1">
        <v>15.4</v>
      </c>
      <c r="G2503" s="1">
        <v>16.899999999999999</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4815</v>
      </c>
      <c r="E2504" s="1" t="s">
        <v>4816</v>
      </c>
      <c r="F2504" s="1">
        <v>17</v>
      </c>
      <c r="G2504" s="1">
        <v>18.7</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4817</v>
      </c>
      <c r="E2505" s="1" t="s">
        <v>4818</v>
      </c>
      <c r="F2505" s="1">
        <v>19.7</v>
      </c>
      <c r="G2505" s="1">
        <v>21.7</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4819</v>
      </c>
      <c r="E2506" s="1" t="s">
        <v>4820</v>
      </c>
      <c r="F2506" s="1">
        <v>21.6</v>
      </c>
      <c r="G2506" s="1">
        <v>23.8</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4821</v>
      </c>
      <c r="E2507" s="1" t="s">
        <v>4822</v>
      </c>
      <c r="F2507" s="1">
        <v>22.6</v>
      </c>
      <c r="G2507" s="1">
        <v>24.9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10134</v>
      </c>
      <c r="E2508" s="1" t="s">
        <v>4823</v>
      </c>
      <c r="F2508" s="1">
        <v>23.8</v>
      </c>
      <c r="G2508" s="1">
        <v>26.2</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4824</v>
      </c>
      <c r="E2509" s="1" t="s">
        <v>4825</v>
      </c>
      <c r="F2509" s="1">
        <v>25</v>
      </c>
      <c r="G2509" s="1">
        <v>27.5</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4826</v>
      </c>
      <c r="E2510" s="1" t="s">
        <v>4827</v>
      </c>
      <c r="F2510" s="1">
        <v>27.9</v>
      </c>
      <c r="G2510" s="1">
        <v>30.7</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4828</v>
      </c>
      <c r="E2511" s="1" t="s">
        <v>4829</v>
      </c>
      <c r="F2511" s="1">
        <v>29.3</v>
      </c>
      <c r="G2511" s="1">
        <v>32.200000000000003</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4830</v>
      </c>
      <c r="E2512" s="1" t="s">
        <v>4831</v>
      </c>
      <c r="F2512" s="1">
        <v>30.8</v>
      </c>
      <c r="G2512" s="1">
        <v>33.9</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4832</v>
      </c>
      <c r="E2513" s="1" t="s">
        <v>4833</v>
      </c>
      <c r="F2513" s="1">
        <v>32.1</v>
      </c>
      <c r="G2513" s="1">
        <v>35.299999999999997</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4834</v>
      </c>
      <c r="E2514" s="1" t="s">
        <v>4835</v>
      </c>
      <c r="F2514" s="1">
        <v>35.6</v>
      </c>
      <c r="G2514" s="1">
        <v>39.200000000000003</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4836</v>
      </c>
      <c r="E2515" s="1" t="s">
        <v>4837</v>
      </c>
      <c r="F2515" s="1">
        <v>38</v>
      </c>
      <c r="G2515" s="1">
        <v>41.8</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10127</v>
      </c>
      <c r="E2516" s="1" t="s">
        <v>4838</v>
      </c>
      <c r="F2516" s="1">
        <v>40.6</v>
      </c>
      <c r="G2516" s="1">
        <v>44.7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4839</v>
      </c>
      <c r="E2517" s="1" t="s">
        <v>4840</v>
      </c>
      <c r="F2517" s="1">
        <v>42.9</v>
      </c>
      <c r="G2517" s="1">
        <v>47.2</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4841</v>
      </c>
      <c r="E2518" s="1" t="s">
        <v>4842</v>
      </c>
      <c r="F2518" s="1">
        <v>45.2</v>
      </c>
      <c r="G2518" s="1">
        <v>49.7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4843</v>
      </c>
      <c r="E2519" s="1" t="s">
        <v>4844</v>
      </c>
      <c r="F2519" s="1">
        <v>50.1</v>
      </c>
      <c r="G2519" s="1">
        <v>55.1</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4845</v>
      </c>
      <c r="E2520" s="1" t="s">
        <v>4846</v>
      </c>
      <c r="F2520" s="1">
        <v>51.2</v>
      </c>
      <c r="G2520" s="1">
        <v>56.3</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4847</v>
      </c>
      <c r="E2521" s="1" t="s">
        <v>4848</v>
      </c>
      <c r="F2521" s="1">
        <v>55.4</v>
      </c>
      <c r="G2521" s="1">
        <v>60.9</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4849</v>
      </c>
      <c r="E2522" s="1" t="s">
        <v>4850</v>
      </c>
      <c r="F2522" s="1">
        <v>56</v>
      </c>
      <c r="G2522" s="1">
        <v>61.6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4851</v>
      </c>
      <c r="E2523" s="1" t="s">
        <v>493</v>
      </c>
      <c r="F2523" s="1">
        <v>57.3</v>
      </c>
      <c r="G2523" s="1">
        <v>63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4852</v>
      </c>
      <c r="E2524" s="1" t="s">
        <v>4853</v>
      </c>
      <c r="F2524" s="1">
        <v>58.5</v>
      </c>
      <c r="G2524" s="1">
        <v>64.400000000000006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4854</v>
      </c>
      <c r="E2525" s="1" t="s">
        <v>4855</v>
      </c>
      <c r="F2525" s="1">
        <v>59.9</v>
      </c>
      <c r="G2525" s="1">
        <v>65.900000000000006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4856</v>
      </c>
      <c r="E2526" s="1" t="s">
        <v>4857</v>
      </c>
      <c r="F2526" s="1">
        <v>62.4</v>
      </c>
      <c r="G2526" s="1">
        <v>68.599999999999994</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4858</v>
      </c>
      <c r="E2527" s="1" t="s">
        <v>4859</v>
      </c>
      <c r="F2527" s="1">
        <v>63.5</v>
      </c>
      <c r="G2527" s="1">
        <v>69.900000000000006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4860</v>
      </c>
      <c r="E2528" s="1" t="s">
        <v>4861</v>
      </c>
      <c r="F2528" s="1">
        <v>68.5</v>
      </c>
      <c r="G2528" s="1">
        <v>75.400000000000006</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4862</v>
      </c>
      <c r="E2529" s="1" t="s">
        <v>4863</v>
      </c>
      <c r="F2529" s="1">
        <v>70.5</v>
      </c>
      <c r="G2529" s="1">
        <v>77.599999999999994</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4864</v>
      </c>
      <c r="E2530" s="1" t="s">
        <v>4865</v>
      </c>
      <c r="F2530" s="1">
        <v>73.3</v>
      </c>
      <c r="G2530" s="1">
        <v>80.599999999999994</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4866</v>
      </c>
      <c r="E2531" s="1" t="s">
        <v>4867</v>
      </c>
      <c r="F2531" s="1">
        <v>74.3</v>
      </c>
      <c r="G2531" s="1">
        <v>81.7</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4868</v>
      </c>
      <c r="E2532" s="1" t="s">
        <v>4869</v>
      </c>
      <c r="F2532" s="1">
        <v>80.8</v>
      </c>
      <c r="G2532" s="1">
        <v>88.9</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4870</v>
      </c>
      <c r="E2533" s="1" t="s">
        <v>4871</v>
      </c>
      <c r="F2533" s="1">
        <v>83.8</v>
      </c>
      <c r="G2533" s="1">
        <v>92.2</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4872</v>
      </c>
      <c r="E2534" s="1" t="s">
        <v>4873</v>
      </c>
      <c r="F2534" s="1">
        <v>87.8</v>
      </c>
      <c r="G2534" s="1">
        <v>96.6</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4874</v>
      </c>
      <c r="E2535" s="1" t="s">
        <v>4875</v>
      </c>
      <c r="F2535" s="1">
        <v>90.1</v>
      </c>
      <c r="G2535" s="1">
        <v>99.1</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10245</v>
      </c>
      <c r="E2536" s="1" t="s">
        <v>4876</v>
      </c>
      <c r="F2536" s="1">
        <v>91.7</v>
      </c>
      <c r="G2536" s="1">
        <v>100.9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4877</v>
      </c>
      <c r="E2537" s="1" t="s">
        <v>4878</v>
      </c>
      <c r="F2537" s="1">
        <v>93.8</v>
      </c>
      <c r="G2537" s="1">
        <v>103.2</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4879</v>
      </c>
      <c r="E2538" s="1" t="s">
        <v>4880</v>
      </c>
      <c r="F2538" s="1">
        <v>98.5</v>
      </c>
      <c r="G2538" s="1">
        <v>108.4</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4881</v>
      </c>
      <c r="E2539" s="1" t="s">
        <v>4882</v>
      </c>
      <c r="F2539" s="1">
        <v>102.2</v>
      </c>
      <c r="G2539" s="1">
        <v>112.4</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4883</v>
      </c>
      <c r="E2540" s="1" t="s">
        <v>4884</v>
      </c>
      <c r="F2540" s="1">
        <v>104.2</v>
      </c>
      <c r="G2540" s="1">
        <v>114.6</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4885</v>
      </c>
      <c r="E2541" s="1" t="s">
        <v>4886</v>
      </c>
      <c r="F2541" s="1">
        <v>107.9</v>
      </c>
      <c r="G2541" s="1">
        <v>118.7</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4887</v>
      </c>
      <c r="E2542" s="1" t="s">
        <v>4888</v>
      </c>
      <c r="F2542" s="1">
        <v>111.3</v>
      </c>
      <c r="G2542" s="1">
        <v>122.4</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4889</v>
      </c>
      <c r="E2543" s="1" t="s">
        <v>4890</v>
      </c>
      <c r="F2543" s="1">
        <v>113.6</v>
      </c>
      <c r="G2543" s="1">
        <v>125</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4891</v>
      </c>
      <c r="E2544" s="1" t="s">
        <v>4892</v>
      </c>
      <c r="F2544" s="1">
        <v>114.8</v>
      </c>
      <c r="G2544" s="1">
        <v>126.3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4893</v>
      </c>
      <c r="E2545" s="1" t="s">
        <v>4894</v>
      </c>
      <c r="F2545" s="1">
        <v>116.2</v>
      </c>
      <c r="G2545" s="1">
        <v>127.8</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4895</v>
      </c>
      <c r="E2546" s="1" t="s">
        <v>4896</v>
      </c>
      <c r="F2546" s="1">
        <v>117.5</v>
      </c>
      <c r="G2546" s="1">
        <v>129.30000000000001</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4897</v>
      </c>
      <c r="E2547" s="1" t="s">
        <v>4898</v>
      </c>
      <c r="F2547" s="1">
        <v>119.3</v>
      </c>
      <c r="G2547" s="1">
        <v>131.19999999999999</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4899</v>
      </c>
      <c r="E2548" s="1" t="s">
        <v>4900</v>
      </c>
      <c r="F2548" s="1">
        <v>121.1</v>
      </c>
      <c r="G2548" s="1">
        <v>133.19999999999999</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4901</v>
      </c>
      <c r="E2549" s="1" t="s">
        <v>4902</v>
      </c>
      <c r="F2549" s="1">
        <v>122.5</v>
      </c>
      <c r="G2549" s="1">
        <v>134.80000000000001</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4903</v>
      </c>
      <c r="E2550" s="1" t="s">
        <v>4904</v>
      </c>
      <c r="F2550" s="1">
        <v>123.6</v>
      </c>
      <c r="G2550" s="1">
        <v>136</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4905</v>
      </c>
      <c r="E2551" s="1" t="s">
        <v>4906</v>
      </c>
      <c r="F2551" s="1">
        <v>124.7</v>
      </c>
      <c r="G2551" s="1">
        <v>137.19999999999999</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4907</v>
      </c>
      <c r="E2552" s="1" t="s">
        <v>4908</v>
      </c>
      <c r="F2552" s="1">
        <v>125.7</v>
      </c>
      <c r="G2552" s="1">
        <v>138.30000000000001</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4909</v>
      </c>
      <c r="E2553" s="1" t="s">
        <v>4910</v>
      </c>
      <c r="F2553" s="1">
        <v>127.7</v>
      </c>
      <c r="G2553" s="1">
        <v>140.5</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4911</v>
      </c>
      <c r="E2554" s="1" t="s">
        <v>4912</v>
      </c>
      <c r="F2554" s="1">
        <v>129.30000000000001</v>
      </c>
      <c r="G2554" s="1">
        <v>142.19999999999999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4913</v>
      </c>
      <c r="E2555" s="1" t="s">
        <v>4914</v>
      </c>
      <c r="F2555" s="1">
        <v>130.1</v>
      </c>
      <c r="G2555" s="1">
        <v>143.1</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4915</v>
      </c>
      <c r="E2556" s="1" t="s">
        <v>4916</v>
      </c>
      <c r="F2556" s="1">
        <v>131.1</v>
      </c>
      <c r="G2556" s="1">
        <v>144.19999999999999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4917</v>
      </c>
      <c r="E2557" s="1" t="s">
        <v>4918</v>
      </c>
      <c r="F2557" s="1">
        <v>133.80000000000001</v>
      </c>
      <c r="G2557" s="1">
        <v>147.19999999999999</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4919</v>
      </c>
      <c r="E2558" s="1" t="s">
        <v>4920</v>
      </c>
      <c r="F2558" s="1">
        <v>135.6</v>
      </c>
      <c r="G2558" s="1">
        <v>149.19999999999999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4921</v>
      </c>
      <c r="E2559" s="1" t="s">
        <v>4922</v>
      </c>
      <c r="F2559" s="1">
        <v>136.80000000000001</v>
      </c>
      <c r="G2559" s="1">
        <v>150.5</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4923</v>
      </c>
      <c r="E2560" s="1" t="s">
        <v>4924</v>
      </c>
      <c r="F2560" s="1">
        <v>139.5</v>
      </c>
      <c r="G2560" s="1">
        <v>153.5</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4925</v>
      </c>
      <c r="E2561" s="1" t="s">
        <v>4926</v>
      </c>
      <c r="F2561" s="1">
        <v>140.5</v>
      </c>
      <c r="G2561" s="1">
        <v>154.6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4927</v>
      </c>
      <c r="E2562" s="1" t="s">
        <v>4928</v>
      </c>
      <c r="F2562" s="1">
        <v>143.1</v>
      </c>
      <c r="G2562" s="1">
        <v>157.4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4929</v>
      </c>
      <c r="E2563" s="1" t="s">
        <v>4930</v>
      </c>
      <c r="F2563" s="1">
        <v>146.9</v>
      </c>
      <c r="G2563" s="1">
        <v>161.6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4931</v>
      </c>
      <c r="E2564" s="1" t="s">
        <v>4932</v>
      </c>
      <c r="F2564" s="1">
        <v>148.19999999999999</v>
      </c>
      <c r="G2564" s="1">
        <v>163</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4933</v>
      </c>
      <c r="E2565" s="1" t="s">
        <v>4934</v>
      </c>
      <c r="F2565" s="1">
        <v>150.69999999999999</v>
      </c>
      <c r="G2565" s="1">
        <v>165.8</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4935</v>
      </c>
      <c r="E2566" s="1" t="s">
        <v>4936</v>
      </c>
      <c r="F2566" s="1">
        <v>152.4</v>
      </c>
      <c r="G2566" s="1">
        <v>167.5</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4937</v>
      </c>
      <c r="E2567" s="1" t="s">
        <v>4938</v>
      </c>
      <c r="F2567" s="1">
        <v>155.1</v>
      </c>
      <c r="G2567" s="1">
        <v>170.6</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4939</v>
      </c>
      <c r="E2568" s="1" t="s">
        <v>4940</v>
      </c>
      <c r="F2568" s="1">
        <v>157.9</v>
      </c>
      <c r="G2568" s="1">
        <v>173.7</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4941</v>
      </c>
      <c r="E2569" s="1" t="s">
        <v>4942</v>
      </c>
      <c r="F2569" s="1">
        <v>160.1</v>
      </c>
      <c r="G2569" s="1">
        <v>176.1</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4943</v>
      </c>
      <c r="E2570" s="1" t="s">
        <v>4944</v>
      </c>
      <c r="F2570" s="1">
        <v>162.9</v>
      </c>
      <c r="G2570" s="1">
        <v>179.2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4945</v>
      </c>
      <c r="E2571" s="1" t="s">
        <v>4946</v>
      </c>
      <c r="F2571" s="1">
        <v>164.4</v>
      </c>
      <c r="G2571" s="1">
        <v>180.9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9889</v>
      </c>
      <c r="E2572" s="1" t="s">
        <v>4947</v>
      </c>
      <c r="F2572" s="1">
        <v>165.6</v>
      </c>
      <c r="G2572" s="1">
        <v>182.2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4948</v>
      </c>
      <c r="E2573" s="1" t="s">
        <v>4949</v>
      </c>
      <c r="F2573" s="1">
        <v>167</v>
      </c>
      <c r="G2573" s="1">
        <v>183.7</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4950</v>
      </c>
      <c r="E2574" s="1" t="s">
        <v>4951</v>
      </c>
      <c r="F2574" s="1">
        <v>169.1</v>
      </c>
      <c r="G2574" s="1">
        <v>186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4952</v>
      </c>
      <c r="E2575" s="1" t="s">
        <v>4953</v>
      </c>
      <c r="F2575" s="1">
        <v>170.4</v>
      </c>
      <c r="G2575" s="1">
        <v>187.5</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4954</v>
      </c>
      <c r="E2576" s="1" t="s">
        <v>4955</v>
      </c>
      <c r="F2576" s="1">
        <v>173.4</v>
      </c>
      <c r="G2576" s="1">
        <v>190.8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4956</v>
      </c>
      <c r="E2577" s="1" t="s">
        <v>4957</v>
      </c>
      <c r="F2577" s="1">
        <v>174.5</v>
      </c>
      <c r="G2577" s="1">
        <v>192</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4958</v>
      </c>
      <c r="E2578" s="1" t="s">
        <v>4959</v>
      </c>
      <c r="F2578" s="1">
        <v>178</v>
      </c>
      <c r="G2578" s="1">
        <v>195.8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4960</v>
      </c>
      <c r="E2579" s="1" t="s">
        <v>4961</v>
      </c>
      <c r="F2579" s="1">
        <v>178.9</v>
      </c>
      <c r="G2579" s="1">
        <v>196.8</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4962</v>
      </c>
      <c r="E2580" s="1" t="s">
        <v>989</v>
      </c>
      <c r="F2580" s="1">
        <v>181</v>
      </c>
      <c r="G2580" s="1">
        <v>199.1</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4963</v>
      </c>
      <c r="E2581" s="1" t="s">
        <v>4964</v>
      </c>
      <c r="F2581" s="1">
        <v>183.2</v>
      </c>
      <c r="G2581" s="1">
        <v>201.5</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4965</v>
      </c>
      <c r="E2582" s="1" t="s">
        <v>4966</v>
      </c>
      <c r="F2582" s="1">
        <v>185.6</v>
      </c>
      <c r="G2582" s="1">
        <v>204.2</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4967</v>
      </c>
      <c r="E2583" s="1" t="s">
        <v>4968</v>
      </c>
      <c r="F2583" s="1">
        <v>187.1</v>
      </c>
      <c r="G2583" s="1">
        <v>205.8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4969</v>
      </c>
      <c r="E2584" s="1" t="s">
        <v>2147</v>
      </c>
      <c r="F2584" s="1">
        <v>189.7</v>
      </c>
      <c r="G2584" s="1">
        <v>208.7</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4970</v>
      </c>
      <c r="E2585" s="1" t="s">
        <v>4971</v>
      </c>
      <c r="F2585" s="1">
        <v>191.6</v>
      </c>
      <c r="G2585" s="1">
        <v>210.8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4972</v>
      </c>
      <c r="E2586" s="1" t="s">
        <v>4973</v>
      </c>
      <c r="F2586" s="1">
        <v>193.4</v>
      </c>
      <c r="G2586" s="1">
        <v>212.8</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4974</v>
      </c>
      <c r="E2587" s="1" t="s">
        <v>4975</v>
      </c>
      <c r="F2587" s="1">
        <v>194.6</v>
      </c>
      <c r="G2587" s="1">
        <v>214.1</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1185</v>
      </c>
      <c r="E2588" s="1" t="s">
        <v>1186</v>
      </c>
      <c r="F2588" s="1">
        <v>195.7</v>
      </c>
      <c r="G2588" s="1">
        <v>215.3</v>
      </c>
      <c r="H2588" s="1" t="s">
        <v>1181</v>
      </c>
      <c r="J2588" s="1">
        <v>0</v>
      </c>
      <c r="K2588" s="1">
        <v>0</v>
      </c>
      <c r="L2588" s="1">
        <v>1</v>
      </c>
      <c r="M2588" s="1">
        <v>0</v>
      </c>
      <c r="N2588" s="1">
        <v>0</v>
      </c>
      <c r="O2588" s="1">
        <v>0</v>
      </c>
      <c r="P2588" s="1" t="s">
        <v>9516</v>
      </c>
      <c r="Q2588" s="1">
        <v>1</v>
      </c>
      <c r="R2588" s="1">
        <v>0</v>
      </c>
      <c r="S2588" s="1">
        <v>0</v>
      </c>
      <c r="T2588" s="1" t="s">
        <v>9516</v>
      </c>
    </row>
    <row r="2589" spans="1:20" ht="13.5" customHeight="1">
      <c r="A2589" s="1" t="s">
        <v>3196</v>
      </c>
      <c r="B2589" s="1" t="s">
        <v>3052</v>
      </c>
      <c r="C2589" s="1" t="s">
        <v>3199</v>
      </c>
      <c r="D2589" s="1" t="s">
        <v>3197</v>
      </c>
      <c r="E2589" s="1" t="s">
        <v>3198</v>
      </c>
      <c r="F2589" s="1">
        <v>0</v>
      </c>
      <c r="G2589" s="1">
        <v>0</v>
      </c>
      <c r="H2589" s="1" t="s">
        <v>1245</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4976</v>
      </c>
      <c r="E2590" s="1" t="s">
        <v>4977</v>
      </c>
      <c r="F2590" s="1">
        <v>4.2</v>
      </c>
      <c r="G2590" s="1">
        <v>4.5999999999999996</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4978</v>
      </c>
      <c r="E2591" s="1" t="s">
        <v>4979</v>
      </c>
      <c r="F2591" s="1">
        <v>7.2</v>
      </c>
      <c r="G2591" s="1">
        <v>7.9</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4980</v>
      </c>
      <c r="E2592" s="1" t="s">
        <v>4981</v>
      </c>
      <c r="F2592" s="1">
        <v>10.4</v>
      </c>
      <c r="G2592" s="1">
        <v>11.4</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9890</v>
      </c>
      <c r="E2593" s="1" t="s">
        <v>4982</v>
      </c>
      <c r="F2593" s="1">
        <v>13.2</v>
      </c>
      <c r="G2593" s="1">
        <v>14.5</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4983</v>
      </c>
      <c r="E2594" s="1" t="s">
        <v>4984</v>
      </c>
      <c r="F2594" s="1">
        <v>17.3</v>
      </c>
      <c r="G2594" s="1">
        <v>19</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4985</v>
      </c>
      <c r="E2595" s="1" t="s">
        <v>4986</v>
      </c>
      <c r="F2595" s="1">
        <v>22.5</v>
      </c>
      <c r="G2595" s="1">
        <v>24.8</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4987</v>
      </c>
      <c r="E2596" s="1" t="s">
        <v>4988</v>
      </c>
      <c r="F2596" s="1">
        <v>27.3</v>
      </c>
      <c r="G2596" s="1">
        <v>30</v>
      </c>
      <c r="H2596" s="1" t="s">
        <v>4989</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4990</v>
      </c>
      <c r="E2597" s="1" t="s">
        <v>4991</v>
      </c>
      <c r="F2597" s="1">
        <v>30.3</v>
      </c>
      <c r="G2597" s="1">
        <v>33.299999999999997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4992</v>
      </c>
      <c r="E2598" s="1" t="s">
        <v>4993</v>
      </c>
      <c r="F2598" s="1">
        <v>34.1</v>
      </c>
      <c r="G2598" s="1">
        <v>37.5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4994</v>
      </c>
      <c r="E2599" s="1" t="s">
        <v>4995</v>
      </c>
      <c r="F2599" s="1">
        <v>37.9</v>
      </c>
      <c r="G2599" s="1">
        <v>41.7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4996</v>
      </c>
      <c r="E2600" s="1" t="s">
        <v>4997</v>
      </c>
      <c r="F2600" s="1">
        <v>43.2</v>
      </c>
      <c r="G2600" s="1">
        <v>47.5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4998</v>
      </c>
      <c r="E2601" s="1" t="s">
        <v>4999</v>
      </c>
      <c r="F2601" s="1">
        <v>53.1</v>
      </c>
      <c r="G2601" s="1">
        <v>58.4</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5000</v>
      </c>
      <c r="E2602" s="1" t="s">
        <v>5001</v>
      </c>
      <c r="F2602" s="1">
        <v>61.7</v>
      </c>
      <c r="G2602" s="1">
        <v>67.900000000000006</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5002</v>
      </c>
      <c r="E2603" s="1" t="s">
        <v>5003</v>
      </c>
      <c r="F2603" s="1">
        <v>66.7</v>
      </c>
      <c r="G2603" s="1">
        <v>73.400000000000006</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5004</v>
      </c>
      <c r="E2604" s="1" t="s">
        <v>5005</v>
      </c>
      <c r="F2604" s="1">
        <v>75.7</v>
      </c>
      <c r="G2604" s="1">
        <v>83.3</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5006</v>
      </c>
      <c r="E2605" s="1" t="s">
        <v>5007</v>
      </c>
      <c r="F2605" s="1">
        <v>88.3</v>
      </c>
      <c r="G2605" s="1">
        <v>97.1</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5008</v>
      </c>
      <c r="E2606" s="1" t="s">
        <v>5009</v>
      </c>
      <c r="F2606" s="1">
        <v>93.5</v>
      </c>
      <c r="G2606" s="1">
        <v>102.9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5010</v>
      </c>
      <c r="E2607" s="1" t="s">
        <v>5011</v>
      </c>
      <c r="F2607" s="1">
        <v>96.7</v>
      </c>
      <c r="G2607" s="1">
        <v>106.4</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5012</v>
      </c>
      <c r="E2608" s="1" t="s">
        <v>5013</v>
      </c>
      <c r="F2608" s="1">
        <v>100.8</v>
      </c>
      <c r="G2608" s="1">
        <v>110.9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5014</v>
      </c>
      <c r="E2609" s="1" t="s">
        <v>10237</v>
      </c>
      <c r="F2609" s="1">
        <v>105.4</v>
      </c>
      <c r="G2609" s="1">
        <v>115.9</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5015</v>
      </c>
      <c r="E2610" s="1" t="s">
        <v>5016</v>
      </c>
      <c r="F2610" s="1">
        <v>108.8</v>
      </c>
      <c r="G2610" s="1">
        <v>119.7</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5017</v>
      </c>
      <c r="E2611" s="1" t="s">
        <v>5018</v>
      </c>
      <c r="F2611" s="1">
        <v>115.9</v>
      </c>
      <c r="G2611" s="1">
        <v>127.5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5019</v>
      </c>
      <c r="E2612" s="1" t="s">
        <v>5020</v>
      </c>
      <c r="F2612" s="1">
        <v>123.2</v>
      </c>
      <c r="G2612" s="1">
        <v>135.5</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5021</v>
      </c>
      <c r="E2613" s="1" t="s">
        <v>5022</v>
      </c>
      <c r="F2613" s="1">
        <v>129.5</v>
      </c>
      <c r="G2613" s="1">
        <v>142.5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5023</v>
      </c>
      <c r="E2614" s="1" t="s">
        <v>5024</v>
      </c>
      <c r="F2614" s="1">
        <v>136.4</v>
      </c>
      <c r="G2614" s="1">
        <v>150</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5025</v>
      </c>
      <c r="E2615" s="1" t="s">
        <v>5026</v>
      </c>
      <c r="F2615" s="1">
        <v>141</v>
      </c>
      <c r="G2615" s="1">
        <v>155.1</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5027</v>
      </c>
      <c r="E2616" s="1" t="s">
        <v>5028</v>
      </c>
      <c r="F2616" s="1">
        <v>147.6</v>
      </c>
      <c r="G2616" s="1">
        <v>162.4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5029</v>
      </c>
      <c r="E2617" s="1" t="s">
        <v>5030</v>
      </c>
      <c r="F2617" s="1">
        <v>151.30000000000001</v>
      </c>
      <c r="G2617" s="1">
        <v>166.4</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5031</v>
      </c>
      <c r="E2618" s="1" t="s">
        <v>5032</v>
      </c>
      <c r="F2618" s="1">
        <v>153.6</v>
      </c>
      <c r="G2618" s="1">
        <v>169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5033</v>
      </c>
      <c r="E2619" s="1" t="s">
        <v>5034</v>
      </c>
      <c r="F2619" s="1">
        <v>156</v>
      </c>
      <c r="G2619" s="1">
        <v>171.6</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5035</v>
      </c>
      <c r="E2620" s="1" t="s">
        <v>5036</v>
      </c>
      <c r="F2620" s="1">
        <v>161.69999999999999</v>
      </c>
      <c r="G2620" s="1">
        <v>177.9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5037</v>
      </c>
      <c r="E2621" s="1" t="s">
        <v>5038</v>
      </c>
      <c r="F2621" s="1">
        <v>166.6</v>
      </c>
      <c r="G2621" s="1">
        <v>183.3</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5039</v>
      </c>
      <c r="E2622" s="1" t="s">
        <v>5040</v>
      </c>
      <c r="F2622" s="1">
        <v>176.5</v>
      </c>
      <c r="G2622" s="1">
        <v>194.2</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5041</v>
      </c>
      <c r="E2623" s="1" t="s">
        <v>5042</v>
      </c>
      <c r="F2623" s="1">
        <v>180.5</v>
      </c>
      <c r="G2623" s="1">
        <v>198.6</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10607</v>
      </c>
      <c r="C2624" s="1" t="s">
        <v>3199</v>
      </c>
      <c r="D2624" s="1" t="s">
        <v>5044</v>
      </c>
      <c r="E2624" s="1" t="s">
        <v>5045</v>
      </c>
      <c r="F2624" s="1">
        <v>189.2</v>
      </c>
      <c r="G2624" s="1">
        <v>208.1</v>
      </c>
      <c r="J2624" s="1">
        <v>0</v>
      </c>
      <c r="K2624" s="1">
        <v>0</v>
      </c>
      <c r="L2624" s="1">
        <v>0</v>
      </c>
      <c r="M2624" s="1">
        <v>0</v>
      </c>
      <c r="N2624" s="1">
        <v>0</v>
      </c>
      <c r="O2624" s="1">
        <v>0</v>
      </c>
      <c r="P2624" s="1" t="s">
        <v>9516</v>
      </c>
      <c r="Q2624" s="1">
        <v>1</v>
      </c>
      <c r="R2624" s="1">
        <v>0</v>
      </c>
      <c r="S2624" s="1">
        <v>0</v>
      </c>
      <c r="T2624" s="1" t="s">
        <v>9516</v>
      </c>
    </row>
    <row r="2625" spans="1:20" ht="13.5" customHeight="1">
      <c r="A2625" s="1" t="s">
        <v>5043</v>
      </c>
      <c r="B2625" s="1" t="s">
        <v>3219</v>
      </c>
      <c r="C2625" s="1" t="s">
        <v>3199</v>
      </c>
      <c r="D2625" s="1" t="s">
        <v>5046</v>
      </c>
      <c r="E2625" s="1" t="s">
        <v>5047</v>
      </c>
      <c r="F2625" s="1">
        <v>196.2</v>
      </c>
      <c r="G2625" s="1">
        <v>215.8</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5048</v>
      </c>
      <c r="E2626" s="1" t="s">
        <v>5049</v>
      </c>
      <c r="F2626" s="1">
        <v>200.5</v>
      </c>
      <c r="G2626" s="1">
        <v>220.6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5050</v>
      </c>
      <c r="E2627" s="1" t="s">
        <v>5051</v>
      </c>
      <c r="F2627" s="1">
        <v>205</v>
      </c>
      <c r="G2627" s="1">
        <v>225.5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5052</v>
      </c>
      <c r="E2628" s="1" t="s">
        <v>5053</v>
      </c>
      <c r="F2628" s="1">
        <v>208.7</v>
      </c>
      <c r="G2628" s="1">
        <v>229.6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5054</v>
      </c>
      <c r="E2629" s="1" t="s">
        <v>5055</v>
      </c>
      <c r="F2629" s="1">
        <v>213.6</v>
      </c>
      <c r="G2629" s="1">
        <v>235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5056</v>
      </c>
      <c r="E2630" s="1" t="s">
        <v>5057</v>
      </c>
      <c r="F2630" s="1">
        <v>217.9</v>
      </c>
      <c r="G2630" s="1">
        <v>239.7</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9957</v>
      </c>
      <c r="E2631" s="1" t="s">
        <v>5058</v>
      </c>
      <c r="F2631" s="1">
        <v>219.6</v>
      </c>
      <c r="G2631" s="1">
        <v>241.6</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5059</v>
      </c>
      <c r="E2632" s="1" t="s">
        <v>5060</v>
      </c>
      <c r="F2632" s="1">
        <v>222.2</v>
      </c>
      <c r="G2632" s="1">
        <v>244.4</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5061</v>
      </c>
      <c r="E2633" s="1" t="s">
        <v>5062</v>
      </c>
      <c r="F2633" s="1">
        <v>225.8</v>
      </c>
      <c r="G2633" s="1">
        <v>248.4</v>
      </c>
      <c r="H2633" s="1" t="s">
        <v>10076</v>
      </c>
      <c r="J2633" s="1">
        <v>0</v>
      </c>
      <c r="K2633" s="1">
        <v>0</v>
      </c>
      <c r="L2633" s="1">
        <v>0</v>
      </c>
      <c r="M2633" s="1">
        <v>0</v>
      </c>
      <c r="N2633" s="1">
        <v>0</v>
      </c>
      <c r="O2633" s="1">
        <v>0</v>
      </c>
      <c r="P2633" s="1" t="s">
        <v>9516</v>
      </c>
      <c r="Q2633" s="1">
        <v>0</v>
      </c>
      <c r="R2633" s="1">
        <v>0</v>
      </c>
      <c r="S2633" s="1">
        <v>0</v>
      </c>
      <c r="T2633" s="1" t="s">
        <v>9516</v>
      </c>
    </row>
    <row r="2634" spans="1:20" ht="13.5" customHeight="1">
      <c r="A2634" s="1" t="s">
        <v>9502</v>
      </c>
      <c r="B2634" s="1" t="s">
        <v>9501</v>
      </c>
      <c r="C2634" s="1" t="s">
        <v>3180</v>
      </c>
      <c r="D2634" s="1" t="s">
        <v>9467</v>
      </c>
      <c r="E2634" s="1" t="s">
        <v>1178</v>
      </c>
      <c r="F2634" s="1">
        <v>-32768</v>
      </c>
      <c r="G2634" s="1" t="s">
        <v>9472</v>
      </c>
      <c r="K2634" s="1">
        <v>0</v>
      </c>
      <c r="L2634" s="1">
        <v>1</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1178</v>
      </c>
      <c r="E2635" s="1" t="s">
        <v>1179</v>
      </c>
      <c r="F2635" s="1">
        <v>0</v>
      </c>
      <c r="G2635" s="1">
        <v>0</v>
      </c>
      <c r="H2635" s="1" t="s">
        <v>5063</v>
      </c>
      <c r="J2635" s="1">
        <v>0</v>
      </c>
      <c r="K2635" s="1">
        <v>0</v>
      </c>
      <c r="L2635" s="1">
        <v>1</v>
      </c>
      <c r="M2635" s="1">
        <v>0</v>
      </c>
      <c r="N2635" s="1">
        <v>0</v>
      </c>
      <c r="O2635" s="1">
        <v>0</v>
      </c>
      <c r="P2635" s="1" t="s">
        <v>9516</v>
      </c>
      <c r="Q2635" s="1">
        <v>1</v>
      </c>
      <c r="R2635" s="1">
        <v>0</v>
      </c>
      <c r="S2635" s="1">
        <v>0</v>
      </c>
      <c r="T2635" s="1" t="s">
        <v>9516</v>
      </c>
    </row>
    <row r="2636" spans="1:20" ht="13.5" customHeight="1">
      <c r="A2636" s="1" t="s">
        <v>1158</v>
      </c>
      <c r="B2636" s="1" t="s">
        <v>3052</v>
      </c>
      <c r="C2636" s="1" t="s">
        <v>3180</v>
      </c>
      <c r="D2636" s="1" t="s">
        <v>5064</v>
      </c>
      <c r="E2636" s="1" t="s">
        <v>5065</v>
      </c>
      <c r="F2636" s="1">
        <v>4.2</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5066</v>
      </c>
      <c r="E2637" s="1" t="s">
        <v>5067</v>
      </c>
      <c r="F2637" s="1">
        <v>8.9</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5068</v>
      </c>
      <c r="E2638" s="1" t="s">
        <v>5069</v>
      </c>
      <c r="F2638" s="1">
        <v>14.1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5070</v>
      </c>
      <c r="E2639" s="1" t="s">
        <v>5071</v>
      </c>
      <c r="F2639" s="1">
        <v>19.3</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5072</v>
      </c>
      <c r="E2640" s="1" t="s">
        <v>5073</v>
      </c>
      <c r="F2640" s="1">
        <v>21.1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10135</v>
      </c>
      <c r="E2641" s="1" t="s">
        <v>5074</v>
      </c>
      <c r="F2641" s="1">
        <v>27.7</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5075</v>
      </c>
      <c r="E2642" s="1" t="s">
        <v>5076</v>
      </c>
      <c r="F2642" s="1">
        <v>33.4</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5077</v>
      </c>
      <c r="E2643" s="1" t="s">
        <v>5078</v>
      </c>
      <c r="F2643" s="1">
        <v>36.200000000000003</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5079</v>
      </c>
      <c r="E2644" s="1" t="s">
        <v>5080</v>
      </c>
      <c r="F2644" s="1">
        <v>41.7</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5081</v>
      </c>
      <c r="E2645" s="1" t="s">
        <v>5082</v>
      </c>
      <c r="F2645" s="1">
        <v>49</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5083</v>
      </c>
      <c r="E2646" s="1" t="s">
        <v>5084</v>
      </c>
      <c r="F2646" s="1">
        <v>55.6</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5085</v>
      </c>
      <c r="E2647" s="1" t="s">
        <v>5086</v>
      </c>
      <c r="F2647" s="1">
        <v>60.4</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5087</v>
      </c>
      <c r="E2648" s="1" t="s">
        <v>5088</v>
      </c>
      <c r="F2648" s="1">
        <v>63.7</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5089</v>
      </c>
      <c r="E2649" s="1" t="s">
        <v>5090</v>
      </c>
      <c r="F2649" s="1">
        <v>66.7</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5091</v>
      </c>
      <c r="E2650" s="1" t="s">
        <v>5092</v>
      </c>
      <c r="F2650" s="1">
        <v>70.400000000000006</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5093</v>
      </c>
      <c r="E2651" s="1" t="s">
        <v>5094</v>
      </c>
      <c r="F2651" s="1">
        <v>75.900000000000006</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5095</v>
      </c>
      <c r="E2652" s="1" t="s">
        <v>5096</v>
      </c>
      <c r="F2652" s="1">
        <v>82.2</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5097</v>
      </c>
      <c r="E2653" s="1" t="s">
        <v>5098</v>
      </c>
      <c r="F2653" s="1">
        <v>85</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5099</v>
      </c>
      <c r="E2654" s="1" t="s">
        <v>5100</v>
      </c>
      <c r="F2654" s="1">
        <v>91.1</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5101</v>
      </c>
      <c r="E2655" s="1" t="s">
        <v>5102</v>
      </c>
      <c r="F2655" s="1">
        <v>94.9</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5103</v>
      </c>
      <c r="E2656" s="1" t="s">
        <v>5104</v>
      </c>
      <c r="F2656" s="1">
        <v>101.3</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5105</v>
      </c>
      <c r="E2657" s="1" t="s">
        <v>5106</v>
      </c>
      <c r="F2657" s="1">
        <v>106.5</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5107</v>
      </c>
      <c r="E2658" s="1" t="s">
        <v>5108</v>
      </c>
      <c r="F2658" s="1">
        <v>111.9</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5109</v>
      </c>
      <c r="E2659" s="1" t="s">
        <v>5110</v>
      </c>
      <c r="F2659" s="1">
        <v>117.3</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5111</v>
      </c>
      <c r="E2660" s="1" t="s">
        <v>5112</v>
      </c>
      <c r="F2660" s="1">
        <v>124.7</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5113</v>
      </c>
      <c r="E2661" s="1" t="s">
        <v>5114</v>
      </c>
      <c r="F2661" s="1">
        <v>131.6</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5115</v>
      </c>
      <c r="E2662" s="1" t="s">
        <v>5116</v>
      </c>
      <c r="F2662" s="1">
        <v>138.6</v>
      </c>
      <c r="G2662" s="1">
        <v>0</v>
      </c>
      <c r="H2662" s="1" t="s">
        <v>4989</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5117</v>
      </c>
      <c r="E2663" s="1" t="s">
        <v>5118</v>
      </c>
      <c r="F2663" s="1">
        <v>143.19999999999999</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5119</v>
      </c>
      <c r="E2664" s="1" t="s">
        <v>5120</v>
      </c>
      <c r="F2664" s="1">
        <v>146.69999999999999</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5121</v>
      </c>
      <c r="E2665" s="1" t="s">
        <v>5122</v>
      </c>
      <c r="F2665" s="1">
        <v>150.80000000000001</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5123</v>
      </c>
      <c r="E2666" s="1" t="s">
        <v>5124</v>
      </c>
      <c r="F2666" s="1">
        <v>154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5125</v>
      </c>
      <c r="E2667" s="1" t="s">
        <v>5126</v>
      </c>
      <c r="F2667" s="1">
        <v>156.69999999999999</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5127</v>
      </c>
      <c r="E2668" s="1" t="s">
        <v>5128</v>
      </c>
      <c r="F2668" s="1">
        <v>159.80000000000001</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5129</v>
      </c>
      <c r="E2669" s="1" t="s">
        <v>5130</v>
      </c>
      <c r="F2669" s="1">
        <v>162.5</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5131</v>
      </c>
      <c r="E2670" s="1" t="s">
        <v>5132</v>
      </c>
      <c r="F2670" s="1">
        <v>165</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5133</v>
      </c>
      <c r="E2671" s="1" t="s">
        <v>5134</v>
      </c>
      <c r="F2671" s="1">
        <v>167.7</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5135</v>
      </c>
      <c r="E2672" s="1" t="s">
        <v>5136</v>
      </c>
      <c r="F2672" s="1">
        <v>169.2</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596</v>
      </c>
      <c r="E2673" s="1" t="s">
        <v>597</v>
      </c>
      <c r="F2673" s="1">
        <v>171.5</v>
      </c>
      <c r="G2673" s="1">
        <v>0</v>
      </c>
      <c r="H2673" s="1" t="s">
        <v>1245</v>
      </c>
      <c r="I2673" s="1" t="s">
        <v>9324</v>
      </c>
      <c r="J2673" s="1">
        <v>3</v>
      </c>
      <c r="K2673" s="1">
        <v>0</v>
      </c>
      <c r="L2673" s="1">
        <v>0</v>
      </c>
      <c r="M2673" s="1">
        <v>0</v>
      </c>
      <c r="N2673" s="1">
        <v>0</v>
      </c>
      <c r="O2673" s="1">
        <v>0</v>
      </c>
      <c r="P2673" s="1" t="s">
        <v>9516</v>
      </c>
      <c r="Q2673" s="1">
        <v>0</v>
      </c>
      <c r="R2673" s="1">
        <v>0</v>
      </c>
      <c r="S2673" s="1">
        <v>0</v>
      </c>
      <c r="T2673" s="1" t="s">
        <v>9516</v>
      </c>
    </row>
    <row r="2674" spans="1:20" ht="13.5" customHeight="1">
      <c r="A2674" s="1" t="s">
        <v>9502</v>
      </c>
      <c r="B2674" s="1" t="s">
        <v>9501</v>
      </c>
      <c r="C2674" s="1" t="s">
        <v>3180</v>
      </c>
      <c r="D2674" s="1" t="s">
        <v>3183</v>
      </c>
      <c r="E2674" s="1" t="s">
        <v>9468</v>
      </c>
      <c r="F2674" s="1">
        <v>32767</v>
      </c>
      <c r="G2674" s="1" t="s">
        <v>1245</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5115</v>
      </c>
      <c r="E2675" s="1" t="s">
        <v>5116</v>
      </c>
      <c r="F2675" s="1">
        <v>0</v>
      </c>
      <c r="G2675" s="1">
        <v>0</v>
      </c>
      <c r="H2675" s="1" t="s">
        <v>3180</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5137</v>
      </c>
      <c r="E2676" s="1" t="s">
        <v>5138</v>
      </c>
      <c r="F2676" s="1">
        <v>3.2</v>
      </c>
      <c r="G2676" s="1">
        <v>3.5</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5139</v>
      </c>
      <c r="E2677" s="1" t="s">
        <v>5140</v>
      </c>
      <c r="F2677" s="1">
        <v>4.8</v>
      </c>
      <c r="G2677" s="1">
        <v>5.3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5141</v>
      </c>
      <c r="E2678" s="1" t="s">
        <v>5142</v>
      </c>
      <c r="F2678" s="1">
        <v>7.9</v>
      </c>
      <c r="G2678" s="1">
        <v>8.6999999999999993</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5143</v>
      </c>
      <c r="E2679" s="1" t="s">
        <v>5144</v>
      </c>
      <c r="F2679" s="1">
        <v>9.4</v>
      </c>
      <c r="G2679" s="1">
        <v>10.3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5145</v>
      </c>
      <c r="E2680" s="1" t="s">
        <v>5146</v>
      </c>
      <c r="F2680" s="1">
        <v>12.8</v>
      </c>
      <c r="G2680" s="1">
        <v>14.1</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5147</v>
      </c>
      <c r="E2681" s="1" t="s">
        <v>5148</v>
      </c>
      <c r="F2681" s="1">
        <v>15.4</v>
      </c>
      <c r="G2681" s="1">
        <v>16.899999999999999</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4987</v>
      </c>
      <c r="E2682" s="1" t="s">
        <v>4988</v>
      </c>
      <c r="F2682" s="1">
        <v>17.8</v>
      </c>
      <c r="G2682" s="1">
        <v>19.600000000000001</v>
      </c>
      <c r="H2682" s="1" t="s">
        <v>3199</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5151</v>
      </c>
      <c r="E2683" s="1" t="s">
        <v>5152</v>
      </c>
      <c r="F2683" s="1">
        <v>0</v>
      </c>
      <c r="G2683" s="1">
        <v>0</v>
      </c>
      <c r="H2683" s="1" t="s">
        <v>5153</v>
      </c>
      <c r="J2683" s="1">
        <v>0</v>
      </c>
      <c r="K2683" s="1">
        <v>0</v>
      </c>
      <c r="L2683" s="1">
        <v>0</v>
      </c>
      <c r="M2683" s="1">
        <v>0</v>
      </c>
      <c r="N2683" s="1">
        <v>0</v>
      </c>
      <c r="O2683" s="1">
        <v>0</v>
      </c>
      <c r="P2683" s="1" t="s">
        <v>9516</v>
      </c>
      <c r="Q2683" s="1">
        <v>1</v>
      </c>
      <c r="R2683" s="1">
        <v>0</v>
      </c>
      <c r="S2683" s="1">
        <v>0</v>
      </c>
      <c r="T2683" s="1" t="s">
        <v>9516</v>
      </c>
    </row>
    <row r="2684" spans="1:20" ht="13.5" customHeight="1">
      <c r="A2684" s="1" t="s">
        <v>5149</v>
      </c>
      <c r="B2684" s="1" t="s">
        <v>3052</v>
      </c>
      <c r="C2684" s="1" t="s">
        <v>5150</v>
      </c>
      <c r="D2684" s="1" t="s">
        <v>5154</v>
      </c>
      <c r="E2684" s="1" t="s">
        <v>5155</v>
      </c>
      <c r="F2684" s="1">
        <v>5.5</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5156</v>
      </c>
      <c r="E2685" s="1" t="s">
        <v>5157</v>
      </c>
      <c r="F2685" s="1">
        <v>12.1</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5158</v>
      </c>
      <c r="E2686" s="1" t="s">
        <v>5159</v>
      </c>
      <c r="F2686" s="1">
        <v>15.5</v>
      </c>
      <c r="G2686" s="1">
        <v>0</v>
      </c>
      <c r="H2686" s="1" t="s">
        <v>5160</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5161</v>
      </c>
      <c r="E2687" s="1" t="s">
        <v>5162</v>
      </c>
      <c r="F2687" s="1">
        <v>19.3</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5163</v>
      </c>
      <c r="E2688" s="1" t="s">
        <v>5164</v>
      </c>
      <c r="F2688" s="1">
        <v>23.4</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5165</v>
      </c>
      <c r="E2689" s="1" t="s">
        <v>5166</v>
      </c>
      <c r="F2689" s="1">
        <v>29.1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5167</v>
      </c>
      <c r="E2690" s="1" t="s">
        <v>5168</v>
      </c>
      <c r="F2690" s="1">
        <v>34.6</v>
      </c>
      <c r="G2690" s="1">
        <v>0</v>
      </c>
      <c r="H2690" s="1" t="s">
        <v>5169</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5170</v>
      </c>
      <c r="E2691" s="1" t="s">
        <v>5171</v>
      </c>
      <c r="F2691" s="1">
        <v>37.6</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5172</v>
      </c>
      <c r="E2692" s="1" t="s">
        <v>2328</v>
      </c>
      <c r="F2692" s="1">
        <v>42.5</v>
      </c>
      <c r="G2692" s="1">
        <v>0</v>
      </c>
      <c r="H2692" s="1" t="s">
        <v>5173</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5174</v>
      </c>
      <c r="E2693" s="1" t="s">
        <v>5175</v>
      </c>
      <c r="F2693" s="1">
        <v>46.4</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5176</v>
      </c>
      <c r="E2694" s="1" t="s">
        <v>5177</v>
      </c>
      <c r="F2694" s="1">
        <v>49.6</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5178</v>
      </c>
      <c r="E2695" s="1" t="s">
        <v>5179</v>
      </c>
      <c r="F2695" s="1">
        <v>55.1</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5180</v>
      </c>
      <c r="E2696" s="1" t="s">
        <v>5181</v>
      </c>
      <c r="F2696" s="1">
        <v>60.8</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5182</v>
      </c>
      <c r="E2697" s="1" t="s">
        <v>5183</v>
      </c>
      <c r="F2697" s="1">
        <v>67.900000000000006</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5184</v>
      </c>
      <c r="E2698" s="1" t="s">
        <v>5185</v>
      </c>
      <c r="F2698" s="1">
        <v>73</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5186</v>
      </c>
      <c r="E2699" s="1" t="s">
        <v>5187</v>
      </c>
      <c r="F2699" s="1">
        <v>77.099999999999994</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5188</v>
      </c>
      <c r="E2700" s="1" t="s">
        <v>5189</v>
      </c>
      <c r="F2700" s="1">
        <v>82.2</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5190</v>
      </c>
      <c r="E2701" s="1" t="s">
        <v>5191</v>
      </c>
      <c r="F2701" s="1">
        <v>86.9</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9891</v>
      </c>
      <c r="E2702" s="1" t="s">
        <v>5192</v>
      </c>
      <c r="F2702" s="1">
        <v>89.5</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5193</v>
      </c>
      <c r="E2703" s="1" t="s">
        <v>5194</v>
      </c>
      <c r="F2703" s="1">
        <v>98.4</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5195</v>
      </c>
      <c r="E2704" s="1" t="s">
        <v>5196</v>
      </c>
      <c r="F2704" s="1">
        <v>105.9</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5197</v>
      </c>
      <c r="E2705" s="1" t="s">
        <v>5198</v>
      </c>
      <c r="F2705" s="1">
        <v>112.2</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5199</v>
      </c>
      <c r="E2706" s="1" t="s">
        <v>5200</v>
      </c>
      <c r="F2706" s="1">
        <v>116.6</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5201</v>
      </c>
      <c r="E2707" s="1" t="s">
        <v>5202</v>
      </c>
      <c r="F2707" s="1">
        <v>123.3</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5203</v>
      </c>
      <c r="E2708" s="1" t="s">
        <v>5204</v>
      </c>
      <c r="F2708" s="1">
        <v>127.4</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5205</v>
      </c>
      <c r="E2709" s="1" t="s">
        <v>1856</v>
      </c>
      <c r="F2709" s="1">
        <v>134.4</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5206</v>
      </c>
      <c r="E2710" s="1" t="s">
        <v>5207</v>
      </c>
      <c r="F2710" s="1">
        <v>138.5</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5208</v>
      </c>
      <c r="E2711" s="1" t="s">
        <v>5209</v>
      </c>
      <c r="F2711" s="1">
        <v>142.6</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5210</v>
      </c>
      <c r="E2712" s="1" t="s">
        <v>5211</v>
      </c>
      <c r="F2712" s="1">
        <v>146.80000000000001</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5212</v>
      </c>
      <c r="E2713" s="1" t="s">
        <v>5213</v>
      </c>
      <c r="F2713" s="1">
        <v>150.80000000000001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5214</v>
      </c>
      <c r="E2714" s="1" t="s">
        <v>5215</v>
      </c>
      <c r="F2714" s="1">
        <v>153.19999999999999</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5216</v>
      </c>
      <c r="E2715" s="1" t="s">
        <v>5217</v>
      </c>
      <c r="F2715" s="1">
        <v>155.19999999999999</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5218</v>
      </c>
      <c r="E2716" s="1" t="s">
        <v>5219</v>
      </c>
      <c r="F2716" s="1">
        <v>157.6</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5220</v>
      </c>
      <c r="E2717" s="1" t="s">
        <v>5221</v>
      </c>
      <c r="F2717" s="1">
        <v>159.6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5222</v>
      </c>
      <c r="E2718" s="1" t="s">
        <v>5223</v>
      </c>
      <c r="F2718" s="1">
        <v>164.1</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5224</v>
      </c>
      <c r="E2719" s="1" t="s">
        <v>5225</v>
      </c>
      <c r="F2719" s="1">
        <v>165.6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5226</v>
      </c>
      <c r="E2720" s="1" t="s">
        <v>5227</v>
      </c>
      <c r="F2720" s="1">
        <v>168.4</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5228</v>
      </c>
      <c r="E2721" s="1" t="s">
        <v>5229</v>
      </c>
      <c r="F2721" s="1">
        <v>173.8</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5230</v>
      </c>
      <c r="E2722" s="1" t="s">
        <v>5231</v>
      </c>
      <c r="F2722" s="1">
        <v>176.6</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10613</v>
      </c>
      <c r="C2723" s="1" t="s">
        <v>5150</v>
      </c>
      <c r="D2723" s="1" t="s">
        <v>5233</v>
      </c>
      <c r="E2723" s="1" t="s">
        <v>5234</v>
      </c>
      <c r="F2723" s="1">
        <v>180.2</v>
      </c>
      <c r="G2723" s="1">
        <v>0</v>
      </c>
      <c r="J2723" s="1">
        <v>0</v>
      </c>
      <c r="K2723" s="1">
        <v>0</v>
      </c>
      <c r="L2723" s="1">
        <v>0</v>
      </c>
      <c r="M2723" s="1">
        <v>0</v>
      </c>
      <c r="N2723" s="1">
        <v>0</v>
      </c>
      <c r="O2723" s="1">
        <v>0</v>
      </c>
      <c r="P2723" s="1" t="s">
        <v>9516</v>
      </c>
      <c r="Q2723" s="1">
        <v>1</v>
      </c>
      <c r="R2723" s="1">
        <v>0</v>
      </c>
      <c r="S2723" s="1">
        <v>0</v>
      </c>
      <c r="T2723" s="1" t="s">
        <v>9516</v>
      </c>
    </row>
    <row r="2724" spans="1:20" ht="13.5" customHeight="1">
      <c r="A2724" s="1" t="s">
        <v>5232</v>
      </c>
      <c r="B2724" s="1" t="s">
        <v>3219</v>
      </c>
      <c r="C2724" s="1" t="s">
        <v>5150</v>
      </c>
      <c r="D2724" s="1" t="s">
        <v>5235</v>
      </c>
      <c r="E2724" s="1" t="s">
        <v>5236</v>
      </c>
      <c r="F2724" s="1">
        <v>184.9</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5237</v>
      </c>
      <c r="E2725" s="1" t="s">
        <v>5238</v>
      </c>
      <c r="F2725" s="1">
        <v>186.6</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5239</v>
      </c>
      <c r="E2726" s="1" t="s">
        <v>5240</v>
      </c>
      <c r="F2726" s="1">
        <v>188.7</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5241</v>
      </c>
      <c r="E2727" s="1" t="s">
        <v>5242</v>
      </c>
      <c r="F2727" s="1">
        <v>193</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5243</v>
      </c>
      <c r="E2728" s="1" t="s">
        <v>5244</v>
      </c>
      <c r="F2728" s="1">
        <v>193.9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5245</v>
      </c>
      <c r="E2729" s="1" t="s">
        <v>5246</v>
      </c>
      <c r="F2729" s="1">
        <v>195.1</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5247</v>
      </c>
      <c r="E2730" s="1" t="s">
        <v>5248</v>
      </c>
      <c r="F2730" s="1">
        <v>197.8</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5249</v>
      </c>
      <c r="E2731" s="1" t="s">
        <v>5250</v>
      </c>
      <c r="F2731" s="1">
        <v>199.9</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5251</v>
      </c>
      <c r="E2732" s="1" t="s">
        <v>5252</v>
      </c>
      <c r="F2732" s="1">
        <v>201.1</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5253</v>
      </c>
      <c r="E2733" s="1" t="s">
        <v>5254</v>
      </c>
      <c r="F2733" s="1">
        <v>205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5255</v>
      </c>
      <c r="E2734" s="1" t="s">
        <v>5256</v>
      </c>
      <c r="F2734" s="1">
        <v>209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5257</v>
      </c>
      <c r="E2735" s="1" t="s">
        <v>5258</v>
      </c>
      <c r="F2735" s="1">
        <v>215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5259</v>
      </c>
      <c r="E2736" s="1" t="s">
        <v>5260</v>
      </c>
      <c r="F2736" s="1">
        <v>218.9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5261</v>
      </c>
      <c r="E2737" s="1" t="s">
        <v>5262</v>
      </c>
      <c r="F2737" s="1">
        <v>221.8</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5263</v>
      </c>
      <c r="E2738" s="1" t="s">
        <v>5264</v>
      </c>
      <c r="F2738" s="1">
        <v>227.6</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5265</v>
      </c>
      <c r="E2739" s="1" t="s">
        <v>5266</v>
      </c>
      <c r="F2739" s="1">
        <v>229.4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5267</v>
      </c>
      <c r="E2740" s="1" t="s">
        <v>5268</v>
      </c>
      <c r="F2740" s="1">
        <v>233.7</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5269</v>
      </c>
      <c r="E2741" s="1" t="s">
        <v>5270</v>
      </c>
      <c r="F2741" s="1">
        <v>236.4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5271</v>
      </c>
      <c r="E2742" s="1" t="s">
        <v>5272</v>
      </c>
      <c r="F2742" s="1">
        <v>242</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5273</v>
      </c>
      <c r="E2743" s="1" t="s">
        <v>5274</v>
      </c>
      <c r="F2743" s="1">
        <v>245</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5275</v>
      </c>
      <c r="E2744" s="1" t="s">
        <v>5276</v>
      </c>
      <c r="F2744" s="1">
        <v>254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5277</v>
      </c>
      <c r="E2745" s="1" t="s">
        <v>5278</v>
      </c>
      <c r="F2745" s="1">
        <v>261.2</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5279</v>
      </c>
      <c r="E2746" s="1" t="s">
        <v>5280</v>
      </c>
      <c r="F2746" s="1">
        <v>267.3</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5281</v>
      </c>
      <c r="E2747" s="1" t="s">
        <v>5282</v>
      </c>
      <c r="F2747" s="1">
        <v>272.5</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5283</v>
      </c>
      <c r="E2748" s="1" t="s">
        <v>5284</v>
      </c>
      <c r="F2748" s="1">
        <v>275.39999999999998</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5285</v>
      </c>
      <c r="E2749" s="1" t="s">
        <v>5286</v>
      </c>
      <c r="F2749" s="1">
        <v>279.7</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5287</v>
      </c>
      <c r="E2750" s="1" t="s">
        <v>5288</v>
      </c>
      <c r="F2750" s="1">
        <v>283.2</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5289</v>
      </c>
      <c r="E2751" s="1" t="s">
        <v>5290</v>
      </c>
      <c r="F2751" s="1">
        <v>285.39999999999998</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5291</v>
      </c>
      <c r="E2752" s="1" t="s">
        <v>5292</v>
      </c>
      <c r="F2752" s="1">
        <v>289.5</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5293</v>
      </c>
      <c r="E2753" s="1" t="s">
        <v>5294</v>
      </c>
      <c r="F2753" s="1">
        <v>294.5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5295</v>
      </c>
      <c r="E2754" s="1" t="s">
        <v>5296</v>
      </c>
      <c r="F2754" s="1">
        <v>299.60000000000002</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5297</v>
      </c>
      <c r="E2755" s="1" t="s">
        <v>5298</v>
      </c>
      <c r="F2755" s="1">
        <v>305.5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5299</v>
      </c>
      <c r="E2756" s="1" t="s">
        <v>5300</v>
      </c>
      <c r="F2756" s="1">
        <v>309.3</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5301</v>
      </c>
      <c r="E2757" s="1" t="s">
        <v>5302</v>
      </c>
      <c r="F2757" s="1">
        <v>313.60000000000002</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5303</v>
      </c>
      <c r="E2758" s="1" t="s">
        <v>5304</v>
      </c>
      <c r="F2758" s="1">
        <v>320.39999999999998</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5305</v>
      </c>
      <c r="E2759" s="1" t="s">
        <v>5306</v>
      </c>
      <c r="F2759" s="1">
        <v>324.7</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5307</v>
      </c>
      <c r="E2760" s="1" t="s">
        <v>5308</v>
      </c>
      <c r="F2760" s="1">
        <v>326.3</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5309</v>
      </c>
      <c r="E2761" s="1" t="s">
        <v>5310</v>
      </c>
      <c r="F2761" s="1">
        <v>329.2</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5311</v>
      </c>
      <c r="E2762" s="1" t="s">
        <v>5312</v>
      </c>
      <c r="F2762" s="1">
        <v>334.5</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5313</v>
      </c>
      <c r="E2763" s="1" t="s">
        <v>5314</v>
      </c>
      <c r="F2763" s="1">
        <v>341.9</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5315</v>
      </c>
      <c r="E2764" s="1" t="s">
        <v>5316</v>
      </c>
      <c r="F2764" s="1">
        <v>343.9</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5317</v>
      </c>
      <c r="E2765" s="1" t="s">
        <v>5318</v>
      </c>
      <c r="F2765" s="1">
        <v>347.3</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5319</v>
      </c>
      <c r="E2766" s="1" t="s">
        <v>5320</v>
      </c>
      <c r="F2766" s="1">
        <v>351.2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5321</v>
      </c>
      <c r="E2767" s="1" t="s">
        <v>5322</v>
      </c>
      <c r="F2767" s="1">
        <v>355.6</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5323</v>
      </c>
      <c r="E2768" s="1" t="s">
        <v>5324</v>
      </c>
      <c r="F2768" s="1">
        <v>358.1</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5325</v>
      </c>
      <c r="E2769" s="1" t="s">
        <v>5326</v>
      </c>
      <c r="F2769" s="1">
        <v>361.1</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5327</v>
      </c>
      <c r="E2770" s="1" t="s">
        <v>5328</v>
      </c>
      <c r="F2770" s="1">
        <v>363.8</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5329</v>
      </c>
      <c r="E2771" s="1" t="s">
        <v>5330</v>
      </c>
      <c r="F2771" s="1">
        <v>367.7</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5331</v>
      </c>
      <c r="E2772" s="1" t="s">
        <v>5332</v>
      </c>
      <c r="F2772" s="1">
        <v>370.5</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5333</v>
      </c>
      <c r="E2773" s="1" t="s">
        <v>5334</v>
      </c>
      <c r="F2773" s="1">
        <v>372.3</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5335</v>
      </c>
      <c r="E2774" s="1" t="s">
        <v>5336</v>
      </c>
      <c r="F2774" s="1">
        <v>375.9</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5337</v>
      </c>
      <c r="E2775" s="1" t="s">
        <v>5338</v>
      </c>
      <c r="F2775" s="1">
        <v>378.8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5339</v>
      </c>
      <c r="E2776" s="1" t="s">
        <v>5340</v>
      </c>
      <c r="F2776" s="1">
        <v>380.9</v>
      </c>
      <c r="G2776" s="1">
        <v>0</v>
      </c>
      <c r="H2776" s="1" t="s">
        <v>5341</v>
      </c>
      <c r="J2776" s="1">
        <v>0</v>
      </c>
      <c r="K2776" s="1">
        <v>0</v>
      </c>
      <c r="L2776" s="1">
        <v>3</v>
      </c>
      <c r="M2776" s="1">
        <v>2</v>
      </c>
      <c r="N2776" s="1">
        <v>0</v>
      </c>
      <c r="O2776" s="1">
        <v>0</v>
      </c>
      <c r="P2776" s="1" t="s">
        <v>9516</v>
      </c>
      <c r="Q2776" s="1">
        <v>0</v>
      </c>
      <c r="R2776" s="1">
        <v>0</v>
      </c>
      <c r="S2776" s="1">
        <v>0</v>
      </c>
      <c r="T2776" s="1" t="s">
        <v>9516</v>
      </c>
    </row>
    <row r="2777" spans="1:20" ht="13.5" customHeight="1">
      <c r="A2777" s="1" t="s">
        <v>5232</v>
      </c>
      <c r="B2777" s="1" t="s">
        <v>3219</v>
      </c>
      <c r="C2777" s="1" t="s">
        <v>5150</v>
      </c>
      <c r="D2777" s="1" t="s">
        <v>5342</v>
      </c>
      <c r="E2777" s="1" t="s">
        <v>5343</v>
      </c>
      <c r="F2777" s="1">
        <v>382.7</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5344</v>
      </c>
      <c r="E2778" s="1" t="s">
        <v>5345</v>
      </c>
      <c r="F2778" s="1">
        <v>384.2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10614</v>
      </c>
      <c r="C2779" s="1" t="s">
        <v>5173</v>
      </c>
      <c r="D2779" s="1" t="s">
        <v>5172</v>
      </c>
      <c r="E2779" s="1" t="s">
        <v>2328</v>
      </c>
      <c r="F2779" s="1">
        <v>0</v>
      </c>
      <c r="G2779" s="1">
        <v>0</v>
      </c>
      <c r="H2779" s="1" t="s">
        <v>5150</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5346</v>
      </c>
      <c r="E2780" s="1" t="s">
        <v>5347</v>
      </c>
      <c r="F2780" s="1">
        <v>3.3</v>
      </c>
      <c r="G2780" s="1">
        <v>3.6</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5348</v>
      </c>
      <c r="E2781" s="1" t="s">
        <v>5349</v>
      </c>
      <c r="F2781" s="1">
        <v>7</v>
      </c>
      <c r="G2781" s="1">
        <v>7.7</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5350</v>
      </c>
      <c r="E2782" s="1" t="s">
        <v>5351</v>
      </c>
      <c r="F2782" s="1">
        <v>11</v>
      </c>
      <c r="G2782" s="1">
        <v>12.1</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5352</v>
      </c>
      <c r="E2783" s="1" t="s">
        <v>5353</v>
      </c>
      <c r="F2783" s="1">
        <v>13.2</v>
      </c>
      <c r="G2783" s="1">
        <v>14.5</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5354</v>
      </c>
      <c r="E2784" s="1" t="s">
        <v>5355</v>
      </c>
      <c r="F2784" s="1">
        <v>15</v>
      </c>
      <c r="G2784" s="1">
        <v>16.5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9892</v>
      </c>
      <c r="E2785" s="1" t="s">
        <v>5356</v>
      </c>
      <c r="F2785" s="1">
        <v>17.899999999999999</v>
      </c>
      <c r="G2785" s="1">
        <v>19.7</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5357</v>
      </c>
      <c r="E2786" s="1" t="s">
        <v>5358</v>
      </c>
      <c r="F2786" s="1">
        <v>21.4</v>
      </c>
      <c r="G2786" s="1">
        <v>23.5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5359</v>
      </c>
      <c r="E2787" s="1" t="s">
        <v>5360</v>
      </c>
      <c r="F2787" s="1">
        <v>23.7</v>
      </c>
      <c r="G2787" s="1">
        <v>26.1</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9958</v>
      </c>
      <c r="B2788" s="1" t="s">
        <v>3052</v>
      </c>
      <c r="C2788" s="1" t="s">
        <v>5173</v>
      </c>
      <c r="D2788" s="1" t="s">
        <v>5361</v>
      </c>
      <c r="E2788" s="1" t="s">
        <v>5362</v>
      </c>
      <c r="F2788" s="1">
        <v>25.4</v>
      </c>
      <c r="G2788" s="1">
        <v>27.9</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5363</v>
      </c>
      <c r="E2789" s="1" t="s">
        <v>5364</v>
      </c>
      <c r="F2789" s="1">
        <v>29.1</v>
      </c>
      <c r="G2789" s="1">
        <v>32</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5167</v>
      </c>
      <c r="E2790" s="1" t="s">
        <v>5168</v>
      </c>
      <c r="F2790" s="1">
        <v>0</v>
      </c>
      <c r="G2790" s="1">
        <v>0</v>
      </c>
      <c r="H2790" s="1" t="s">
        <v>5150</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5365</v>
      </c>
      <c r="E2791" s="1" t="s">
        <v>5366</v>
      </c>
      <c r="F2791" s="1">
        <v>4.2</v>
      </c>
      <c r="G2791" s="1">
        <v>4.5999999999999996</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5367</v>
      </c>
      <c r="E2792" s="1" t="s">
        <v>5368</v>
      </c>
      <c r="F2792" s="1">
        <v>7</v>
      </c>
      <c r="G2792" s="1">
        <v>7.7</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5369</v>
      </c>
      <c r="E2793" s="1" t="s">
        <v>5370</v>
      </c>
      <c r="F2793" s="1">
        <v>11.7</v>
      </c>
      <c r="G2793" s="1">
        <v>12.9</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5371</v>
      </c>
      <c r="E2794" s="1" t="s">
        <v>5372</v>
      </c>
      <c r="F2794" s="1">
        <v>13</v>
      </c>
      <c r="G2794" s="1">
        <v>14.3</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5373</v>
      </c>
      <c r="E2795" s="1" t="s">
        <v>5374</v>
      </c>
      <c r="F2795" s="1">
        <v>15.6</v>
      </c>
      <c r="G2795" s="1">
        <v>17.2</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5375</v>
      </c>
      <c r="E2796" s="1" t="s">
        <v>5376</v>
      </c>
      <c r="F2796" s="1">
        <v>18.5</v>
      </c>
      <c r="G2796" s="1">
        <v>20.399999999999999</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5377</v>
      </c>
      <c r="E2797" s="1" t="s">
        <v>5378</v>
      </c>
      <c r="F2797" s="1">
        <v>21.3</v>
      </c>
      <c r="G2797" s="1">
        <v>23.4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5379</v>
      </c>
      <c r="E2798" s="1" t="s">
        <v>5380</v>
      </c>
      <c r="F2798" s="1">
        <v>23.3</v>
      </c>
      <c r="G2798" s="1">
        <v>25.6</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5381</v>
      </c>
      <c r="E2799" s="1" t="s">
        <v>5382</v>
      </c>
      <c r="F2799" s="1">
        <v>25.8</v>
      </c>
      <c r="G2799" s="1">
        <v>28.4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5383</v>
      </c>
      <c r="E2800" s="1" t="s">
        <v>5384</v>
      </c>
      <c r="F2800" s="1">
        <v>29.5</v>
      </c>
      <c r="G2800" s="1">
        <v>32.5</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5385</v>
      </c>
      <c r="E2801" s="1" t="s">
        <v>5386</v>
      </c>
      <c r="F2801" s="1">
        <v>33.799999999999997</v>
      </c>
      <c r="G2801" s="1">
        <v>37.200000000000003</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5387</v>
      </c>
      <c r="E2802" s="1" t="s">
        <v>5388</v>
      </c>
      <c r="F2802" s="1">
        <v>36.6</v>
      </c>
      <c r="G2802" s="1">
        <v>40.299999999999997</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5389</v>
      </c>
      <c r="E2803" s="1" t="s">
        <v>5390</v>
      </c>
      <c r="F2803" s="1">
        <v>39.700000000000003</v>
      </c>
      <c r="G2803" s="1">
        <v>43.7</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5391</v>
      </c>
      <c r="E2804" s="1" t="s">
        <v>5392</v>
      </c>
      <c r="F2804" s="1">
        <v>43.5</v>
      </c>
      <c r="G2804" s="1">
        <v>47.9</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3183</v>
      </c>
      <c r="E2805" s="1" t="s">
        <v>3184</v>
      </c>
      <c r="F2805" s="1">
        <v>0</v>
      </c>
      <c r="G2805" s="1">
        <v>0</v>
      </c>
      <c r="H2805" s="1" t="s">
        <v>5393</v>
      </c>
      <c r="J2805" s="1">
        <v>103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5394</v>
      </c>
      <c r="E2806" s="1" t="s">
        <v>5395</v>
      </c>
      <c r="F2806" s="1">
        <v>3.8</v>
      </c>
      <c r="G2806" s="1">
        <v>0</v>
      </c>
      <c r="H2806" s="1" t="s">
        <v>7</v>
      </c>
      <c r="J2806" s="1">
        <v>3</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5396</v>
      </c>
      <c r="E2807" s="1" t="s">
        <v>5397</v>
      </c>
      <c r="F2807" s="1">
        <v>7.5</v>
      </c>
      <c r="G2807" s="1">
        <v>0</v>
      </c>
      <c r="H2807" s="1" t="s">
        <v>7</v>
      </c>
      <c r="J2807" s="1">
        <v>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5398</v>
      </c>
      <c r="E2808" s="1" t="s">
        <v>5399</v>
      </c>
      <c r="F2808" s="1">
        <v>9.3000000000000007</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5400</v>
      </c>
      <c r="E2809" s="1" t="s">
        <v>5401</v>
      </c>
      <c r="F2809" s="1">
        <v>12.2</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5402</v>
      </c>
      <c r="E2810" s="1" t="s">
        <v>5403</v>
      </c>
      <c r="F2810" s="1">
        <v>16.399999999999999</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5404</v>
      </c>
      <c r="E2811" s="1" t="s">
        <v>5405</v>
      </c>
      <c r="F2811" s="1">
        <v>19.600000000000001</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5406</v>
      </c>
      <c r="E2812" s="1" t="s">
        <v>5407</v>
      </c>
      <c r="F2812" s="1">
        <v>23.8</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5408</v>
      </c>
      <c r="E2813" s="1" t="s">
        <v>1558</v>
      </c>
      <c r="F2813" s="1">
        <v>28.5</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1424</v>
      </c>
      <c r="E2814" s="1" t="s">
        <v>5409</v>
      </c>
      <c r="F2814" s="1">
        <v>31.7</v>
      </c>
      <c r="G2814" s="1">
        <v>0</v>
      </c>
      <c r="H2814" s="1" t="s">
        <v>7</v>
      </c>
      <c r="I2814" s="1" t="s">
        <v>9332</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5410</v>
      </c>
      <c r="E2815" s="1" t="s">
        <v>5411</v>
      </c>
      <c r="F2815" s="1">
        <v>33</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5412</v>
      </c>
      <c r="E2816" s="1" t="s">
        <v>5413</v>
      </c>
      <c r="F2816" s="1">
        <v>37.200000000000003</v>
      </c>
      <c r="G2816" s="1">
        <v>0</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5414</v>
      </c>
      <c r="E2817" s="1" t="s">
        <v>5415</v>
      </c>
      <c r="F2817" s="1">
        <v>40.4</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5416</v>
      </c>
      <c r="E2818" s="1" t="s">
        <v>5417</v>
      </c>
      <c r="F2818" s="1">
        <v>44.1</v>
      </c>
      <c r="G2818" s="1">
        <v>0</v>
      </c>
      <c r="H2818" s="1" t="s">
        <v>5160</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5418</v>
      </c>
      <c r="E2819" s="1" t="s">
        <v>5419</v>
      </c>
      <c r="F2819" s="1">
        <v>47.5</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5420</v>
      </c>
      <c r="E2820" s="1" t="s">
        <v>5421</v>
      </c>
      <c r="F2820" s="1">
        <v>50.9</v>
      </c>
      <c r="G2820" s="1">
        <v>0</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5422</v>
      </c>
      <c r="E2821" s="1" t="s">
        <v>5423</v>
      </c>
      <c r="F2821" s="1">
        <v>55.3</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5151</v>
      </c>
      <c r="E2822" s="1" t="s">
        <v>5152</v>
      </c>
      <c r="F2822" s="1">
        <v>59.9</v>
      </c>
      <c r="G2822" s="1">
        <v>0</v>
      </c>
      <c r="H2822" s="1" t="s">
        <v>5150</v>
      </c>
      <c r="J2822" s="1">
        <v>0</v>
      </c>
      <c r="K2822" s="1">
        <v>0</v>
      </c>
      <c r="L2822" s="1">
        <v>0</v>
      </c>
      <c r="M2822" s="1">
        <v>0</v>
      </c>
      <c r="N2822" s="1">
        <v>0</v>
      </c>
      <c r="O2822" s="1">
        <v>0</v>
      </c>
      <c r="P2822" s="1" t="s">
        <v>9516</v>
      </c>
      <c r="Q2822" s="1">
        <v>1</v>
      </c>
      <c r="R2822" s="1">
        <v>0</v>
      </c>
      <c r="S2822" s="1">
        <v>0</v>
      </c>
      <c r="T2822" s="1" t="s">
        <v>9516</v>
      </c>
    </row>
    <row r="2823" spans="1:20" ht="13.5" customHeight="1">
      <c r="A2823" s="1" t="s">
        <v>5149</v>
      </c>
      <c r="B2823" s="1" t="s">
        <v>3219</v>
      </c>
      <c r="C2823" s="1" t="s">
        <v>5153</v>
      </c>
      <c r="D2823" s="1" t="s">
        <v>5424</v>
      </c>
      <c r="E2823" s="1" t="s">
        <v>5425</v>
      </c>
      <c r="F2823" s="1">
        <v>65.599999999999994</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5426</v>
      </c>
      <c r="E2824" s="1" t="s">
        <v>5427</v>
      </c>
      <c r="F2824" s="1">
        <v>71</v>
      </c>
      <c r="G2824" s="1">
        <v>0</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5428</v>
      </c>
      <c r="E2825" s="1" t="s">
        <v>5429</v>
      </c>
      <c r="F2825" s="1">
        <v>79.900000000000006</v>
      </c>
      <c r="G2825" s="1">
        <v>0</v>
      </c>
      <c r="H2825" s="1" t="s">
        <v>3244</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5430</v>
      </c>
      <c r="E2826" s="1" t="s">
        <v>5431</v>
      </c>
      <c r="F2826" s="1">
        <v>86.1</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5432</v>
      </c>
      <c r="E2827" s="1" t="s">
        <v>5433</v>
      </c>
      <c r="F2827" s="1">
        <v>90.5</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5434</v>
      </c>
      <c r="E2828" s="1" t="s">
        <v>5435</v>
      </c>
      <c r="F2828" s="1">
        <v>94.5</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9893</v>
      </c>
      <c r="E2829" s="1" t="s">
        <v>5436</v>
      </c>
      <c r="F2829" s="1">
        <v>101.8</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9894</v>
      </c>
      <c r="E2830" s="1" t="s">
        <v>5437</v>
      </c>
      <c r="F2830" s="1">
        <v>104.8</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1965</v>
      </c>
      <c r="E2831" s="1" t="s">
        <v>5438</v>
      </c>
      <c r="F2831" s="1">
        <v>108.8</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5439</v>
      </c>
      <c r="E2832" s="1" t="s">
        <v>5440</v>
      </c>
      <c r="F2832" s="1">
        <v>114.2</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3829</v>
      </c>
      <c r="E2833" s="1" t="s">
        <v>3830</v>
      </c>
      <c r="F2833" s="1">
        <v>120.9</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5441</v>
      </c>
      <c r="E2834" s="1" t="s">
        <v>5442</v>
      </c>
      <c r="F2834" s="1">
        <v>126.9</v>
      </c>
      <c r="G2834" s="1">
        <v>0</v>
      </c>
      <c r="H2834" s="1" t="s">
        <v>5443</v>
      </c>
      <c r="J2834" s="1">
        <v>0</v>
      </c>
      <c r="K2834" s="1">
        <v>0</v>
      </c>
      <c r="L2834" s="1">
        <v>3</v>
      </c>
      <c r="M2834" s="1">
        <v>0</v>
      </c>
      <c r="N2834" s="1">
        <v>0</v>
      </c>
      <c r="O2834" s="1">
        <v>0</v>
      </c>
      <c r="P2834" s="1" t="s">
        <v>9516</v>
      </c>
      <c r="Q2834" s="1">
        <v>0</v>
      </c>
      <c r="R2834" s="1">
        <v>0</v>
      </c>
      <c r="S2834" s="1">
        <v>0</v>
      </c>
      <c r="T2834" s="1" t="s">
        <v>9516</v>
      </c>
    </row>
    <row r="2835" spans="1:20" ht="13.5" customHeight="1">
      <c r="A2835" s="1" t="s">
        <v>5444</v>
      </c>
      <c r="B2835" s="1" t="s">
        <v>3219</v>
      </c>
      <c r="C2835" s="1" t="s">
        <v>5153</v>
      </c>
      <c r="D2835" s="1" t="s">
        <v>5445</v>
      </c>
      <c r="E2835" s="1" t="s">
        <v>5446</v>
      </c>
      <c r="F2835" s="1">
        <v>130.1</v>
      </c>
      <c r="G2835" s="1">
        <v>0</v>
      </c>
      <c r="H2835" s="1" t="s">
        <v>7</v>
      </c>
      <c r="J2835" s="1">
        <v>0</v>
      </c>
      <c r="K2835" s="1">
        <v>0</v>
      </c>
      <c r="L2835" s="1">
        <v>3</v>
      </c>
      <c r="M2835" s="1">
        <v>0</v>
      </c>
      <c r="N2835" s="1">
        <v>0</v>
      </c>
      <c r="O2835" s="1">
        <v>0</v>
      </c>
      <c r="P2835" s="1" t="s">
        <v>9516</v>
      </c>
      <c r="Q2835" s="1">
        <v>0</v>
      </c>
      <c r="R2835" s="1">
        <v>0</v>
      </c>
      <c r="S2835" s="1">
        <v>0</v>
      </c>
      <c r="T2835" s="1" t="s">
        <v>9516</v>
      </c>
    </row>
    <row r="2836" spans="1:20" ht="13.5" customHeight="1">
      <c r="A2836" s="1" t="s">
        <v>5444</v>
      </c>
      <c r="B2836" s="1" t="s">
        <v>3219</v>
      </c>
      <c r="C2836" s="1" t="s">
        <v>5153</v>
      </c>
      <c r="D2836" s="1" t="s">
        <v>5447</v>
      </c>
      <c r="E2836" s="1" t="s">
        <v>5448</v>
      </c>
      <c r="F2836" s="1">
        <v>133.9</v>
      </c>
      <c r="G2836" s="1">
        <v>0</v>
      </c>
      <c r="H2836" s="1" t="s">
        <v>5449</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1925</v>
      </c>
      <c r="E2837" s="1" t="s">
        <v>1926</v>
      </c>
      <c r="F2837" s="1">
        <v>138.69999999999999</v>
      </c>
      <c r="G2837" s="1">
        <v>0</v>
      </c>
      <c r="H2837" s="1" t="s">
        <v>7</v>
      </c>
      <c r="I2837" s="1" t="s">
        <v>9332</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5450</v>
      </c>
      <c r="E2838" s="1" t="s">
        <v>5451</v>
      </c>
      <c r="F2838" s="1">
        <v>142.5</v>
      </c>
      <c r="G2838" s="1">
        <v>0</v>
      </c>
      <c r="H2838" s="1" t="s">
        <v>7</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5452</v>
      </c>
      <c r="E2839" s="1" t="s">
        <v>5453</v>
      </c>
      <c r="F2839" s="1">
        <v>145.69999999999999</v>
      </c>
      <c r="G2839" s="1">
        <v>0</v>
      </c>
      <c r="H2839" s="1" t="s">
        <v>7</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5454</v>
      </c>
      <c r="E2840" s="1" t="s">
        <v>1828</v>
      </c>
      <c r="F2840" s="1">
        <v>149.30000000000001</v>
      </c>
      <c r="G2840" s="1">
        <v>0</v>
      </c>
      <c r="H2840" s="1" t="s">
        <v>5455</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1224</v>
      </c>
      <c r="E2841" s="1" t="s">
        <v>5456</v>
      </c>
      <c r="F2841" s="1">
        <v>151.1</v>
      </c>
      <c r="G2841" s="1">
        <v>0</v>
      </c>
      <c r="H2841" s="1" t="s">
        <v>7</v>
      </c>
      <c r="I2841" s="1" t="s">
        <v>9332</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5457</v>
      </c>
      <c r="E2842" s="1" t="s">
        <v>5458</v>
      </c>
      <c r="F2842" s="1">
        <v>154</v>
      </c>
      <c r="G2842" s="1">
        <v>0</v>
      </c>
      <c r="H2842" s="1" t="s">
        <v>7</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5459</v>
      </c>
      <c r="E2843" s="1" t="s">
        <v>5460</v>
      </c>
      <c r="F2843" s="1">
        <v>156.4</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3211</v>
      </c>
      <c r="E2844" s="1" t="s">
        <v>5461</v>
      </c>
      <c r="F2844" s="1">
        <v>158.80000000000001</v>
      </c>
      <c r="G2844" s="1">
        <v>0</v>
      </c>
      <c r="H2844" s="1" t="s">
        <v>7</v>
      </c>
      <c r="I2844" s="1" t="s">
        <v>9332</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5462</v>
      </c>
      <c r="E2845" s="1" t="s">
        <v>5463</v>
      </c>
      <c r="F2845" s="1">
        <v>160.5</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5464</v>
      </c>
      <c r="E2846" s="1" t="s">
        <v>5465</v>
      </c>
      <c r="F2846" s="1">
        <v>163.1</v>
      </c>
      <c r="G2846" s="1">
        <v>0</v>
      </c>
      <c r="H2846" s="1" t="s">
        <v>7</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5466</v>
      </c>
      <c r="E2847" s="1" t="s">
        <v>5467</v>
      </c>
      <c r="F2847" s="1">
        <v>164.3</v>
      </c>
      <c r="G2847" s="1">
        <v>0</v>
      </c>
      <c r="H2847" s="1" t="s">
        <v>5468</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5469</v>
      </c>
      <c r="E2848" s="1" t="s">
        <v>5470</v>
      </c>
      <c r="F2848" s="1">
        <v>166</v>
      </c>
      <c r="G2848" s="1">
        <v>0</v>
      </c>
      <c r="H2848" s="1" t="s">
        <v>7</v>
      </c>
      <c r="J2848" s="1">
        <v>5</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5471</v>
      </c>
      <c r="E2849" s="1" t="s">
        <v>5472</v>
      </c>
      <c r="F2849" s="1">
        <v>167.5</v>
      </c>
      <c r="G2849" s="1">
        <v>0</v>
      </c>
      <c r="H2849" s="1" t="s">
        <v>7</v>
      </c>
      <c r="J2849" s="1">
        <v>5</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5473</v>
      </c>
      <c r="E2850" s="1" t="s">
        <v>5474</v>
      </c>
      <c r="F2850" s="1">
        <v>169</v>
      </c>
      <c r="G2850" s="1">
        <v>0</v>
      </c>
      <c r="H2850" s="1" t="s">
        <v>7</v>
      </c>
      <c r="J2850" s="1">
        <v>5</v>
      </c>
      <c r="K2850" s="1">
        <v>0</v>
      </c>
      <c r="L2850" s="1">
        <v>3</v>
      </c>
      <c r="M2850" s="1">
        <v>2</v>
      </c>
      <c r="N2850" s="1">
        <v>0</v>
      </c>
      <c r="O2850" s="1">
        <v>0</v>
      </c>
      <c r="P2850" s="1" t="s">
        <v>9516</v>
      </c>
      <c r="Q2850" s="1">
        <v>0</v>
      </c>
      <c r="R2850" s="1">
        <v>0</v>
      </c>
      <c r="S2850" s="1">
        <v>0</v>
      </c>
      <c r="T2850" s="1" t="s">
        <v>9516</v>
      </c>
    </row>
    <row r="2851" spans="1:20">
      <c r="A2851" s="1" t="s">
        <v>3269</v>
      </c>
      <c r="B2851" s="1" t="s">
        <v>3219</v>
      </c>
      <c r="C2851" s="1" t="s">
        <v>5153</v>
      </c>
      <c r="D2851" s="1" t="s">
        <v>5475</v>
      </c>
      <c r="E2851" s="1" t="s">
        <v>5476</v>
      </c>
      <c r="F2851" s="1">
        <v>171.4</v>
      </c>
      <c r="G2851" s="1">
        <v>0</v>
      </c>
      <c r="H2851" s="1" t="s">
        <v>5477</v>
      </c>
      <c r="J2851" s="1">
        <v>5</v>
      </c>
      <c r="K2851" s="1">
        <v>0</v>
      </c>
      <c r="L2851" s="1">
        <v>3</v>
      </c>
      <c r="M2851" s="1">
        <v>2</v>
      </c>
      <c r="N2851" s="1">
        <v>2</v>
      </c>
      <c r="O2851" s="1">
        <v>0</v>
      </c>
      <c r="P2851" s="1" t="s">
        <v>9516</v>
      </c>
      <c r="Q2851" s="1">
        <v>0</v>
      </c>
      <c r="R2851" s="1">
        <v>9</v>
      </c>
      <c r="S2851" s="1">
        <v>0</v>
      </c>
      <c r="T2851" s="1" t="s">
        <v>9516</v>
      </c>
    </row>
    <row r="2852" spans="1:20">
      <c r="A2852" s="1" t="s">
        <v>3269</v>
      </c>
      <c r="B2852" s="1" t="s">
        <v>3219</v>
      </c>
      <c r="C2852" s="1" t="s">
        <v>5153</v>
      </c>
      <c r="D2852" s="1" t="s">
        <v>5478</v>
      </c>
      <c r="E2852" s="1" t="s">
        <v>5479</v>
      </c>
      <c r="F2852" s="1">
        <v>172.4</v>
      </c>
      <c r="G2852" s="1">
        <v>0</v>
      </c>
      <c r="H2852" s="1" t="s">
        <v>9502</v>
      </c>
      <c r="J2852" s="1">
        <v>5</v>
      </c>
      <c r="K2852" s="1">
        <v>0</v>
      </c>
      <c r="L2852" s="1">
        <v>3</v>
      </c>
      <c r="M2852" s="1">
        <v>2</v>
      </c>
      <c r="N2852" s="1">
        <v>2</v>
      </c>
      <c r="O2852" s="1">
        <v>0</v>
      </c>
      <c r="P2852" s="1" t="s">
        <v>9516</v>
      </c>
      <c r="Q2852" s="1">
        <v>0</v>
      </c>
      <c r="R2852" s="1">
        <v>0</v>
      </c>
      <c r="S2852" s="1">
        <v>0</v>
      </c>
      <c r="T2852" s="1" t="s">
        <v>9516</v>
      </c>
    </row>
    <row r="2853" spans="1:20">
      <c r="A2853" s="1" t="s">
        <v>3269</v>
      </c>
      <c r="B2853" s="1" t="s">
        <v>3219</v>
      </c>
      <c r="C2853" s="1" t="s">
        <v>5153</v>
      </c>
      <c r="D2853" s="1" t="s">
        <v>5480</v>
      </c>
      <c r="E2853" s="1" t="s">
        <v>5481</v>
      </c>
      <c r="F2853" s="1">
        <v>173.6</v>
      </c>
      <c r="G2853" s="1">
        <v>0</v>
      </c>
      <c r="H2853" s="1" t="s">
        <v>3291</v>
      </c>
      <c r="J2853" s="1">
        <v>5</v>
      </c>
      <c r="K2853" s="1">
        <v>0</v>
      </c>
      <c r="L2853" s="1">
        <v>3</v>
      </c>
      <c r="M2853" s="1">
        <v>2</v>
      </c>
      <c r="N2853" s="1">
        <v>2</v>
      </c>
      <c r="O2853" s="1">
        <v>0</v>
      </c>
      <c r="P2853" s="1" t="s">
        <v>9516</v>
      </c>
      <c r="Q2853" s="1">
        <v>0</v>
      </c>
      <c r="R2853" s="1">
        <v>109</v>
      </c>
      <c r="S2853" s="1">
        <v>0</v>
      </c>
      <c r="T2853" s="1" t="s">
        <v>9516</v>
      </c>
    </row>
    <row r="2854" spans="1:20">
      <c r="A2854" s="1" t="s">
        <v>3269</v>
      </c>
      <c r="B2854" s="1" t="s">
        <v>3219</v>
      </c>
      <c r="C2854" s="1" t="s">
        <v>5153</v>
      </c>
      <c r="D2854" s="1" t="s">
        <v>5482</v>
      </c>
      <c r="E2854" s="1" t="s">
        <v>5483</v>
      </c>
      <c r="F2854" s="1">
        <v>174.9</v>
      </c>
      <c r="G2854" s="1">
        <v>0</v>
      </c>
      <c r="J2854" s="1">
        <v>5</v>
      </c>
      <c r="K2854" s="1">
        <v>0</v>
      </c>
      <c r="L2854" s="1">
        <v>3</v>
      </c>
      <c r="M2854" s="1">
        <v>2</v>
      </c>
      <c r="N2854" s="1">
        <v>2</v>
      </c>
      <c r="O2854" s="1">
        <v>0</v>
      </c>
      <c r="P2854" s="1" t="s">
        <v>9516</v>
      </c>
      <c r="Q2854" s="1">
        <v>0</v>
      </c>
      <c r="R2854" s="1">
        <v>0</v>
      </c>
      <c r="S2854" s="1">
        <v>0</v>
      </c>
      <c r="T2854" s="1" t="s">
        <v>9516</v>
      </c>
    </row>
    <row r="2855" spans="1:20" ht="13.5" customHeight="1">
      <c r="A2855" s="1" t="s">
        <v>3210</v>
      </c>
      <c r="B2855" s="1" t="s">
        <v>3219</v>
      </c>
      <c r="C2855" s="1" t="s">
        <v>3769</v>
      </c>
      <c r="D2855" s="1" t="s">
        <v>3216</v>
      </c>
      <c r="E2855" s="1" t="s">
        <v>3217</v>
      </c>
      <c r="F2855" s="1">
        <v>0</v>
      </c>
      <c r="G2855" s="1">
        <v>0</v>
      </c>
      <c r="H2855" s="1" t="s">
        <v>3468</v>
      </c>
      <c r="J2855" s="1">
        <v>0</v>
      </c>
      <c r="K2855" s="1">
        <v>0</v>
      </c>
      <c r="L2855" s="1">
        <v>3</v>
      </c>
      <c r="M2855" s="1">
        <v>0</v>
      </c>
      <c r="N2855" s="1">
        <v>0</v>
      </c>
      <c r="O2855" s="1">
        <v>0</v>
      </c>
      <c r="P2855" s="1" t="s">
        <v>10098</v>
      </c>
      <c r="Q2855" s="1">
        <v>1</v>
      </c>
      <c r="R2855" s="1">
        <v>106</v>
      </c>
      <c r="S2855" s="1">
        <v>0</v>
      </c>
      <c r="T2855" s="1" t="s">
        <v>9516</v>
      </c>
    </row>
    <row r="2856" spans="1:20" ht="13.5" customHeight="1">
      <c r="A2856" s="1" t="s">
        <v>3210</v>
      </c>
      <c r="B2856" s="1" t="s">
        <v>3219</v>
      </c>
      <c r="C2856" s="1" t="s">
        <v>3769</v>
      </c>
      <c r="D2856" s="1" t="s">
        <v>5492</v>
      </c>
      <c r="E2856" s="1" t="s">
        <v>4416</v>
      </c>
      <c r="F2856" s="1">
        <v>2.4</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5493</v>
      </c>
      <c r="E2857" s="1" t="s">
        <v>5494</v>
      </c>
      <c r="F2857" s="1">
        <v>4.7</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5495</v>
      </c>
      <c r="E2858" s="1" t="s">
        <v>5496</v>
      </c>
      <c r="F2858" s="1">
        <v>7.7</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5497</v>
      </c>
      <c r="E2859" s="1" t="s">
        <v>5498</v>
      </c>
      <c r="F2859" s="1">
        <v>12.8</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5499</v>
      </c>
      <c r="E2860" s="1" t="s">
        <v>5500</v>
      </c>
      <c r="F2860" s="1">
        <v>15.6</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5501</v>
      </c>
      <c r="E2861" s="1" t="s">
        <v>3273</v>
      </c>
      <c r="F2861" s="1">
        <v>18.2</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5502</v>
      </c>
      <c r="E2862" s="1" t="s">
        <v>5503</v>
      </c>
      <c r="F2862" s="1">
        <v>22.4</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5504</v>
      </c>
      <c r="E2863" s="1" t="s">
        <v>5505</v>
      </c>
      <c r="F2863" s="1">
        <v>26.5</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5506</v>
      </c>
      <c r="E2864" s="1" t="s">
        <v>5507</v>
      </c>
      <c r="F2864" s="1">
        <v>31.4</v>
      </c>
      <c r="G2864" s="1">
        <v>0</v>
      </c>
      <c r="H2864" s="1" t="s">
        <v>3258</v>
      </c>
      <c r="J2864" s="1">
        <v>0</v>
      </c>
      <c r="K2864" s="1">
        <v>0</v>
      </c>
      <c r="L2864" s="1">
        <v>3</v>
      </c>
      <c r="M2864" s="1">
        <v>0</v>
      </c>
      <c r="N2864" s="1">
        <v>0</v>
      </c>
      <c r="O2864" s="1">
        <v>0</v>
      </c>
      <c r="P2864" s="1" t="s">
        <v>9516</v>
      </c>
      <c r="Q2864" s="1">
        <v>0</v>
      </c>
      <c r="R2864" s="1">
        <v>6</v>
      </c>
      <c r="S2864" s="1">
        <v>0</v>
      </c>
      <c r="T2864" s="1" t="s">
        <v>9516</v>
      </c>
    </row>
    <row r="2865" spans="1:20" ht="13.5" customHeight="1">
      <c r="A2865" s="1" t="s">
        <v>5508</v>
      </c>
      <c r="B2865" s="1" t="s">
        <v>3219</v>
      </c>
      <c r="C2865" s="1" t="s">
        <v>3769</v>
      </c>
      <c r="D2865" s="1" t="s">
        <v>5509</v>
      </c>
      <c r="E2865" s="1" t="s">
        <v>5510</v>
      </c>
      <c r="F2865" s="1">
        <v>39.200000000000003</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5511</v>
      </c>
      <c r="E2866" s="1" t="s">
        <v>5512</v>
      </c>
      <c r="F2866" s="1">
        <v>45.9</v>
      </c>
      <c r="G2866" s="1">
        <v>0</v>
      </c>
      <c r="H2866" s="1" t="s">
        <v>5513</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5514</v>
      </c>
      <c r="E2867" s="1" t="s">
        <v>5515</v>
      </c>
      <c r="F2867" s="1">
        <v>62.5</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5516</v>
      </c>
      <c r="E2868" s="1" t="s">
        <v>5517</v>
      </c>
      <c r="F2868" s="1">
        <v>65.099999999999994</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5518</v>
      </c>
      <c r="E2869" s="1" t="s">
        <v>5519</v>
      </c>
      <c r="F2869" s="1">
        <v>68.7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5520</v>
      </c>
      <c r="E2870" s="1" t="s">
        <v>5521</v>
      </c>
      <c r="F2870" s="1">
        <v>72.2</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5522</v>
      </c>
      <c r="E2871" s="1" t="s">
        <v>5523</v>
      </c>
      <c r="F2871" s="1">
        <v>76.7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5524</v>
      </c>
      <c r="E2872" s="1" t="s">
        <v>5525</v>
      </c>
      <c r="F2872" s="1">
        <v>81</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5526</v>
      </c>
      <c r="E2873" s="1" t="s">
        <v>5527</v>
      </c>
      <c r="F2873" s="1">
        <v>86.2</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5528</v>
      </c>
      <c r="E2874" s="1" t="s">
        <v>5529</v>
      </c>
      <c r="F2874" s="1">
        <v>89.4</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5530</v>
      </c>
      <c r="E2875" s="1" t="s">
        <v>5531</v>
      </c>
      <c r="F2875" s="1">
        <v>94.1</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5532</v>
      </c>
      <c r="E2876" s="1" t="s">
        <v>5533</v>
      </c>
      <c r="F2876" s="1">
        <v>97.3</v>
      </c>
      <c r="G2876" s="1">
        <v>0</v>
      </c>
      <c r="H2876" s="1" t="s">
        <v>5534</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5535</v>
      </c>
      <c r="E2877" s="1" t="s">
        <v>5536</v>
      </c>
      <c r="F2877" s="1">
        <v>99.9</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5537</v>
      </c>
      <c r="E2878" s="1" t="s">
        <v>5538</v>
      </c>
      <c r="F2878" s="1">
        <v>105.8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5539</v>
      </c>
      <c r="E2879" s="1" t="s">
        <v>5540</v>
      </c>
      <c r="F2879" s="1">
        <v>108.1</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5541</v>
      </c>
      <c r="E2880" s="1" t="s">
        <v>5542</v>
      </c>
      <c r="F2880" s="1">
        <v>111.8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5543</v>
      </c>
      <c r="E2881" s="1" t="s">
        <v>5544</v>
      </c>
      <c r="F2881" s="1">
        <v>117.6</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5545</v>
      </c>
      <c r="E2882" s="1" t="s">
        <v>5546</v>
      </c>
      <c r="F2882" s="1">
        <v>121.4</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5547</v>
      </c>
      <c r="E2883" s="1" t="s">
        <v>5548</v>
      </c>
      <c r="F2883" s="1">
        <v>124.5</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5550</v>
      </c>
      <c r="E2884" s="1" t="s">
        <v>5551</v>
      </c>
      <c r="F2884" s="1">
        <v>130.19999999999999</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5552</v>
      </c>
      <c r="E2885" s="1" t="s">
        <v>5553</v>
      </c>
      <c r="F2885" s="1">
        <v>134.30000000000001</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5554</v>
      </c>
      <c r="E2886" s="1" t="s">
        <v>5555</v>
      </c>
      <c r="F2886" s="1">
        <v>137.5</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5556</v>
      </c>
      <c r="E2887" s="1" t="s">
        <v>5557</v>
      </c>
      <c r="F2887" s="1">
        <v>142.4</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5558</v>
      </c>
      <c r="E2888" s="1" t="s">
        <v>5559</v>
      </c>
      <c r="F2888" s="1">
        <v>148.19999999999999</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5560</v>
      </c>
      <c r="E2889" s="1" t="s">
        <v>5561</v>
      </c>
      <c r="F2889" s="1">
        <v>151</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10025</v>
      </c>
      <c r="E2890" s="1" t="s">
        <v>10026</v>
      </c>
      <c r="F2890" s="1">
        <v>154</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5564</v>
      </c>
      <c r="E2891" s="1" t="s">
        <v>5565</v>
      </c>
      <c r="F2891" s="1">
        <v>157</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5566</v>
      </c>
      <c r="E2892" s="1" t="s">
        <v>427</v>
      </c>
      <c r="F2892" s="1">
        <v>158.80000000000001</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5567</v>
      </c>
      <c r="E2893" s="1" t="s">
        <v>5568</v>
      </c>
      <c r="F2893" s="1">
        <v>162.80000000000001</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5569</v>
      </c>
      <c r="E2894" s="1" t="s">
        <v>5570</v>
      </c>
      <c r="F2894" s="1">
        <v>167.2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5571</v>
      </c>
      <c r="E2895" s="1" t="s">
        <v>5572</v>
      </c>
      <c r="F2895" s="1">
        <v>170.5</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5573</v>
      </c>
      <c r="E2896" s="1" t="s">
        <v>5574</v>
      </c>
      <c r="F2896" s="1">
        <v>172.9</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5575</v>
      </c>
      <c r="E2897" s="1" t="s">
        <v>5576</v>
      </c>
      <c r="F2897" s="1">
        <v>176.6</v>
      </c>
      <c r="G2897" s="1">
        <v>0</v>
      </c>
      <c r="H2897" s="1" t="s">
        <v>10084</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5592</v>
      </c>
      <c r="E2898" s="1" t="s">
        <v>5593</v>
      </c>
      <c r="F2898" s="1">
        <v>0</v>
      </c>
      <c r="G2898" s="1">
        <v>0</v>
      </c>
      <c r="H2898" s="1" t="s">
        <v>10079</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5644</v>
      </c>
      <c r="E2899" s="1" t="s">
        <v>5645</v>
      </c>
      <c r="F2899" s="1">
        <v>1.7</v>
      </c>
      <c r="G2899" s="1">
        <v>1.9</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5646</v>
      </c>
      <c r="E2900" s="1" t="s">
        <v>5647</v>
      </c>
      <c r="F2900" s="1">
        <v>4.0999999999999996</v>
      </c>
      <c r="G2900" s="1">
        <v>4.5</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5648</v>
      </c>
      <c r="E2901" s="1" t="s">
        <v>5649</v>
      </c>
      <c r="F2901" s="1">
        <v>7.3</v>
      </c>
      <c r="G2901" s="1">
        <v>8</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5650</v>
      </c>
      <c r="E2902" s="1" t="s">
        <v>5651</v>
      </c>
      <c r="F2902" s="1">
        <v>9</v>
      </c>
      <c r="G2902" s="1">
        <v>9.9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5652</v>
      </c>
      <c r="E2903" s="1" t="s">
        <v>5653</v>
      </c>
      <c r="F2903" s="1">
        <v>10.9</v>
      </c>
      <c r="G2903" s="1">
        <v>12</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5654</v>
      </c>
      <c r="E2904" s="1" t="s">
        <v>5655</v>
      </c>
      <c r="F2904" s="1">
        <v>13.5</v>
      </c>
      <c r="G2904" s="1">
        <v>14.9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5656</v>
      </c>
      <c r="E2905" s="1" t="s">
        <v>5657</v>
      </c>
      <c r="F2905" s="1">
        <v>16.5</v>
      </c>
      <c r="G2905" s="1">
        <v>18.2</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5592</v>
      </c>
      <c r="E2906" s="1" t="s">
        <v>5593</v>
      </c>
      <c r="F2906" s="1">
        <v>0</v>
      </c>
      <c r="G2906" s="1">
        <v>0</v>
      </c>
      <c r="H2906" s="1" t="s">
        <v>10080</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10040</v>
      </c>
      <c r="E2907" s="1" t="s">
        <v>10041</v>
      </c>
      <c r="F2907" s="1">
        <v>1.8</v>
      </c>
      <c r="G2907" s="1">
        <v>2</v>
      </c>
      <c r="H2907" s="1" t="s">
        <v>10018</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5660</v>
      </c>
      <c r="E2908" s="1" t="s">
        <v>5661</v>
      </c>
      <c r="F2908" s="1">
        <v>3.3</v>
      </c>
      <c r="G2908" s="1">
        <v>3.6</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5662</v>
      </c>
      <c r="E2909" s="1" t="s">
        <v>5663</v>
      </c>
      <c r="F2909" s="1">
        <v>4.5999999999999996</v>
      </c>
      <c r="G2909" s="1">
        <v>5.0999999999999996</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5664</v>
      </c>
      <c r="E2910" s="1" t="s">
        <v>5665</v>
      </c>
      <c r="F2910" s="1">
        <v>7.3</v>
      </c>
      <c r="G2910" s="1">
        <v>8</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5666</v>
      </c>
      <c r="E2911" s="1" t="s">
        <v>5667</v>
      </c>
      <c r="F2911" s="1">
        <v>10.7</v>
      </c>
      <c r="G2911" s="1">
        <v>11.8</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5668</v>
      </c>
      <c r="E2912" s="1" t="s">
        <v>5669</v>
      </c>
      <c r="F2912" s="1">
        <v>13.3</v>
      </c>
      <c r="G2912" s="1">
        <v>14.6</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5670</v>
      </c>
      <c r="E2913" s="1" t="s">
        <v>5671</v>
      </c>
      <c r="F2913" s="1">
        <v>15.5</v>
      </c>
      <c r="G2913" s="1">
        <v>17.100000000000001</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5672</v>
      </c>
      <c r="E2914" s="1" t="s">
        <v>5673</v>
      </c>
      <c r="F2914" s="1">
        <v>17</v>
      </c>
      <c r="G2914" s="1">
        <v>18.7</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5674</v>
      </c>
      <c r="E2915" s="1" t="s">
        <v>5675</v>
      </c>
      <c r="F2915" s="1">
        <v>19.399999999999999</v>
      </c>
      <c r="G2915" s="1">
        <v>21.3</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5676</v>
      </c>
      <c r="E2916" s="1" t="s">
        <v>5677</v>
      </c>
      <c r="F2916" s="1">
        <v>22</v>
      </c>
      <c r="G2916" s="1">
        <v>24.2</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5678</v>
      </c>
      <c r="E2917" s="1" t="s">
        <v>5679</v>
      </c>
      <c r="F2917" s="1">
        <v>24.7</v>
      </c>
      <c r="G2917" s="1">
        <v>27.2</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5680</v>
      </c>
      <c r="E2918" s="1" t="s">
        <v>5681</v>
      </c>
      <c r="F2918" s="1">
        <v>27.5</v>
      </c>
      <c r="G2918" s="1">
        <v>30.3</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5682</v>
      </c>
      <c r="E2919" s="1" t="s">
        <v>5683</v>
      </c>
      <c r="F2919" s="1">
        <v>29.9</v>
      </c>
      <c r="G2919" s="1">
        <v>32.9</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10567</v>
      </c>
      <c r="B2920" s="1" t="s">
        <v>9501</v>
      </c>
      <c r="C2920" s="1" t="s">
        <v>5583</v>
      </c>
      <c r="D2920" s="1" t="s">
        <v>9473</v>
      </c>
      <c r="E2920" s="1" t="s">
        <v>5581</v>
      </c>
      <c r="F2920" s="1">
        <v>-32768</v>
      </c>
      <c r="G2920" s="1" t="s">
        <v>10101</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5581</v>
      </c>
      <c r="E2921" s="1" t="s">
        <v>5582</v>
      </c>
      <c r="F2921" s="1">
        <v>0</v>
      </c>
      <c r="G2921" s="1">
        <v>0</v>
      </c>
      <c r="H2921" s="1" t="s">
        <v>10082</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5684</v>
      </c>
      <c r="E2922" s="1" t="s">
        <v>5685</v>
      </c>
      <c r="F2922" s="1">
        <v>1.8</v>
      </c>
      <c r="G2922" s="1">
        <v>2</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5686</v>
      </c>
      <c r="E2923" s="1" t="s">
        <v>5687</v>
      </c>
      <c r="F2923" s="1">
        <v>2.9</v>
      </c>
      <c r="G2923" s="1">
        <v>3.2</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5688</v>
      </c>
      <c r="E2924" s="1" t="s">
        <v>5689</v>
      </c>
      <c r="F2924" s="1">
        <v>5.0999999999999996</v>
      </c>
      <c r="G2924" s="1">
        <v>5.6</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5690</v>
      </c>
      <c r="E2925" s="1" t="s">
        <v>5691</v>
      </c>
      <c r="F2925" s="1">
        <v>8.8000000000000007</v>
      </c>
      <c r="G2925" s="1">
        <v>9.6999999999999993</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5692</v>
      </c>
      <c r="E2926" s="1" t="s">
        <v>5693</v>
      </c>
      <c r="F2926" s="1">
        <v>11.8</v>
      </c>
      <c r="G2926" s="1">
        <v>13</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5694</v>
      </c>
      <c r="E2927" s="1" t="s">
        <v>5695</v>
      </c>
      <c r="F2927" s="1">
        <v>14.4</v>
      </c>
      <c r="G2927" s="1">
        <v>15.8</v>
      </c>
      <c r="H2927" s="1" t="s">
        <v>7</v>
      </c>
      <c r="I2927" s="1" t="s">
        <v>9364</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5696</v>
      </c>
      <c r="E2928" s="1" t="s">
        <v>5697</v>
      </c>
      <c r="F2928" s="1">
        <v>17.8</v>
      </c>
      <c r="G2928" s="1">
        <v>19.600000000000001</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5698</v>
      </c>
      <c r="E2929" s="1" t="s">
        <v>5699</v>
      </c>
      <c r="F2929" s="1">
        <v>20.9</v>
      </c>
      <c r="G2929" s="1">
        <v>23</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5700</v>
      </c>
      <c r="E2930" s="1" t="s">
        <v>5701</v>
      </c>
      <c r="F2930" s="1">
        <v>24.2</v>
      </c>
      <c r="G2930" s="1">
        <v>26.6</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5702</v>
      </c>
      <c r="E2931" s="1" t="s">
        <v>5703</v>
      </c>
      <c r="F2931" s="1">
        <v>26.7</v>
      </c>
      <c r="G2931" s="1">
        <v>29.4</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5704</v>
      </c>
      <c r="E2932" s="1" t="s">
        <v>5705</v>
      </c>
      <c r="F2932" s="1">
        <v>29.7</v>
      </c>
      <c r="G2932" s="1">
        <v>32.700000000000003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5706</v>
      </c>
      <c r="E2933" s="1" t="s">
        <v>5707</v>
      </c>
      <c r="F2933" s="1">
        <v>33.799999999999997</v>
      </c>
      <c r="G2933" s="1">
        <v>37.200000000000003</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5708</v>
      </c>
      <c r="E2934" s="1" t="s">
        <v>5709</v>
      </c>
      <c r="F2934" s="1">
        <v>37.5</v>
      </c>
      <c r="G2934" s="1">
        <v>41.3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5710</v>
      </c>
      <c r="E2935" s="1" t="s">
        <v>5711</v>
      </c>
      <c r="F2935" s="1">
        <v>41.1</v>
      </c>
      <c r="G2935" s="1">
        <v>45.2</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5712</v>
      </c>
      <c r="E2936" s="1" t="s">
        <v>1221</v>
      </c>
      <c r="F2936" s="1">
        <v>43.9</v>
      </c>
      <c r="G2936" s="1">
        <v>48.3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5713</v>
      </c>
      <c r="E2937" s="1" t="s">
        <v>5714</v>
      </c>
      <c r="F2937" s="1">
        <v>46.1</v>
      </c>
      <c r="G2937" s="1">
        <v>50.7</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5715</v>
      </c>
      <c r="E2938" s="1" t="s">
        <v>5716</v>
      </c>
      <c r="F2938" s="1">
        <v>48.9</v>
      </c>
      <c r="G2938" s="1">
        <v>53.8</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5717</v>
      </c>
      <c r="E2939" s="1" t="s">
        <v>5718</v>
      </c>
      <c r="F2939" s="1">
        <v>54.4</v>
      </c>
      <c r="G2939" s="1">
        <v>59.8</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5719</v>
      </c>
      <c r="E2940" s="1" t="s">
        <v>5720</v>
      </c>
      <c r="F2940" s="1">
        <v>59.5</v>
      </c>
      <c r="G2940" s="1">
        <v>65.5</v>
      </c>
      <c r="J2940" s="1">
        <v>0</v>
      </c>
      <c r="K2940" s="1">
        <v>0</v>
      </c>
      <c r="L2940" s="1">
        <v>0</v>
      </c>
      <c r="M2940" s="1">
        <v>0</v>
      </c>
      <c r="N2940" s="1">
        <v>0</v>
      </c>
      <c r="O2940" s="1">
        <v>0</v>
      </c>
      <c r="P2940" s="1" t="s">
        <v>9516</v>
      </c>
      <c r="Q2940" s="1">
        <v>0</v>
      </c>
      <c r="R2940" s="1">
        <v>0</v>
      </c>
      <c r="S2940" s="1">
        <v>0</v>
      </c>
      <c r="T2940" s="1" t="s">
        <v>9516</v>
      </c>
    </row>
    <row r="2941" spans="1:20" ht="13.5" customHeight="1">
      <c r="A2941" s="1" t="s">
        <v>9502</v>
      </c>
      <c r="B2941" s="1" t="s">
        <v>9501</v>
      </c>
      <c r="C2941" s="1" t="s">
        <v>5534</v>
      </c>
      <c r="D2941" s="1" t="s">
        <v>9474</v>
      </c>
      <c r="E2941" s="1" t="s">
        <v>5532</v>
      </c>
      <c r="F2941" s="1">
        <v>-32768</v>
      </c>
      <c r="G2941" s="1" t="s">
        <v>3769</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5532</v>
      </c>
      <c r="E2942" s="1" t="s">
        <v>5533</v>
      </c>
      <c r="F2942" s="1">
        <v>0</v>
      </c>
      <c r="G2942" s="1">
        <v>0</v>
      </c>
      <c r="H2942" s="1" t="s">
        <v>3769</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5721</v>
      </c>
      <c r="E2943" s="1" t="s">
        <v>5722</v>
      </c>
      <c r="F2943" s="1">
        <v>2.2999999999999998</v>
      </c>
      <c r="G2943" s="1">
        <v>2.5</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5723</v>
      </c>
      <c r="E2944" s="1" t="s">
        <v>5724</v>
      </c>
      <c r="F2944" s="1">
        <v>3.7</v>
      </c>
      <c r="G2944" s="1">
        <v>4.0999999999999996</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5725</v>
      </c>
      <c r="E2945" s="1" t="s">
        <v>5726</v>
      </c>
      <c r="F2945" s="1">
        <v>5.7</v>
      </c>
      <c r="G2945" s="1">
        <v>6.3</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5727</v>
      </c>
      <c r="E2946" s="1" t="s">
        <v>5728</v>
      </c>
      <c r="F2946" s="1">
        <v>8.3000000000000007</v>
      </c>
      <c r="G2946" s="1">
        <v>9.1</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5729</v>
      </c>
      <c r="E2947" s="1" t="s">
        <v>5730</v>
      </c>
      <c r="F2947" s="1">
        <v>11.4</v>
      </c>
      <c r="G2947" s="1">
        <v>12.5</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5731</v>
      </c>
      <c r="E2948" s="1" t="s">
        <v>5732</v>
      </c>
      <c r="F2948" s="1">
        <v>12.6</v>
      </c>
      <c r="G2948" s="1">
        <v>13.9</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5733</v>
      </c>
      <c r="E2949" s="1" t="s">
        <v>5734</v>
      </c>
      <c r="F2949" s="1">
        <v>14.6</v>
      </c>
      <c r="G2949" s="1">
        <v>16.100000000000001</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5735</v>
      </c>
      <c r="E2950" s="1" t="s">
        <v>5736</v>
      </c>
      <c r="F2950" s="1">
        <v>17.5</v>
      </c>
      <c r="G2950" s="1">
        <v>19.3</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5737</v>
      </c>
      <c r="E2951" s="1" t="s">
        <v>5738</v>
      </c>
      <c r="F2951" s="1">
        <v>19.5</v>
      </c>
      <c r="G2951" s="1">
        <v>21.5</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5739</v>
      </c>
      <c r="E2952" s="1" t="s">
        <v>5740</v>
      </c>
      <c r="F2952" s="1">
        <v>22.2</v>
      </c>
      <c r="G2952" s="1">
        <v>24.4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5741</v>
      </c>
      <c r="E2953" s="1" t="s">
        <v>5742</v>
      </c>
      <c r="F2953" s="1">
        <v>24.4</v>
      </c>
      <c r="G2953" s="1">
        <v>26.8</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9895</v>
      </c>
      <c r="E2954" s="1" t="s">
        <v>5743</v>
      </c>
      <c r="F2954" s="1">
        <v>27.6</v>
      </c>
      <c r="G2954" s="1">
        <v>30.4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5744</v>
      </c>
      <c r="E2955" s="1" t="s">
        <v>5745</v>
      </c>
      <c r="F2955" s="1">
        <v>29.4</v>
      </c>
      <c r="G2955" s="1">
        <v>32.299999999999997</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5746</v>
      </c>
      <c r="E2956" s="1" t="s">
        <v>5747</v>
      </c>
      <c r="F2956" s="1">
        <v>31.4</v>
      </c>
      <c r="G2956" s="1">
        <v>34.5</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5748</v>
      </c>
      <c r="E2957" s="1" t="s">
        <v>5749</v>
      </c>
      <c r="F2957" s="1">
        <v>34.299999999999997</v>
      </c>
      <c r="G2957" s="1">
        <v>37.700000000000003</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5750</v>
      </c>
      <c r="E2958" s="1" t="s">
        <v>5751</v>
      </c>
      <c r="F2958" s="1">
        <v>35.700000000000003</v>
      </c>
      <c r="G2958" s="1">
        <v>39.299999999999997</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5752</v>
      </c>
      <c r="E2959" s="1" t="s">
        <v>5753</v>
      </c>
      <c r="F2959" s="1">
        <v>38.799999999999997</v>
      </c>
      <c r="G2959" s="1">
        <v>42.7</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9896</v>
      </c>
      <c r="E2960" s="1" t="s">
        <v>10196</v>
      </c>
      <c r="F2960" s="1">
        <v>39.799999999999997</v>
      </c>
      <c r="G2960" s="1">
        <v>43.8</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5754</v>
      </c>
      <c r="E2961" s="1" t="s">
        <v>5755</v>
      </c>
      <c r="F2961" s="1">
        <v>42.3</v>
      </c>
      <c r="G2961" s="1">
        <v>46.5</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5756</v>
      </c>
      <c r="E2962" s="1" t="s">
        <v>5757</v>
      </c>
      <c r="F2962" s="1">
        <v>48.8</v>
      </c>
      <c r="G2962" s="1">
        <v>53.7</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5758</v>
      </c>
      <c r="E2963" s="1" t="s">
        <v>5759</v>
      </c>
      <c r="F2963" s="1">
        <v>52.5</v>
      </c>
      <c r="G2963" s="1">
        <v>57.8</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5511</v>
      </c>
      <c r="E2964" s="1" t="s">
        <v>5512</v>
      </c>
      <c r="F2964" s="1">
        <v>0</v>
      </c>
      <c r="G2964" s="1">
        <v>0</v>
      </c>
      <c r="H2964" s="1" t="s">
        <v>3769</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5760</v>
      </c>
      <c r="E2965" s="1" t="s">
        <v>5761</v>
      </c>
      <c r="F2965" s="1">
        <v>3.3</v>
      </c>
      <c r="G2965" s="1">
        <v>3.6</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5762</v>
      </c>
      <c r="E2966" s="1" t="s">
        <v>5763</v>
      </c>
      <c r="F2966" s="1">
        <v>7.7</v>
      </c>
      <c r="G2966" s="1">
        <v>8.5</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5764</v>
      </c>
      <c r="E2967" s="1" t="s">
        <v>5765</v>
      </c>
      <c r="F2967" s="1">
        <v>12.7</v>
      </c>
      <c r="G2967" s="1">
        <v>14</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5766</v>
      </c>
      <c r="E2968" s="1" t="s">
        <v>5767</v>
      </c>
      <c r="F2968" s="1">
        <v>17.899999999999999</v>
      </c>
      <c r="G2968" s="1">
        <v>19.7</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5768</v>
      </c>
      <c r="E2969" s="1" t="s">
        <v>5769</v>
      </c>
      <c r="F2969" s="1">
        <v>21.4</v>
      </c>
      <c r="G2969" s="1">
        <v>23.5</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5770</v>
      </c>
      <c r="E2970" s="1" t="s">
        <v>5771</v>
      </c>
      <c r="F2970" s="1">
        <v>24.7</v>
      </c>
      <c r="G2970" s="1">
        <v>27.2</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5772</v>
      </c>
      <c r="E2971" s="1" t="s">
        <v>5773</v>
      </c>
      <c r="F2971" s="1">
        <v>27.3</v>
      </c>
      <c r="G2971" s="1">
        <v>30</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5774</v>
      </c>
      <c r="E2972" s="1" t="s">
        <v>5775</v>
      </c>
      <c r="F2972" s="1">
        <v>29.3</v>
      </c>
      <c r="G2972" s="1">
        <v>32.200000000000003</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5776</v>
      </c>
      <c r="E2973" s="1" t="s">
        <v>5777</v>
      </c>
      <c r="F2973" s="1">
        <v>33.299999999999997</v>
      </c>
      <c r="G2973" s="1">
        <v>36.6</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5778</v>
      </c>
      <c r="E2974" s="1" t="s">
        <v>5779</v>
      </c>
      <c r="F2974" s="1">
        <v>35.4</v>
      </c>
      <c r="G2974" s="1">
        <v>38.9</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5780</v>
      </c>
      <c r="E2975" s="1" t="s">
        <v>5781</v>
      </c>
      <c r="F2975" s="1">
        <v>38.799999999999997</v>
      </c>
      <c r="G2975" s="1">
        <v>42.7</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5782</v>
      </c>
      <c r="E2976" s="1" t="s">
        <v>5783</v>
      </c>
      <c r="F2976" s="1">
        <v>43.3</v>
      </c>
      <c r="G2976" s="1">
        <v>47.6</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5784</v>
      </c>
      <c r="E2977" s="1" t="s">
        <v>5785</v>
      </c>
      <c r="F2977" s="1">
        <v>46.2</v>
      </c>
      <c r="G2977" s="1">
        <v>50.8</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5786</v>
      </c>
      <c r="E2978" s="1" t="s">
        <v>5787</v>
      </c>
      <c r="F2978" s="1">
        <v>49.5</v>
      </c>
      <c r="G2978" s="1">
        <v>54.5</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5788</v>
      </c>
      <c r="E2979" s="1" t="s">
        <v>5789</v>
      </c>
      <c r="F2979" s="1">
        <v>53.2</v>
      </c>
      <c r="G2979" s="1">
        <v>58.5</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5790</v>
      </c>
      <c r="E2980" s="1" t="s">
        <v>5791</v>
      </c>
      <c r="F2980" s="1">
        <v>57.2</v>
      </c>
      <c r="G2980" s="1">
        <v>62.9</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5792</v>
      </c>
      <c r="E2981" s="1" t="s">
        <v>5793</v>
      </c>
      <c r="F2981" s="1">
        <v>61.8</v>
      </c>
      <c r="G2981" s="1">
        <v>68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5794</v>
      </c>
      <c r="E2982" s="1" t="s">
        <v>5795</v>
      </c>
      <c r="F2982" s="1">
        <v>65.7</v>
      </c>
      <c r="G2982" s="1">
        <v>72.3</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5796</v>
      </c>
      <c r="E2983" s="1" t="s">
        <v>5797</v>
      </c>
      <c r="F2983" s="1">
        <v>68.900000000000006</v>
      </c>
      <c r="G2983" s="1">
        <v>75.8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5798</v>
      </c>
      <c r="E2984" s="1" t="s">
        <v>5799</v>
      </c>
      <c r="F2984" s="1">
        <v>71.400000000000006</v>
      </c>
      <c r="G2984" s="1">
        <v>78.5</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5800</v>
      </c>
      <c r="E2985" s="1" t="s">
        <v>5801</v>
      </c>
      <c r="F2985" s="1">
        <v>73.5</v>
      </c>
      <c r="G2985" s="1">
        <v>80.900000000000006</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5513</v>
      </c>
      <c r="D2986" s="1" t="s">
        <v>5802</v>
      </c>
      <c r="E2986" s="1" t="s">
        <v>5803</v>
      </c>
      <c r="F2986" s="1">
        <v>78.2</v>
      </c>
      <c r="G2986" s="1">
        <v>86</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5513</v>
      </c>
      <c r="D2987" s="1" t="s">
        <v>5804</v>
      </c>
      <c r="E2987" s="1" t="s">
        <v>5805</v>
      </c>
      <c r="F2987" s="1">
        <v>84.3</v>
      </c>
      <c r="G2987" s="1">
        <v>92.7</v>
      </c>
      <c r="H2987" s="1" t="s">
        <v>5806</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5807</v>
      </c>
      <c r="E2988" s="1" t="s">
        <v>5808</v>
      </c>
      <c r="F2988" s="1">
        <v>0</v>
      </c>
      <c r="G2988" s="1">
        <v>0</v>
      </c>
      <c r="H2988" s="1" t="s">
        <v>5809</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5810</v>
      </c>
      <c r="E2989" s="1" t="s">
        <v>5811</v>
      </c>
      <c r="F2989" s="1">
        <v>5.3</v>
      </c>
      <c r="G2989" s="1">
        <v>5.8</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5812</v>
      </c>
      <c r="E2990" s="1" t="s">
        <v>5813</v>
      </c>
      <c r="F2990" s="1">
        <v>8.1999999999999993</v>
      </c>
      <c r="G2990" s="1">
        <v>9</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5814</v>
      </c>
      <c r="E2991" s="1" t="s">
        <v>5815</v>
      </c>
      <c r="F2991" s="1">
        <v>15.5</v>
      </c>
      <c r="G2991" s="1">
        <v>17</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5816</v>
      </c>
      <c r="E2992" s="1" t="s">
        <v>5817</v>
      </c>
      <c r="F2992" s="1">
        <v>19.5</v>
      </c>
      <c r="G2992" s="1">
        <v>21.4</v>
      </c>
      <c r="H2992" s="1" t="s">
        <v>9394</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5804</v>
      </c>
      <c r="E2993" s="1" t="s">
        <v>5805</v>
      </c>
      <c r="F2993" s="1">
        <v>26.4</v>
      </c>
      <c r="G2993" s="1">
        <v>29</v>
      </c>
      <c r="H2993" s="1" t="s">
        <v>5513</v>
      </c>
      <c r="J2993" s="1">
        <v>0</v>
      </c>
      <c r="K2993" s="1">
        <v>0</v>
      </c>
      <c r="L2993" s="1">
        <v>0</v>
      </c>
      <c r="M2993" s="1">
        <v>0</v>
      </c>
      <c r="N2993" s="1">
        <v>0</v>
      </c>
      <c r="O2993" s="1">
        <v>0</v>
      </c>
      <c r="P2993" s="1" t="s">
        <v>9516</v>
      </c>
      <c r="Q2993" s="1">
        <v>0</v>
      </c>
      <c r="R2993" s="1">
        <v>0</v>
      </c>
      <c r="S2993" s="1">
        <v>0</v>
      </c>
      <c r="T2993" s="1" t="s">
        <v>9516</v>
      </c>
    </row>
    <row r="2994" spans="1:20" ht="13.5" customHeight="1">
      <c r="A2994" s="1" t="s">
        <v>9502</v>
      </c>
      <c r="B2994" s="1" t="s">
        <v>9501</v>
      </c>
      <c r="C2994" s="1" t="s">
        <v>3258</v>
      </c>
      <c r="D2994" s="1" t="s">
        <v>9476</v>
      </c>
      <c r="E2994" s="1" t="s">
        <v>3256</v>
      </c>
      <c r="F2994" s="1">
        <v>-32768</v>
      </c>
      <c r="G2994" s="1" t="s">
        <v>1245</v>
      </c>
      <c r="K2994" s="1">
        <v>0</v>
      </c>
      <c r="L2994" s="1">
        <v>3</v>
      </c>
      <c r="M2994" s="1">
        <v>0</v>
      </c>
      <c r="N2994" s="1">
        <v>0</v>
      </c>
      <c r="O2994" s="1">
        <v>0</v>
      </c>
      <c r="P2994" s="1" t="s">
        <v>9516</v>
      </c>
      <c r="Q2994" s="1">
        <v>0</v>
      </c>
      <c r="R2994" s="1">
        <v>0</v>
      </c>
      <c r="S2994" s="1">
        <v>0</v>
      </c>
      <c r="T2994" s="1" t="s">
        <v>9516</v>
      </c>
    </row>
    <row r="2995" spans="1:20" ht="13.5" customHeight="1">
      <c r="A2995" s="1" t="s">
        <v>3255</v>
      </c>
      <c r="B2995" s="1" t="s">
        <v>3219</v>
      </c>
      <c r="C2995" s="1" t="s">
        <v>3258</v>
      </c>
      <c r="D2995" s="1" t="s">
        <v>3256</v>
      </c>
      <c r="E2995" s="1" t="s">
        <v>3257</v>
      </c>
      <c r="F2995" s="1">
        <v>0</v>
      </c>
      <c r="G2995" s="1">
        <v>0</v>
      </c>
      <c r="H2995" s="1" t="s">
        <v>1245</v>
      </c>
      <c r="J2995" s="1">
        <v>4</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5818</v>
      </c>
      <c r="E2996" s="1" t="s">
        <v>5819</v>
      </c>
      <c r="F2996" s="1">
        <v>5.4</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5820</v>
      </c>
      <c r="E2997" s="1" t="s">
        <v>5821</v>
      </c>
      <c r="F2997" s="1">
        <v>8.5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5822</v>
      </c>
      <c r="E2998" s="1" t="s">
        <v>5823</v>
      </c>
      <c r="F2998" s="1">
        <v>11.1</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5824</v>
      </c>
      <c r="E2999" s="1" t="s">
        <v>5825</v>
      </c>
      <c r="F2999" s="1">
        <v>14.5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5826</v>
      </c>
      <c r="E3000" s="1" t="s">
        <v>5827</v>
      </c>
      <c r="F3000" s="1">
        <v>17.7</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1190</v>
      </c>
      <c r="E3001" s="1" t="s">
        <v>1191</v>
      </c>
      <c r="F3001" s="1">
        <v>19.8</v>
      </c>
      <c r="G3001" s="1">
        <v>0</v>
      </c>
      <c r="H3001" s="1" t="s">
        <v>7</v>
      </c>
      <c r="I3001" s="1" t="s">
        <v>9330</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5828</v>
      </c>
      <c r="E3002" s="1" t="s">
        <v>5829</v>
      </c>
      <c r="F3002" s="1">
        <v>22.5</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5830</v>
      </c>
      <c r="E3003" s="1" t="s">
        <v>5831</v>
      </c>
      <c r="F3003" s="1">
        <v>24.9</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5832</v>
      </c>
      <c r="E3004" s="1" t="s">
        <v>5833</v>
      </c>
      <c r="F3004" s="1">
        <v>27.3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5834</v>
      </c>
      <c r="E3005" s="1" t="s">
        <v>5835</v>
      </c>
      <c r="F3005" s="1">
        <v>30</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5836</v>
      </c>
      <c r="E3006" s="1" t="s">
        <v>5837</v>
      </c>
      <c r="F3006" s="1">
        <v>32.200000000000003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5838</v>
      </c>
      <c r="E3007" s="1" t="s">
        <v>5839</v>
      </c>
      <c r="F3007" s="1">
        <v>34.5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5840</v>
      </c>
      <c r="E3008" s="1" t="s">
        <v>5841</v>
      </c>
      <c r="F3008" s="1">
        <v>40.9</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5842</v>
      </c>
      <c r="E3009" s="1" t="s">
        <v>5843</v>
      </c>
      <c r="F3009" s="1">
        <v>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5844</v>
      </c>
      <c r="E3010" s="1" t="s">
        <v>5845</v>
      </c>
      <c r="F3010" s="1">
        <v>48.3</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5846</v>
      </c>
      <c r="E3011" s="1" t="s">
        <v>5847</v>
      </c>
      <c r="F3011" s="1">
        <v>53.2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5848</v>
      </c>
      <c r="E3012" s="1" t="s">
        <v>5849</v>
      </c>
      <c r="F3012" s="1">
        <v>58</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5850</v>
      </c>
      <c r="E3013" s="1" t="s">
        <v>5851</v>
      </c>
      <c r="F3013" s="1">
        <v>61.2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5852</v>
      </c>
      <c r="E3014" s="1" t="s">
        <v>5853</v>
      </c>
      <c r="F3014" s="1">
        <v>68.3</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5506</v>
      </c>
      <c r="E3015" s="1" t="s">
        <v>5507</v>
      </c>
      <c r="F3015" s="1">
        <v>74.099999999999994</v>
      </c>
      <c r="G3015" s="1">
        <v>0</v>
      </c>
      <c r="H3015" s="1" t="s">
        <v>3769</v>
      </c>
      <c r="J3015" s="1">
        <v>0</v>
      </c>
      <c r="K3015" s="1">
        <v>0</v>
      </c>
      <c r="L3015" s="1">
        <v>3</v>
      </c>
      <c r="M3015" s="1">
        <v>0</v>
      </c>
      <c r="N3015" s="1">
        <v>0</v>
      </c>
      <c r="O3015" s="1">
        <v>0</v>
      </c>
      <c r="P3015" s="1" t="s">
        <v>9516</v>
      </c>
      <c r="Q3015" s="1">
        <v>0</v>
      </c>
      <c r="R3015" s="1">
        <v>0</v>
      </c>
      <c r="S3015" s="1">
        <v>0</v>
      </c>
      <c r="T3015" s="1" t="s">
        <v>9516</v>
      </c>
    </row>
    <row r="3016" spans="1:20" ht="13.5" customHeight="1">
      <c r="A3016" s="1" t="s">
        <v>9502</v>
      </c>
      <c r="B3016" s="1" t="s">
        <v>9501</v>
      </c>
      <c r="C3016" s="1" t="s">
        <v>3258</v>
      </c>
      <c r="D3016" s="1" t="s">
        <v>9475</v>
      </c>
      <c r="E3016" s="1" t="s">
        <v>5506</v>
      </c>
      <c r="F3016" s="1">
        <v>32767</v>
      </c>
      <c r="G3016" s="1" t="s">
        <v>3769</v>
      </c>
      <c r="J3016" s="1">
        <v>0</v>
      </c>
      <c r="K3016" s="1">
        <v>0</v>
      </c>
      <c r="L3016" s="1">
        <v>0</v>
      </c>
      <c r="M3016" s="1">
        <v>0</v>
      </c>
      <c r="N3016" s="1">
        <v>0</v>
      </c>
      <c r="O3016" s="1">
        <v>0</v>
      </c>
      <c r="P3016" s="1" t="s">
        <v>9516</v>
      </c>
      <c r="Q3016" s="1">
        <v>0</v>
      </c>
      <c r="R3016" s="1">
        <v>0</v>
      </c>
      <c r="S3016" s="1">
        <v>0</v>
      </c>
      <c r="T3016" s="1" t="s">
        <v>9516</v>
      </c>
    </row>
    <row r="3017" spans="1:20" ht="13.5" customHeight="1">
      <c r="A3017" s="1" t="s">
        <v>5149</v>
      </c>
      <c r="B3017" s="1" t="s">
        <v>3219</v>
      </c>
      <c r="C3017" s="1" t="s">
        <v>3244</v>
      </c>
      <c r="D3017" s="1" t="s">
        <v>5428</v>
      </c>
      <c r="E3017" s="1" t="s">
        <v>5429</v>
      </c>
      <c r="F3017" s="1">
        <v>0</v>
      </c>
      <c r="G3017" s="1">
        <v>0</v>
      </c>
      <c r="H3017" s="1" t="s">
        <v>5153</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5854</v>
      </c>
      <c r="E3018" s="1" t="s">
        <v>5855</v>
      </c>
      <c r="F3018" s="1">
        <v>5.3</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5856</v>
      </c>
      <c r="E3019" s="1" t="s">
        <v>5857</v>
      </c>
      <c r="F3019" s="1">
        <v>7.4</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5858</v>
      </c>
      <c r="E3020" s="1" t="s">
        <v>5859</v>
      </c>
      <c r="F3020" s="1">
        <v>10.5</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5860</v>
      </c>
      <c r="E3021" s="1" t="s">
        <v>5861</v>
      </c>
      <c r="F3021" s="1">
        <v>12.5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5862</v>
      </c>
      <c r="E3022" s="1" t="s">
        <v>5863</v>
      </c>
      <c r="F3022" s="1">
        <v>15.3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5864</v>
      </c>
      <c r="E3023" s="1" t="s">
        <v>5865</v>
      </c>
      <c r="F3023" s="1">
        <v>20.5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5866</v>
      </c>
      <c r="E3024" s="1" t="s">
        <v>5867</v>
      </c>
      <c r="F3024" s="1">
        <v>24.3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5868</v>
      </c>
      <c r="E3025" s="1" t="s">
        <v>5869</v>
      </c>
      <c r="F3025" s="1">
        <v>27.6</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5870</v>
      </c>
      <c r="E3026" s="1" t="s">
        <v>5871</v>
      </c>
      <c r="F3026" s="1">
        <v>32.700000000000003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3242</v>
      </c>
      <c r="E3027" s="1" t="s">
        <v>3243</v>
      </c>
      <c r="F3027" s="1">
        <v>36.700000000000003</v>
      </c>
      <c r="G3027" s="1">
        <v>0</v>
      </c>
      <c r="H3027" s="1" t="s">
        <v>1245</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5441</v>
      </c>
      <c r="E3028" s="1" t="s">
        <v>5442</v>
      </c>
      <c r="F3028" s="1">
        <v>0</v>
      </c>
      <c r="G3028" s="1">
        <v>0</v>
      </c>
      <c r="H3028" s="1" t="s">
        <v>5873</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5874</v>
      </c>
      <c r="E3029" s="1" t="s">
        <v>5875</v>
      </c>
      <c r="F3029" s="1">
        <v>1.6</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5876</v>
      </c>
      <c r="E3030" s="1" t="s">
        <v>5877</v>
      </c>
      <c r="F3030" s="1">
        <v>4.4000000000000004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5878</v>
      </c>
      <c r="E3031" s="1" t="s">
        <v>5879</v>
      </c>
      <c r="F3031" s="1">
        <v>7.4</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5880</v>
      </c>
      <c r="E3032" s="1" t="s">
        <v>5881</v>
      </c>
      <c r="F3032" s="1">
        <v>9.4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5882</v>
      </c>
      <c r="E3033" s="1" t="s">
        <v>5883</v>
      </c>
      <c r="F3033" s="1">
        <v>10.7</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5884</v>
      </c>
      <c r="E3034" s="1" t="s">
        <v>5885</v>
      </c>
      <c r="F3034" s="1">
        <v>12.7</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5886</v>
      </c>
      <c r="E3035" s="1" t="s">
        <v>5887</v>
      </c>
      <c r="F3035" s="1">
        <v>14.5</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2015</v>
      </c>
      <c r="E3036" s="1" t="s">
        <v>5888</v>
      </c>
      <c r="F3036" s="1">
        <v>16.600000000000001</v>
      </c>
      <c r="G3036" s="1">
        <v>0</v>
      </c>
      <c r="H3036" s="1" t="s">
        <v>7</v>
      </c>
      <c r="I3036" s="1" t="s">
        <v>9365</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5889</v>
      </c>
      <c r="E3037" s="1" t="s">
        <v>5890</v>
      </c>
      <c r="F3037" s="1">
        <v>18.399999999999999</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5891</v>
      </c>
      <c r="E3038" s="1" t="s">
        <v>5892</v>
      </c>
      <c r="F3038" s="1">
        <v>19.8</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5893</v>
      </c>
      <c r="E3039" s="1" t="s">
        <v>5894</v>
      </c>
      <c r="F3039" s="1">
        <v>22.7</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5895</v>
      </c>
      <c r="E3040" s="1" t="s">
        <v>5896</v>
      </c>
      <c r="F3040" s="1">
        <v>24.1</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5897</v>
      </c>
      <c r="E3041" s="1" t="s">
        <v>5898</v>
      </c>
      <c r="F3041" s="1">
        <v>25.1</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5899</v>
      </c>
      <c r="E3042" s="1" t="s">
        <v>5900</v>
      </c>
      <c r="F3042" s="1">
        <v>27.5</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5901</v>
      </c>
      <c r="E3043" s="1" t="s">
        <v>10136</v>
      </c>
      <c r="F3043" s="1">
        <v>29.7</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5902</v>
      </c>
      <c r="E3044" s="1" t="s">
        <v>5903</v>
      </c>
      <c r="F3044" s="1">
        <v>32</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5904</v>
      </c>
      <c r="E3045" s="1" t="s">
        <v>5905</v>
      </c>
      <c r="F3045" s="1">
        <v>33.6</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3259</v>
      </c>
      <c r="E3046" s="1" t="s">
        <v>3260</v>
      </c>
      <c r="F3046" s="1">
        <v>34.700000000000003</v>
      </c>
      <c r="G3046" s="1">
        <v>0</v>
      </c>
      <c r="H3046" s="1" t="s">
        <v>5906</v>
      </c>
      <c r="J3046" s="1">
        <v>104</v>
      </c>
      <c r="K3046" s="1">
        <v>0</v>
      </c>
      <c r="L3046" s="1">
        <v>3</v>
      </c>
      <c r="M3046" s="1">
        <v>0</v>
      </c>
      <c r="N3046" s="1">
        <v>0</v>
      </c>
      <c r="O3046" s="1">
        <v>0</v>
      </c>
      <c r="P3046" s="1" t="s">
        <v>9516</v>
      </c>
      <c r="Q3046" s="1">
        <v>0</v>
      </c>
      <c r="R3046" s="1">
        <v>0</v>
      </c>
      <c r="S3046" s="1">
        <v>0</v>
      </c>
      <c r="T3046" s="1" t="s">
        <v>9516</v>
      </c>
    </row>
    <row r="3047" spans="1:20">
      <c r="A3047" s="1" t="s">
        <v>3269</v>
      </c>
      <c r="B3047" s="1" t="s">
        <v>3219</v>
      </c>
      <c r="C3047" s="1" t="s">
        <v>3291</v>
      </c>
      <c r="D3047" s="1" t="s">
        <v>5475</v>
      </c>
      <c r="E3047" s="1" t="s">
        <v>5476</v>
      </c>
      <c r="F3047" s="1">
        <v>0</v>
      </c>
      <c r="G3047" s="1">
        <v>0</v>
      </c>
      <c r="H3047" s="1" t="s">
        <v>5907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5908</v>
      </c>
      <c r="E3048" s="1" t="s">
        <v>5909</v>
      </c>
      <c r="F3048" s="1">
        <v>1</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5910</v>
      </c>
      <c r="E3049" s="1" t="s">
        <v>5911</v>
      </c>
      <c r="F3049" s="1">
        <v>2.1999999999999993</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5912</v>
      </c>
      <c r="E3050" s="1" t="s">
        <v>5913</v>
      </c>
      <c r="F3050" s="1">
        <v>3</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5914</v>
      </c>
      <c r="E3051" s="1" t="s">
        <v>5915</v>
      </c>
      <c r="F3051" s="1">
        <v>3.9000000000000004</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5916</v>
      </c>
      <c r="E3052" s="1" t="s">
        <v>5917</v>
      </c>
      <c r="F3052" s="1">
        <v>4.8000000000000007</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5918</v>
      </c>
      <c r="E3053" s="1" t="s">
        <v>5919</v>
      </c>
      <c r="F3053" s="1">
        <v>5.6999999999999993</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5920</v>
      </c>
      <c r="E3054" s="1" t="s">
        <v>5921</v>
      </c>
      <c r="F3054" s="1">
        <v>6.5</v>
      </c>
      <c r="G3054" s="1">
        <v>0</v>
      </c>
      <c r="H3054" s="1" t="s">
        <v>5922</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5923</v>
      </c>
      <c r="E3055" s="1" t="s">
        <v>5924</v>
      </c>
      <c r="F3055" s="1">
        <v>8.3000000000000007</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5925</v>
      </c>
      <c r="E3056" s="1" t="s">
        <v>5926</v>
      </c>
      <c r="F3056" s="1">
        <v>9.1000000000000014</v>
      </c>
      <c r="G3056" s="1">
        <v>0</v>
      </c>
      <c r="H3056" s="1" t="s">
        <v>7</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3289</v>
      </c>
      <c r="E3057" s="1" t="s">
        <v>3290</v>
      </c>
      <c r="F3057" s="1">
        <v>10.7</v>
      </c>
      <c r="G3057" s="1">
        <v>0</v>
      </c>
      <c r="H3057" s="1" t="s">
        <v>1245</v>
      </c>
      <c r="J3057" s="1">
        <v>105</v>
      </c>
      <c r="K3057" s="1">
        <v>0</v>
      </c>
      <c r="L3057" s="1">
        <v>3</v>
      </c>
      <c r="M3057" s="1">
        <v>2</v>
      </c>
      <c r="N3057" s="1">
        <v>2</v>
      </c>
      <c r="O3057" s="1">
        <v>0</v>
      </c>
      <c r="P3057" s="1" t="s">
        <v>9516</v>
      </c>
      <c r="Q3057" s="1">
        <v>0</v>
      </c>
      <c r="R3057" s="1">
        <v>9</v>
      </c>
      <c r="S3057" s="1">
        <v>0</v>
      </c>
      <c r="T3057" s="1" t="s">
        <v>9516</v>
      </c>
    </row>
    <row r="3058" spans="1:20">
      <c r="A3058" s="1" t="s">
        <v>3269</v>
      </c>
      <c r="B3058" s="1" t="s">
        <v>3219</v>
      </c>
      <c r="C3058" s="1" t="s">
        <v>3291</v>
      </c>
      <c r="D3058" s="1" t="s">
        <v>1946</v>
      </c>
      <c r="E3058" s="1" t="s">
        <v>1947</v>
      </c>
      <c r="F3058" s="1">
        <v>11.7</v>
      </c>
      <c r="G3058" s="1">
        <v>0</v>
      </c>
      <c r="H3058" s="1" t="s">
        <v>7</v>
      </c>
      <c r="I3058" s="1" t="s">
        <v>9366</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5927</v>
      </c>
      <c r="E3059" s="1" t="s">
        <v>5928</v>
      </c>
      <c r="F3059" s="1">
        <v>13.1</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5929</v>
      </c>
      <c r="E3060" s="1" t="s">
        <v>5930</v>
      </c>
      <c r="F3060" s="1">
        <v>14.299999999999999</v>
      </c>
      <c r="G3060" s="1">
        <v>0</v>
      </c>
      <c r="H3060" s="1" t="s">
        <v>5931</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5932</v>
      </c>
      <c r="E3061" s="1" t="s">
        <v>5933</v>
      </c>
      <c r="F3061" s="1">
        <v>15.899999999999999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5934</v>
      </c>
      <c r="E3062" s="1" t="s">
        <v>5935</v>
      </c>
      <c r="F3062" s="1">
        <v>17.7</v>
      </c>
      <c r="G3062" s="1">
        <v>0</v>
      </c>
      <c r="H3062" s="1" t="s">
        <v>7</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5936</v>
      </c>
      <c r="E3063" s="1" t="s">
        <v>5937</v>
      </c>
      <c r="F3063" s="1">
        <v>18.899999999999999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5480</v>
      </c>
      <c r="E3064" s="1" t="s">
        <v>5481</v>
      </c>
      <c r="F3064" s="1">
        <v>19.5</v>
      </c>
      <c r="G3064" s="1">
        <v>0</v>
      </c>
      <c r="H3064" s="1" t="s">
        <v>5153</v>
      </c>
      <c r="J3064" s="1">
        <v>5</v>
      </c>
      <c r="K3064" s="1">
        <v>0</v>
      </c>
      <c r="L3064" s="1">
        <v>3</v>
      </c>
      <c r="M3064" s="1">
        <v>2</v>
      </c>
      <c r="N3064" s="1">
        <v>2</v>
      </c>
      <c r="O3064" s="1">
        <v>0</v>
      </c>
      <c r="P3064" s="1" t="s">
        <v>9516</v>
      </c>
      <c r="Q3064" s="1">
        <v>0</v>
      </c>
      <c r="R3064" s="1">
        <v>109</v>
      </c>
      <c r="S3064" s="1">
        <v>0</v>
      </c>
      <c r="T3064" s="1" t="s">
        <v>9516</v>
      </c>
    </row>
    <row r="3065" spans="1:20">
      <c r="A3065" s="1" t="s">
        <v>3269</v>
      </c>
      <c r="B3065" s="1" t="s">
        <v>3219</v>
      </c>
      <c r="C3065" s="1" t="s">
        <v>3291</v>
      </c>
      <c r="D3065" s="1" t="s">
        <v>5478</v>
      </c>
      <c r="E3065" s="1" t="s">
        <v>5479</v>
      </c>
      <c r="F3065" s="1">
        <v>20.7</v>
      </c>
      <c r="G3065" s="1">
        <v>0</v>
      </c>
      <c r="H3065" s="1" t="s">
        <v>9502</v>
      </c>
      <c r="J3065" s="1">
        <v>5</v>
      </c>
      <c r="K3065" s="1">
        <v>0</v>
      </c>
      <c r="L3065" s="1">
        <v>3</v>
      </c>
      <c r="M3065" s="1">
        <v>2</v>
      </c>
      <c r="N3065" s="1">
        <v>2</v>
      </c>
      <c r="O3065" s="1">
        <v>0</v>
      </c>
      <c r="P3065" s="1" t="s">
        <v>9516</v>
      </c>
      <c r="Q3065" s="1">
        <v>0</v>
      </c>
      <c r="R3065" s="1">
        <v>0</v>
      </c>
      <c r="S3065" s="1">
        <v>0</v>
      </c>
      <c r="T3065" s="1" t="s">
        <v>9516</v>
      </c>
    </row>
    <row r="3066" spans="1:20" ht="13.5" customHeight="1">
      <c r="A3066" s="1" t="s">
        <v>3269</v>
      </c>
      <c r="B3066" s="1" t="s">
        <v>3219</v>
      </c>
      <c r="C3066" s="1" t="s">
        <v>5468</v>
      </c>
      <c r="D3066" s="1" t="s">
        <v>5938</v>
      </c>
      <c r="E3066" s="1" t="s">
        <v>5939</v>
      </c>
      <c r="F3066" s="1">
        <v>0</v>
      </c>
      <c r="G3066" s="1">
        <v>0</v>
      </c>
      <c r="H3066" s="1" t="s">
        <v>5940</v>
      </c>
      <c r="J3066" s="1">
        <v>5</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5941</v>
      </c>
      <c r="E3067" s="1" t="s">
        <v>5942</v>
      </c>
      <c r="F3067" s="1">
        <v>1.7</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5943</v>
      </c>
      <c r="E3068" s="1" t="s">
        <v>5944</v>
      </c>
      <c r="F3068" s="1">
        <v>3.3</v>
      </c>
      <c r="G3068" s="1">
        <v>0</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5945</v>
      </c>
      <c r="E3069" s="1" t="s">
        <v>5946</v>
      </c>
      <c r="F3069" s="1">
        <v>3.9</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5947</v>
      </c>
      <c r="E3070" s="1" t="s">
        <v>5948</v>
      </c>
      <c r="F3070" s="1">
        <v>4.9000000000000004</v>
      </c>
      <c r="G3070" s="1">
        <v>0</v>
      </c>
      <c r="H3070" s="1" t="s">
        <v>7</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5949</v>
      </c>
      <c r="E3071" s="1" t="s">
        <v>5950</v>
      </c>
      <c r="F3071" s="1">
        <v>7.6</v>
      </c>
      <c r="G3071" s="1">
        <v>0</v>
      </c>
      <c r="H3071" s="1" t="s">
        <v>7</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5466</v>
      </c>
      <c r="E3072" s="1" t="s">
        <v>5467</v>
      </c>
      <c r="F3072" s="1">
        <v>9.1999999999999993</v>
      </c>
      <c r="G3072" s="1">
        <v>0</v>
      </c>
      <c r="H3072" s="1" t="s">
        <v>5153</v>
      </c>
      <c r="J3072" s="1">
        <v>0</v>
      </c>
      <c r="K3072" s="1">
        <v>0</v>
      </c>
      <c r="L3072" s="1">
        <v>3</v>
      </c>
      <c r="M3072" s="1">
        <v>2</v>
      </c>
      <c r="N3072" s="1">
        <v>0</v>
      </c>
      <c r="O3072" s="1">
        <v>0</v>
      </c>
      <c r="P3072" s="1" t="s">
        <v>9516</v>
      </c>
      <c r="Q3072" s="1">
        <v>0</v>
      </c>
      <c r="R3072" s="1">
        <v>0</v>
      </c>
      <c r="S3072" s="1">
        <v>0</v>
      </c>
      <c r="T3072" s="1" t="s">
        <v>9516</v>
      </c>
    </row>
    <row r="3073" spans="1:20">
      <c r="A3073" s="1" t="s">
        <v>3269</v>
      </c>
      <c r="B3073" s="1" t="s">
        <v>3219</v>
      </c>
      <c r="C3073" s="1" t="s">
        <v>5931</v>
      </c>
      <c r="D3073" s="1" t="s">
        <v>5929</v>
      </c>
      <c r="E3073" s="1" t="s">
        <v>5930</v>
      </c>
      <c r="F3073" s="1">
        <v>0</v>
      </c>
      <c r="G3073" s="1">
        <v>0</v>
      </c>
      <c r="H3073" s="1" t="s">
        <v>3291</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5951</v>
      </c>
      <c r="E3074" s="1" t="s">
        <v>10174</v>
      </c>
      <c r="F3074" s="1">
        <v>2.4</v>
      </c>
      <c r="G3074" s="1">
        <v>0</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5931</v>
      </c>
      <c r="D3075" s="1" t="s">
        <v>5952</v>
      </c>
      <c r="E3075" s="1" t="s">
        <v>5953</v>
      </c>
      <c r="F3075" s="1">
        <v>3.2</v>
      </c>
      <c r="G3075" s="1">
        <v>0</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5931</v>
      </c>
      <c r="D3076" s="1" t="s">
        <v>5954</v>
      </c>
      <c r="E3076" s="1" t="s">
        <v>5955</v>
      </c>
      <c r="F3076" s="1">
        <v>4.0999999999999996</v>
      </c>
      <c r="G3076" s="1">
        <v>0</v>
      </c>
      <c r="J3076" s="1">
        <v>5</v>
      </c>
      <c r="K3076" s="1">
        <v>0</v>
      </c>
      <c r="L3076" s="1">
        <v>3</v>
      </c>
      <c r="M3076" s="1">
        <v>2</v>
      </c>
      <c r="N3076" s="1">
        <v>2</v>
      </c>
      <c r="O3076" s="1">
        <v>0</v>
      </c>
      <c r="P3076" s="1" t="s">
        <v>9516</v>
      </c>
      <c r="Q3076" s="1">
        <v>0</v>
      </c>
      <c r="R3076" s="1">
        <v>0</v>
      </c>
      <c r="S3076" s="1">
        <v>0</v>
      </c>
      <c r="T3076" s="1" t="s">
        <v>9516</v>
      </c>
    </row>
    <row r="3077" spans="1:20" ht="13.5" customHeight="1">
      <c r="A3077" s="1" t="s">
        <v>9502</v>
      </c>
      <c r="B3077" s="1" t="s">
        <v>9501</v>
      </c>
      <c r="C3077" s="1" t="s">
        <v>5956</v>
      </c>
      <c r="D3077" s="1" t="s">
        <v>9478</v>
      </c>
      <c r="E3077" s="1" t="s">
        <v>3295</v>
      </c>
      <c r="F3077" s="1">
        <v>-32768</v>
      </c>
      <c r="G3077" s="1" t="s">
        <v>9477</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3295</v>
      </c>
      <c r="E3078" s="1" t="s">
        <v>3296</v>
      </c>
      <c r="F3078" s="1">
        <v>0</v>
      </c>
      <c r="G3078" s="1">
        <v>0</v>
      </c>
      <c r="H3078" s="1" t="s">
        <v>5957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5958</v>
      </c>
      <c r="E3079" s="1" t="s">
        <v>5959</v>
      </c>
      <c r="F3079" s="1">
        <v>2.5</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5960</v>
      </c>
      <c r="E3080" s="1" t="s">
        <v>5961</v>
      </c>
      <c r="F3080" s="1">
        <v>3.9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5962</v>
      </c>
      <c r="E3081" s="1" t="s">
        <v>5963</v>
      </c>
      <c r="F3081" s="1">
        <v>5.8</v>
      </c>
      <c r="G3081" s="1">
        <v>0</v>
      </c>
      <c r="H3081" s="1" t="s">
        <v>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5964</v>
      </c>
      <c r="E3082" s="1" t="s">
        <v>5965</v>
      </c>
      <c r="F3082" s="1">
        <v>7.9</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5966</v>
      </c>
      <c r="E3083" s="1" t="s">
        <v>5967</v>
      </c>
      <c r="F3083" s="1">
        <v>11</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5968</v>
      </c>
      <c r="E3084" s="1" t="s">
        <v>5969</v>
      </c>
      <c r="F3084" s="1">
        <v>14.5</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5970</v>
      </c>
      <c r="E3085" s="1" t="s">
        <v>5971</v>
      </c>
      <c r="F3085" s="1">
        <v>17.8</v>
      </c>
      <c r="G3085" s="1">
        <v>0</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5972</v>
      </c>
      <c r="E3086" s="1" t="s">
        <v>5973</v>
      </c>
      <c r="F3086" s="1">
        <v>19.7</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5974</v>
      </c>
      <c r="E3087" s="1" t="s">
        <v>5975</v>
      </c>
      <c r="F3087" s="1">
        <v>21.9</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5976</v>
      </c>
      <c r="E3088" s="1" t="s">
        <v>5977</v>
      </c>
      <c r="F3088" s="1">
        <v>25.1</v>
      </c>
      <c r="G3088" s="1">
        <v>0</v>
      </c>
      <c r="H3088" s="1" t="s">
        <v>7</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5978</v>
      </c>
      <c r="E3089" s="1" t="s">
        <v>5979</v>
      </c>
      <c r="F3089" s="1">
        <v>30.1</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5980</v>
      </c>
      <c r="E3090" s="1" t="s">
        <v>5981</v>
      </c>
      <c r="F3090" s="1">
        <v>33.700000000000003</v>
      </c>
      <c r="G3090" s="1">
        <v>0</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5982</v>
      </c>
      <c r="E3091" s="1" t="s">
        <v>5983</v>
      </c>
      <c r="F3091" s="1">
        <v>36.9</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2187</v>
      </c>
      <c r="E3092" s="1" t="s">
        <v>2188</v>
      </c>
      <c r="F3092" s="1">
        <v>39.700000000000003</v>
      </c>
      <c r="G3092" s="1">
        <v>0</v>
      </c>
      <c r="H3092" s="1" t="s">
        <v>7</v>
      </c>
      <c r="I3092" s="1" t="s">
        <v>9351</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5984</v>
      </c>
      <c r="E3093" s="1" t="s">
        <v>3108</v>
      </c>
      <c r="F3093" s="1">
        <v>44</v>
      </c>
      <c r="G3093" s="1">
        <v>0</v>
      </c>
      <c r="H3093" s="1" t="s">
        <v>7</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5985</v>
      </c>
      <c r="E3094" s="1" t="s">
        <v>5986</v>
      </c>
      <c r="F3094" s="1">
        <v>48.2</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2179</v>
      </c>
      <c r="E3095" s="1" t="s">
        <v>2180</v>
      </c>
      <c r="F3095" s="1">
        <v>50.2</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5987</v>
      </c>
      <c r="E3096" s="1" t="s">
        <v>5988</v>
      </c>
      <c r="F3096" s="1">
        <v>53.5</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5989</v>
      </c>
      <c r="E3097" s="1" t="s">
        <v>5990</v>
      </c>
      <c r="F3097" s="1">
        <v>56.1</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5991</v>
      </c>
      <c r="E3098" s="1" t="s">
        <v>5992</v>
      </c>
      <c r="F3098" s="1">
        <v>58.4</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5993</v>
      </c>
      <c r="E3099" s="1" t="s">
        <v>5994</v>
      </c>
      <c r="F3099" s="1">
        <v>60.7</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5995</v>
      </c>
      <c r="E3100" s="1" t="s">
        <v>5996</v>
      </c>
      <c r="F3100" s="1">
        <v>68.7</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5997</v>
      </c>
      <c r="E3101" s="1" t="s">
        <v>5998</v>
      </c>
      <c r="F3101" s="1">
        <v>73</v>
      </c>
      <c r="G3101" s="1">
        <v>0</v>
      </c>
      <c r="H3101" s="1" t="s">
        <v>5999</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3211</v>
      </c>
      <c r="E3102" s="1" t="s">
        <v>6000</v>
      </c>
      <c r="F3102" s="1">
        <v>80</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6001</v>
      </c>
      <c r="E3103" s="1" t="s">
        <v>6002</v>
      </c>
      <c r="F3103" s="1">
        <v>83.2</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3770</v>
      </c>
      <c r="E3104" s="1" t="s">
        <v>3771</v>
      </c>
      <c r="F3104" s="1">
        <v>87.5</v>
      </c>
      <c r="G3104" s="1">
        <v>0</v>
      </c>
      <c r="H3104" s="1" t="s">
        <v>7</v>
      </c>
      <c r="I3104" s="1" t="s">
        <v>9351</v>
      </c>
      <c r="J3104" s="1">
        <v>0</v>
      </c>
      <c r="K3104" s="1">
        <v>0</v>
      </c>
      <c r="L3104" s="1">
        <v>0</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6003</v>
      </c>
      <c r="E3105" s="1" t="s">
        <v>6004</v>
      </c>
      <c r="F3105" s="1">
        <v>94</v>
      </c>
      <c r="G3105" s="1">
        <v>0</v>
      </c>
      <c r="H3105" s="1" t="s">
        <v>7</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6005</v>
      </c>
      <c r="E3106" s="1" t="s">
        <v>6006</v>
      </c>
      <c r="F3106" s="1">
        <v>98.2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3255</v>
      </c>
      <c r="B3107" s="1" t="s">
        <v>3219</v>
      </c>
      <c r="C3107" s="1" t="s">
        <v>5956</v>
      </c>
      <c r="D3107" s="1" t="s">
        <v>6007</v>
      </c>
      <c r="E3107" s="1" t="s">
        <v>6008</v>
      </c>
      <c r="F3107" s="1">
        <v>106.5</v>
      </c>
      <c r="G3107" s="1">
        <v>0</v>
      </c>
      <c r="H3107" s="1" t="s">
        <v>9397</v>
      </c>
      <c r="J3107" s="1">
        <v>0</v>
      </c>
      <c r="K3107" s="1">
        <v>0</v>
      </c>
      <c r="L3107" s="1">
        <v>0</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5447</v>
      </c>
      <c r="E3108" s="1" t="s">
        <v>5448</v>
      </c>
      <c r="F3108" s="1">
        <v>0</v>
      </c>
      <c r="G3108" s="1">
        <v>0</v>
      </c>
      <c r="H3108" s="1" t="s">
        <v>5153</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6009</v>
      </c>
      <c r="E3109" s="1" t="s">
        <v>6010</v>
      </c>
      <c r="F3109" s="1">
        <v>1.9</v>
      </c>
      <c r="G3109" s="1">
        <v>2.1</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6011</v>
      </c>
      <c r="E3110" s="1" t="s">
        <v>6012</v>
      </c>
      <c r="F3110" s="1">
        <v>4.8</v>
      </c>
      <c r="G3110" s="1">
        <v>5.3</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6013</v>
      </c>
      <c r="E3111" s="1" t="s">
        <v>6014</v>
      </c>
      <c r="F3111" s="1">
        <v>7.3</v>
      </c>
      <c r="G3111" s="1">
        <v>8</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6015</v>
      </c>
      <c r="E3112" s="1" t="s">
        <v>6016</v>
      </c>
      <c r="F3112" s="1">
        <v>9.6</v>
      </c>
      <c r="G3112" s="1">
        <v>10.6</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6017</v>
      </c>
      <c r="E3113" s="1" t="s">
        <v>6018</v>
      </c>
      <c r="F3113" s="1">
        <v>12.6</v>
      </c>
      <c r="G3113" s="1">
        <v>13.9</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6019</v>
      </c>
      <c r="E3114" s="1" t="s">
        <v>6020</v>
      </c>
      <c r="F3114" s="1">
        <v>14.3</v>
      </c>
      <c r="G3114" s="1">
        <v>15.7</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6021</v>
      </c>
      <c r="E3115" s="1" t="s">
        <v>6022</v>
      </c>
      <c r="F3115" s="1">
        <v>15.9</v>
      </c>
      <c r="G3115" s="1">
        <v>17.5</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6023</v>
      </c>
      <c r="E3116" s="1" t="s">
        <v>6024</v>
      </c>
      <c r="F3116" s="1">
        <v>18</v>
      </c>
      <c r="G3116" s="1">
        <v>19.8</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6025</v>
      </c>
      <c r="E3117" s="1" t="s">
        <v>6026</v>
      </c>
      <c r="F3117" s="1">
        <v>19.7</v>
      </c>
      <c r="G3117" s="1">
        <v>21.7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6027</v>
      </c>
      <c r="E3118" s="1" t="s">
        <v>6028</v>
      </c>
      <c r="F3118" s="1">
        <v>21.7</v>
      </c>
      <c r="G3118" s="1">
        <v>23.9</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6029</v>
      </c>
      <c r="E3119" s="1" t="s">
        <v>6030</v>
      </c>
      <c r="F3119" s="1">
        <v>24.7</v>
      </c>
      <c r="G3119" s="1">
        <v>27.2</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6031</v>
      </c>
      <c r="E3120" s="1" t="s">
        <v>6032</v>
      </c>
      <c r="F3120" s="1">
        <v>27.3</v>
      </c>
      <c r="G3120" s="1">
        <v>30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3763</v>
      </c>
      <c r="E3121" s="1" t="s">
        <v>3764</v>
      </c>
      <c r="F3121" s="1">
        <v>29.4</v>
      </c>
      <c r="G3121" s="1">
        <v>32.299999999999997</v>
      </c>
      <c r="H3121" s="1" t="s">
        <v>5455</v>
      </c>
      <c r="I3121" s="1" t="s">
        <v>9355</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5441</v>
      </c>
      <c r="E3122" s="1" t="s">
        <v>5442</v>
      </c>
      <c r="F3122" s="1">
        <v>0</v>
      </c>
      <c r="G3122" s="1">
        <v>0</v>
      </c>
      <c r="H3122" s="1" t="s">
        <v>6033</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6034</v>
      </c>
      <c r="E3123" s="1" t="s">
        <v>6035</v>
      </c>
      <c r="F3123" s="1">
        <v>2.2000000000000002</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6036</v>
      </c>
      <c r="E3124" s="1" t="s">
        <v>6037</v>
      </c>
      <c r="F3124" s="1">
        <v>5.0999999999999996</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6038</v>
      </c>
      <c r="E3125" s="1" t="s">
        <v>6039</v>
      </c>
      <c r="F3125" s="1">
        <v>7.4</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6040</v>
      </c>
      <c r="E3126" s="1" t="s">
        <v>6041</v>
      </c>
      <c r="F3126" s="1">
        <v>9.4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6042</v>
      </c>
      <c r="E3127" s="1" t="s">
        <v>6043</v>
      </c>
      <c r="F3127" s="1">
        <v>10.5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6044</v>
      </c>
      <c r="E3128" s="1" t="s">
        <v>6045</v>
      </c>
      <c r="F3128" s="1">
        <v>12.4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6046</v>
      </c>
      <c r="E3129" s="1" t="s">
        <v>6047</v>
      </c>
      <c r="F3129" s="1">
        <v>14.5</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6048</v>
      </c>
      <c r="E3130" s="1" t="s">
        <v>6049</v>
      </c>
      <c r="F3130" s="1">
        <v>17</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3269</v>
      </c>
      <c r="B3131" s="1" t="s">
        <v>3219</v>
      </c>
      <c r="C3131" s="1" t="s">
        <v>5940</v>
      </c>
      <c r="D3131" s="1" t="s">
        <v>6050</v>
      </c>
      <c r="E3131" s="1" t="s">
        <v>6051</v>
      </c>
      <c r="F3131" s="1">
        <v>18.600000000000001</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6052</v>
      </c>
      <c r="E3132" s="1" t="s">
        <v>6053</v>
      </c>
      <c r="F3132" s="1">
        <v>20.2</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6054</v>
      </c>
      <c r="E3133" s="1" t="s">
        <v>6055</v>
      </c>
      <c r="F3133" s="1">
        <v>21.8</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6056</v>
      </c>
      <c r="E3134" s="1" t="s">
        <v>6057</v>
      </c>
      <c r="F3134" s="1">
        <v>25</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6058</v>
      </c>
      <c r="E3135" s="1" t="s">
        <v>6059</v>
      </c>
      <c r="F3135" s="1">
        <v>27.1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6060</v>
      </c>
      <c r="E3136" s="1" t="s">
        <v>6061</v>
      </c>
      <c r="F3136" s="1">
        <v>28.8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9897</v>
      </c>
      <c r="E3137" s="1" t="s">
        <v>6062</v>
      </c>
      <c r="F3137" s="1">
        <v>30.1</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6063</v>
      </c>
      <c r="E3138" s="1" t="s">
        <v>6064</v>
      </c>
      <c r="F3138" s="1">
        <v>32</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1891</v>
      </c>
      <c r="E3139" s="1" t="s">
        <v>1892</v>
      </c>
      <c r="F3139" s="1">
        <v>33.299999999999997</v>
      </c>
      <c r="G3139" s="1">
        <v>0</v>
      </c>
      <c r="H3139" s="1" t="s">
        <v>7</v>
      </c>
      <c r="I3139" s="1" t="s">
        <v>9367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6065</v>
      </c>
      <c r="E3140" s="1" t="s">
        <v>6066</v>
      </c>
      <c r="F3140" s="1">
        <v>35.5</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6067</v>
      </c>
      <c r="E3141" s="1" t="s">
        <v>6068</v>
      </c>
      <c r="F3141" s="1">
        <v>37.9</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6069</v>
      </c>
      <c r="E3142" s="1" t="s">
        <v>6070</v>
      </c>
      <c r="F3142" s="1">
        <v>39.799999999999997</v>
      </c>
      <c r="G3142" s="1">
        <v>0</v>
      </c>
      <c r="H3142" s="1" t="s">
        <v>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5938</v>
      </c>
      <c r="E3143" s="1" t="s">
        <v>5939</v>
      </c>
      <c r="F3143" s="1">
        <v>41.6</v>
      </c>
      <c r="G3143" s="1">
        <v>0</v>
      </c>
      <c r="H3143" s="1" t="s">
        <v>5468</v>
      </c>
      <c r="J3143" s="1">
        <v>5</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6071</v>
      </c>
      <c r="E3144" s="1" t="s">
        <v>6072</v>
      </c>
      <c r="F3144" s="1">
        <v>43.2</v>
      </c>
      <c r="G3144" s="1">
        <v>0</v>
      </c>
      <c r="H3144" s="1" t="s">
        <v>7</v>
      </c>
      <c r="J3144" s="1">
        <v>5</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5920</v>
      </c>
      <c r="E3145" s="1" t="s">
        <v>5921</v>
      </c>
      <c r="F3145" s="1">
        <v>44.8</v>
      </c>
      <c r="G3145" s="1">
        <v>0</v>
      </c>
      <c r="H3145" s="1" t="s">
        <v>6073</v>
      </c>
      <c r="J3145" s="1">
        <v>5</v>
      </c>
      <c r="K3145" s="1">
        <v>0</v>
      </c>
      <c r="L3145" s="1">
        <v>3</v>
      </c>
      <c r="M3145" s="1">
        <v>2</v>
      </c>
      <c r="N3145" s="1">
        <v>2</v>
      </c>
      <c r="O3145" s="1">
        <v>0</v>
      </c>
      <c r="P3145" s="1" t="s">
        <v>9516</v>
      </c>
      <c r="Q3145" s="1">
        <v>0</v>
      </c>
      <c r="R3145" s="1">
        <v>0</v>
      </c>
      <c r="S3145" s="1">
        <v>0</v>
      </c>
      <c r="T3145" s="1" t="s">
        <v>9516</v>
      </c>
    </row>
    <row r="3146" spans="1:20" ht="13.5" customHeight="1">
      <c r="A3146" s="1" t="s">
        <v>3269</v>
      </c>
      <c r="B3146" s="1" t="s">
        <v>3219</v>
      </c>
      <c r="C3146" s="1" t="s">
        <v>6074</v>
      </c>
      <c r="D3146" s="1" t="s">
        <v>5920</v>
      </c>
      <c r="E3146" s="1" t="s">
        <v>5921</v>
      </c>
      <c r="F3146" s="1">
        <v>0</v>
      </c>
      <c r="G3146" s="1">
        <v>0</v>
      </c>
      <c r="H3146" s="1" t="s">
        <v>6075</v>
      </c>
      <c r="J3146" s="1">
        <v>5</v>
      </c>
      <c r="K3146" s="1">
        <v>0</v>
      </c>
      <c r="L3146" s="1">
        <v>3</v>
      </c>
      <c r="M3146" s="1">
        <v>2</v>
      </c>
      <c r="N3146" s="1">
        <v>2</v>
      </c>
      <c r="O3146" s="1">
        <v>0</v>
      </c>
      <c r="P3146" s="1" t="s">
        <v>9516</v>
      </c>
      <c r="Q3146" s="1">
        <v>0</v>
      </c>
      <c r="R3146" s="1">
        <v>0</v>
      </c>
      <c r="S3146" s="1">
        <v>0</v>
      </c>
      <c r="T3146" s="1" t="s">
        <v>9516</v>
      </c>
    </row>
    <row r="3147" spans="1:20" ht="13.5" customHeight="1">
      <c r="A3147" s="1" t="s">
        <v>3269</v>
      </c>
      <c r="B3147" s="1" t="s">
        <v>3219</v>
      </c>
      <c r="C3147" s="1" t="s">
        <v>6074</v>
      </c>
      <c r="D3147" s="1" t="s">
        <v>6076</v>
      </c>
      <c r="E3147" s="1" t="s">
        <v>6077</v>
      </c>
      <c r="F3147" s="1">
        <v>0.9</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6078</v>
      </c>
      <c r="E3148" s="1" t="s">
        <v>6079</v>
      </c>
      <c r="F3148" s="1">
        <v>2.2000000000000002</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6080</v>
      </c>
      <c r="E3149" s="1" t="s">
        <v>6081</v>
      </c>
      <c r="F3149" s="1">
        <v>3.6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6082</v>
      </c>
      <c r="E3150" s="1" t="s">
        <v>6083</v>
      </c>
      <c r="F3150" s="1">
        <v>4.8</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6084</v>
      </c>
      <c r="E3151" s="1" t="s">
        <v>6085</v>
      </c>
      <c r="F3151" s="1">
        <v>6</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6086</v>
      </c>
      <c r="E3152" s="1" t="s">
        <v>6087</v>
      </c>
      <c r="F3152" s="1">
        <v>8.6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6088</v>
      </c>
      <c r="E3153" s="1" t="s">
        <v>2212</v>
      </c>
      <c r="F3153" s="1">
        <v>10.3</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3294</v>
      </c>
      <c r="B3154" s="1" t="s">
        <v>3219</v>
      </c>
      <c r="C3154" s="1" t="s">
        <v>6074</v>
      </c>
      <c r="D3154" s="1" t="s">
        <v>3295</v>
      </c>
      <c r="E3154" s="1" t="s">
        <v>3296</v>
      </c>
      <c r="F3154" s="1">
        <v>12.5</v>
      </c>
      <c r="G3154" s="1">
        <v>0</v>
      </c>
      <c r="H3154" s="1" t="s">
        <v>6089</v>
      </c>
      <c r="J3154" s="1">
        <v>0</v>
      </c>
      <c r="K3154" s="1">
        <v>0</v>
      </c>
      <c r="L3154" s="1">
        <v>3</v>
      </c>
      <c r="M3154" s="1">
        <v>2</v>
      </c>
      <c r="N3154" s="1">
        <v>0</v>
      </c>
      <c r="O3154" s="1">
        <v>0</v>
      </c>
      <c r="P3154" s="1" t="s">
        <v>9516</v>
      </c>
      <c r="Q3154" s="1">
        <v>0</v>
      </c>
      <c r="R3154" s="1">
        <v>0</v>
      </c>
      <c r="S3154" s="1">
        <v>0</v>
      </c>
      <c r="T3154" s="1" t="s">
        <v>9516</v>
      </c>
    </row>
    <row r="3155" spans="1:20" ht="13.5" customHeight="1">
      <c r="A3155" s="1" t="s">
        <v>5444</v>
      </c>
      <c r="B3155" s="1" t="s">
        <v>3219</v>
      </c>
      <c r="C3155" s="1" t="s">
        <v>5455</v>
      </c>
      <c r="D3155" s="1" t="s">
        <v>5454</v>
      </c>
      <c r="E3155" s="1" t="s">
        <v>1828</v>
      </c>
      <c r="F3155" s="1">
        <v>0</v>
      </c>
      <c r="G3155" s="1">
        <v>0</v>
      </c>
      <c r="H3155" s="1" t="s">
        <v>5153</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6090</v>
      </c>
      <c r="E3156" s="1" t="s">
        <v>6091</v>
      </c>
      <c r="F3156" s="1">
        <v>2.6</v>
      </c>
      <c r="G3156" s="1">
        <v>2.9</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6092</v>
      </c>
      <c r="E3157" s="1" t="s">
        <v>6093</v>
      </c>
      <c r="F3157" s="1">
        <v>4.5</v>
      </c>
      <c r="G3157" s="1">
        <v>5</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6094</v>
      </c>
      <c r="E3158" s="1" t="s">
        <v>6095</v>
      </c>
      <c r="F3158" s="1">
        <v>6.6</v>
      </c>
      <c r="G3158" s="1">
        <v>7.3</v>
      </c>
      <c r="H3158" s="1" t="s">
        <v>7</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6096</v>
      </c>
      <c r="E3159" s="1" t="s">
        <v>6097</v>
      </c>
      <c r="F3159" s="1">
        <v>8.6999999999999993</v>
      </c>
      <c r="G3159" s="1">
        <v>9.6</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3763</v>
      </c>
      <c r="E3160" s="1" t="s">
        <v>3764</v>
      </c>
      <c r="F3160" s="1">
        <v>11.5</v>
      </c>
      <c r="G3160" s="1">
        <v>12.7</v>
      </c>
      <c r="H3160" s="1" t="s">
        <v>5449</v>
      </c>
      <c r="I3160" s="1" t="s">
        <v>9355</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6098</v>
      </c>
      <c r="E3161" s="1" t="s">
        <v>6099</v>
      </c>
      <c r="F3161" s="1">
        <v>14.9</v>
      </c>
      <c r="G3161" s="1">
        <v>16.399999999999999</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6100</v>
      </c>
      <c r="E3162" s="1" t="s">
        <v>6101</v>
      </c>
      <c r="F3162" s="1">
        <v>17.600000000000001</v>
      </c>
      <c r="G3162" s="1">
        <v>19.399999999999999</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6102</v>
      </c>
      <c r="E3163" s="1" t="s">
        <v>6103</v>
      </c>
      <c r="F3163" s="1">
        <v>19.399999999999999</v>
      </c>
      <c r="G3163" s="1">
        <v>21.3</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6104</v>
      </c>
      <c r="E3164" s="1" t="s">
        <v>6105</v>
      </c>
      <c r="F3164" s="1">
        <v>20.9</v>
      </c>
      <c r="G3164" s="1">
        <v>23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6106</v>
      </c>
      <c r="E3165" s="1" t="s">
        <v>6107</v>
      </c>
      <c r="F3165" s="1">
        <v>24.9</v>
      </c>
      <c r="G3165" s="1">
        <v>27.4</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6108</v>
      </c>
      <c r="E3166" s="1" t="s">
        <v>6109</v>
      </c>
      <c r="F3166" s="1">
        <v>31.5</v>
      </c>
      <c r="G3166" s="1">
        <v>34.700000000000003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6110</v>
      </c>
      <c r="E3167" s="1" t="s">
        <v>6111</v>
      </c>
      <c r="F3167" s="1">
        <v>35.4</v>
      </c>
      <c r="G3167" s="1">
        <v>39</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6112</v>
      </c>
      <c r="E3168" s="1" t="s">
        <v>6113</v>
      </c>
      <c r="F3168" s="1">
        <v>37.1</v>
      </c>
      <c r="G3168" s="1">
        <v>40.9</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6114</v>
      </c>
      <c r="E3169" s="1" t="s">
        <v>10235</v>
      </c>
      <c r="F3169" s="1">
        <v>41.1</v>
      </c>
      <c r="G3169" s="1">
        <v>45.3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6115</v>
      </c>
      <c r="E3170" s="1" t="s">
        <v>6116</v>
      </c>
      <c r="F3170" s="1">
        <v>43.2</v>
      </c>
      <c r="G3170" s="1">
        <v>47.6</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3362</v>
      </c>
      <c r="E3171" s="1" t="s">
        <v>3363</v>
      </c>
      <c r="F3171" s="1">
        <v>45.1</v>
      </c>
      <c r="G3171" s="1">
        <v>49.7</v>
      </c>
      <c r="H3171" s="1" t="s">
        <v>7</v>
      </c>
      <c r="I3171" s="1" t="s">
        <v>9355</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6117</v>
      </c>
      <c r="E3172" s="1" t="s">
        <v>6118</v>
      </c>
      <c r="F3172" s="1">
        <v>48</v>
      </c>
      <c r="G3172" s="1">
        <v>52.8</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6119</v>
      </c>
      <c r="E3173" s="1" t="s">
        <v>6120</v>
      </c>
      <c r="F3173" s="1">
        <v>50.6</v>
      </c>
      <c r="G3173" s="1">
        <v>55.7</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6121</v>
      </c>
      <c r="E3174" s="1" t="s">
        <v>6122</v>
      </c>
      <c r="F3174" s="1">
        <v>53</v>
      </c>
      <c r="G3174" s="1">
        <v>58.3</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6123</v>
      </c>
      <c r="E3175" s="1" t="s">
        <v>6124</v>
      </c>
      <c r="F3175" s="1">
        <v>54.6</v>
      </c>
      <c r="G3175" s="1">
        <v>60.1</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6125</v>
      </c>
      <c r="E3176" s="1" t="s">
        <v>6126</v>
      </c>
      <c r="F3176" s="1">
        <v>56.7</v>
      </c>
      <c r="G3176" s="1">
        <v>62.4</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6127</v>
      </c>
      <c r="E3177" s="1" t="s">
        <v>6128</v>
      </c>
      <c r="F3177" s="1">
        <v>58.2</v>
      </c>
      <c r="G3177" s="1">
        <v>64.099999999999994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6129</v>
      </c>
      <c r="E3178" s="1" t="s">
        <v>6130</v>
      </c>
      <c r="F3178" s="1">
        <v>61.3</v>
      </c>
      <c r="G3178" s="1">
        <v>67.5</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6131</v>
      </c>
      <c r="E3179" s="1" t="s">
        <v>6132</v>
      </c>
      <c r="F3179" s="1">
        <v>63.2</v>
      </c>
      <c r="G3179" s="1">
        <v>69.599999999999994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6133</v>
      </c>
      <c r="E3180" s="1" t="s">
        <v>6134</v>
      </c>
      <c r="F3180" s="1">
        <v>66</v>
      </c>
      <c r="G3180" s="1">
        <v>72.599999999999994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6135</v>
      </c>
      <c r="E3181" s="1" t="s">
        <v>6136</v>
      </c>
      <c r="F3181" s="1">
        <v>67.2</v>
      </c>
      <c r="G3181" s="1">
        <v>74</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6137</v>
      </c>
      <c r="E3182" s="1" t="s">
        <v>6138</v>
      </c>
      <c r="F3182" s="1">
        <v>69.8</v>
      </c>
      <c r="G3182" s="1">
        <v>76.8</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6139</v>
      </c>
      <c r="E3183" s="1" t="s">
        <v>6140</v>
      </c>
      <c r="F3183" s="1">
        <v>72</v>
      </c>
      <c r="G3183" s="1">
        <v>79.2</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6141</v>
      </c>
      <c r="E3184" s="1" t="s">
        <v>6142</v>
      </c>
      <c r="F3184" s="1">
        <v>74.2</v>
      </c>
      <c r="G3184" s="1">
        <v>81.7</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6143</v>
      </c>
      <c r="E3185" s="1" t="s">
        <v>6144</v>
      </c>
      <c r="F3185" s="1">
        <v>75.3</v>
      </c>
      <c r="G3185" s="1">
        <v>82.9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6145</v>
      </c>
      <c r="E3186" s="1" t="s">
        <v>6146</v>
      </c>
      <c r="F3186" s="1">
        <v>77.599999999999994</v>
      </c>
      <c r="G3186" s="1">
        <v>85.4</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6147</v>
      </c>
      <c r="E3187" s="1" t="s">
        <v>6148</v>
      </c>
      <c r="F3187" s="1">
        <v>79.900000000000006</v>
      </c>
      <c r="G3187" s="1">
        <v>87.9</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6149</v>
      </c>
      <c r="E3188" s="1" t="s">
        <v>6150</v>
      </c>
      <c r="F3188" s="1">
        <v>81.400000000000006</v>
      </c>
      <c r="G3188" s="1">
        <v>89.6</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6151</v>
      </c>
      <c r="E3189" s="1" t="s">
        <v>6152</v>
      </c>
      <c r="F3189" s="1">
        <v>82.9</v>
      </c>
      <c r="G3189" s="1">
        <v>91.2</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5339</v>
      </c>
      <c r="E3190" s="1" t="s">
        <v>5340</v>
      </c>
      <c r="F3190" s="1">
        <v>87.5</v>
      </c>
      <c r="G3190" s="1">
        <v>96.3</v>
      </c>
      <c r="H3190" s="1" t="s">
        <v>6153</v>
      </c>
      <c r="J3190" s="1">
        <v>0</v>
      </c>
      <c r="K3190" s="1">
        <v>0</v>
      </c>
      <c r="L3190" s="1">
        <v>3</v>
      </c>
      <c r="M3190" s="1">
        <v>0</v>
      </c>
      <c r="N3190" s="1">
        <v>0</v>
      </c>
      <c r="O3190" s="1">
        <v>0</v>
      </c>
      <c r="P3190" s="1" t="s">
        <v>9516</v>
      </c>
      <c r="Q3190" s="1">
        <v>0</v>
      </c>
      <c r="R3190" s="1">
        <v>0</v>
      </c>
      <c r="S3190" s="1">
        <v>0</v>
      </c>
      <c r="T3190" s="1" t="s">
        <v>9516</v>
      </c>
    </row>
    <row r="3191" spans="1:20" ht="13.5" customHeight="1">
      <c r="A3191" s="1" t="s">
        <v>3269</v>
      </c>
      <c r="B3191" s="1" t="s">
        <v>3219</v>
      </c>
      <c r="C3191" s="1" t="s">
        <v>6154</v>
      </c>
      <c r="D3191" s="1" t="s">
        <v>5475</v>
      </c>
      <c r="E3191" s="1" t="s">
        <v>5476</v>
      </c>
      <c r="F3191" s="1">
        <v>0</v>
      </c>
      <c r="G3191" s="1">
        <v>0</v>
      </c>
      <c r="H3191" s="1" t="s">
        <v>6155</v>
      </c>
      <c r="J3191" s="1">
        <v>5</v>
      </c>
      <c r="K3191" s="1">
        <v>0</v>
      </c>
      <c r="L3191" s="1">
        <v>3</v>
      </c>
      <c r="M3191" s="1">
        <v>2</v>
      </c>
      <c r="N3191" s="1">
        <v>2</v>
      </c>
      <c r="O3191" s="1">
        <v>0</v>
      </c>
      <c r="P3191" s="1" t="s">
        <v>9516</v>
      </c>
      <c r="Q3191" s="1">
        <v>0</v>
      </c>
      <c r="R3191" s="1">
        <v>0</v>
      </c>
      <c r="S3191" s="1">
        <v>0</v>
      </c>
      <c r="T3191" s="1" t="s">
        <v>9516</v>
      </c>
    </row>
    <row r="3192" spans="1:20" ht="13.5" customHeight="1">
      <c r="A3192" s="1" t="s">
        <v>3269</v>
      </c>
      <c r="B3192" s="1" t="s">
        <v>3219</v>
      </c>
      <c r="C3192" s="1" t="s">
        <v>6154</v>
      </c>
      <c r="D3192" s="1" t="s">
        <v>6156</v>
      </c>
      <c r="E3192" s="1" t="s">
        <v>6157</v>
      </c>
      <c r="F3192" s="1">
        <v>1.5</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6158</v>
      </c>
      <c r="E3193" s="1" t="s">
        <v>6159</v>
      </c>
      <c r="F3193" s="1">
        <v>3</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9654</v>
      </c>
      <c r="E3194" s="1" t="s">
        <v>6160</v>
      </c>
      <c r="F3194" s="1">
        <v>3.9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6161</v>
      </c>
      <c r="E3195" s="1" t="s">
        <v>6162</v>
      </c>
      <c r="F3195" s="1">
        <v>4.7</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6163</v>
      </c>
      <c r="E3196" s="1" t="s">
        <v>6164</v>
      </c>
      <c r="F3196" s="1">
        <v>5.9</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6165</v>
      </c>
      <c r="E3197" s="1" t="s">
        <v>6166</v>
      </c>
      <c r="F3197" s="1">
        <v>6.9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6167</v>
      </c>
      <c r="E3198" s="1" t="s">
        <v>6168</v>
      </c>
      <c r="F3198" s="1">
        <v>7.9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6169</v>
      </c>
      <c r="E3199" s="1" t="s">
        <v>10166</v>
      </c>
      <c r="F3199" s="1">
        <v>8.8000000000000007</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9720</v>
      </c>
      <c r="E3200" s="1" t="s">
        <v>6170</v>
      </c>
      <c r="F3200" s="1">
        <v>10.199999999999999</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6171</v>
      </c>
      <c r="E3201" s="1" t="s">
        <v>6172</v>
      </c>
      <c r="F3201" s="1">
        <v>11.1</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6173</v>
      </c>
      <c r="E3202" s="1" t="s">
        <v>6174</v>
      </c>
      <c r="F3202" s="1">
        <v>12.4</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6175</v>
      </c>
      <c r="E3203" s="1" t="s">
        <v>6176</v>
      </c>
      <c r="F3203" s="1">
        <v>13.7</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6177</v>
      </c>
      <c r="E3204" s="1" t="s">
        <v>6178</v>
      </c>
      <c r="F3204" s="1">
        <v>15.1</v>
      </c>
      <c r="G3204" s="1">
        <v>0</v>
      </c>
      <c r="H3204" s="1" t="s">
        <v>6179</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6180</v>
      </c>
      <c r="E3205" s="1" t="s">
        <v>6181</v>
      </c>
      <c r="F3205" s="1">
        <v>16.3</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6182</v>
      </c>
      <c r="E3206" s="1" t="s">
        <v>6183</v>
      </c>
      <c r="F3206" s="1">
        <v>18</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6184</v>
      </c>
      <c r="E3207" s="1" t="s">
        <v>6185</v>
      </c>
      <c r="F3207" s="1">
        <v>19.399999999999999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6186</v>
      </c>
      <c r="E3208" s="1" t="s">
        <v>6187</v>
      </c>
      <c r="F3208" s="1">
        <v>20.9</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6188</v>
      </c>
      <c r="E3209" s="1" t="s">
        <v>6189</v>
      </c>
      <c r="F3209" s="1">
        <v>23.9</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6190</v>
      </c>
      <c r="E3210" s="1" t="s">
        <v>6191</v>
      </c>
      <c r="F3210" s="1">
        <v>25.1</v>
      </c>
      <c r="G3210" s="1">
        <v>0</v>
      </c>
      <c r="H3210" s="1" t="s">
        <v>7</v>
      </c>
      <c r="I3210" s="1" t="s">
        <v>9368</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6192</v>
      </c>
      <c r="E3211" s="1" t="s">
        <v>6193</v>
      </c>
      <c r="F3211" s="1">
        <v>26.6</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6194</v>
      </c>
      <c r="E3212" s="1" t="s">
        <v>6195</v>
      </c>
      <c r="F3212" s="1">
        <v>28.1</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6196</v>
      </c>
      <c r="E3213" s="1" t="s">
        <v>6197</v>
      </c>
      <c r="F3213" s="1">
        <v>30</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6198</v>
      </c>
      <c r="E3214" s="1" t="s">
        <v>6199</v>
      </c>
      <c r="F3214" s="1">
        <v>31.5</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6200</v>
      </c>
      <c r="E3215" s="1" t="s">
        <v>6201</v>
      </c>
      <c r="F3215" s="1">
        <v>33</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6202</v>
      </c>
      <c r="E3216" s="1" t="s">
        <v>6203</v>
      </c>
      <c r="F3216" s="1">
        <v>34.9</v>
      </c>
      <c r="G3216" s="1">
        <v>0</v>
      </c>
      <c r="H3216" s="1" t="s">
        <v>6204</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6205</v>
      </c>
      <c r="E3217" s="1" t="s">
        <v>6206</v>
      </c>
      <c r="F3217" s="1">
        <v>36.299999999999997</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6207</v>
      </c>
      <c r="E3218" s="1" t="s">
        <v>6208</v>
      </c>
      <c r="F3218" s="1">
        <v>38.6</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6209</v>
      </c>
      <c r="E3219" s="1" t="s">
        <v>6210</v>
      </c>
      <c r="F3219" s="1">
        <v>40.5</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6211</v>
      </c>
      <c r="E3220" s="1" t="s">
        <v>6212</v>
      </c>
      <c r="F3220" s="1">
        <v>43.3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6213</v>
      </c>
      <c r="E3221" s="1" t="s">
        <v>6214</v>
      </c>
      <c r="F3221" s="1">
        <v>45.2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6215</v>
      </c>
      <c r="E3222" s="1" t="s">
        <v>6216</v>
      </c>
      <c r="F3222" s="1">
        <v>53.3</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6217</v>
      </c>
      <c r="E3223" s="1" t="s">
        <v>6218</v>
      </c>
      <c r="F3223" s="1">
        <v>57.2</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5232</v>
      </c>
      <c r="B3224" s="1" t="s">
        <v>3219</v>
      </c>
      <c r="C3224" s="1" t="s">
        <v>6154</v>
      </c>
      <c r="D3224" s="1" t="s">
        <v>6219</v>
      </c>
      <c r="E3224" s="1" t="s">
        <v>6220</v>
      </c>
      <c r="F3224" s="1">
        <v>60.2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5339</v>
      </c>
      <c r="E3225" s="1" t="s">
        <v>5340</v>
      </c>
      <c r="F3225" s="1">
        <v>61.3</v>
      </c>
      <c r="G3225" s="1">
        <v>0</v>
      </c>
      <c r="H3225" s="1" t="s">
        <v>6221</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6179</v>
      </c>
      <c r="D3226" s="1" t="s">
        <v>6177</v>
      </c>
      <c r="E3226" s="1" t="s">
        <v>6178</v>
      </c>
      <c r="F3226" s="1">
        <v>0</v>
      </c>
      <c r="G3226" s="1">
        <v>0</v>
      </c>
      <c r="H3226" s="1" t="s">
        <v>6222</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6179</v>
      </c>
      <c r="D3227" s="1" t="s">
        <v>6223</v>
      </c>
      <c r="E3227" s="1" t="s">
        <v>6224</v>
      </c>
      <c r="F3227" s="1">
        <v>1.7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6225</v>
      </c>
      <c r="D3228" s="1" t="s">
        <v>6202</v>
      </c>
      <c r="E3228" s="1" t="s">
        <v>6203</v>
      </c>
      <c r="F3228" s="1">
        <v>0</v>
      </c>
      <c r="G3228" s="1">
        <v>0</v>
      </c>
      <c r="H3228" s="1" t="s">
        <v>6222</v>
      </c>
      <c r="J3228" s="1">
        <v>0</v>
      </c>
      <c r="K3228" s="1">
        <v>0</v>
      </c>
      <c r="L3228" s="1">
        <v>3</v>
      </c>
      <c r="M3228" s="1">
        <v>0</v>
      </c>
      <c r="N3228" s="1">
        <v>0</v>
      </c>
      <c r="O3228" s="1">
        <v>0</v>
      </c>
      <c r="P3228" s="1" t="s">
        <v>9516</v>
      </c>
      <c r="Q3228" s="1">
        <v>0</v>
      </c>
      <c r="R3228" s="1">
        <v>0</v>
      </c>
      <c r="S3228" s="1">
        <v>0</v>
      </c>
      <c r="T3228" s="1" t="s">
        <v>9516</v>
      </c>
    </row>
    <row r="3229" spans="1:20" ht="13.5" customHeight="1">
      <c r="A3229" s="1" t="s">
        <v>3269</v>
      </c>
      <c r="B3229" s="1" t="s">
        <v>3219</v>
      </c>
      <c r="C3229" s="1" t="s">
        <v>6225</v>
      </c>
      <c r="D3229" s="1" t="s">
        <v>6226</v>
      </c>
      <c r="E3229" s="1" t="s">
        <v>6227</v>
      </c>
      <c r="F3229" s="1">
        <v>4.2</v>
      </c>
      <c r="G3229" s="1">
        <v>0</v>
      </c>
      <c r="H3229" s="1" t="s">
        <v>7</v>
      </c>
      <c r="J3229" s="1">
        <v>0</v>
      </c>
      <c r="K3229" s="1">
        <v>0</v>
      </c>
      <c r="L3229" s="1">
        <v>3</v>
      </c>
      <c r="M3229" s="1">
        <v>0</v>
      </c>
      <c r="N3229" s="1">
        <v>0</v>
      </c>
      <c r="O3229" s="1">
        <v>0</v>
      </c>
      <c r="P3229" s="1" t="s">
        <v>9516</v>
      </c>
      <c r="Q3229" s="1">
        <v>0</v>
      </c>
      <c r="R3229" s="1">
        <v>0</v>
      </c>
      <c r="S3229" s="1">
        <v>0</v>
      </c>
      <c r="T3229" s="1" t="s">
        <v>9516</v>
      </c>
    </row>
    <row r="3230" spans="1:20" ht="13.5" customHeight="1">
      <c r="A3230" s="1" t="s">
        <v>3269</v>
      </c>
      <c r="B3230" s="1" t="s">
        <v>3219</v>
      </c>
      <c r="C3230" s="1" t="s">
        <v>6225</v>
      </c>
      <c r="D3230" s="1" t="s">
        <v>6228</v>
      </c>
      <c r="E3230" s="1" t="s">
        <v>6229</v>
      </c>
      <c r="F3230" s="1">
        <v>11.1</v>
      </c>
      <c r="G3230" s="1">
        <v>0</v>
      </c>
      <c r="J3230" s="1">
        <v>0</v>
      </c>
      <c r="K3230" s="1">
        <v>0</v>
      </c>
      <c r="L3230" s="1">
        <v>3</v>
      </c>
      <c r="M3230" s="1">
        <v>0</v>
      </c>
      <c r="N3230" s="1">
        <v>0</v>
      </c>
      <c r="O3230" s="1">
        <v>0</v>
      </c>
      <c r="P3230" s="1" t="s">
        <v>9516</v>
      </c>
      <c r="Q3230" s="1">
        <v>0</v>
      </c>
      <c r="R3230" s="1">
        <v>0</v>
      </c>
      <c r="S3230" s="1">
        <v>0</v>
      </c>
      <c r="T3230" s="1" t="s">
        <v>9516</v>
      </c>
    </row>
    <row r="3231" spans="1:20" ht="13.5" customHeight="1">
      <c r="A3231" s="1" t="s">
        <v>3294</v>
      </c>
      <c r="B3231" s="1" t="s">
        <v>3219</v>
      </c>
      <c r="C3231" s="1" t="s">
        <v>3324</v>
      </c>
      <c r="D3231" s="1" t="s">
        <v>3322</v>
      </c>
      <c r="E3231" s="1" t="s">
        <v>3323</v>
      </c>
      <c r="F3231" s="1">
        <v>0</v>
      </c>
      <c r="G3231" s="1">
        <v>0</v>
      </c>
      <c r="H3231" s="1" t="s">
        <v>1245</v>
      </c>
      <c r="J3231" s="1">
        <v>106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6230</v>
      </c>
      <c r="E3232" s="1" t="s">
        <v>6231</v>
      </c>
      <c r="F3232" s="1">
        <v>1.8</v>
      </c>
      <c r="G3232" s="1">
        <v>0</v>
      </c>
      <c r="H3232" s="1" t="s">
        <v>6232</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6233</v>
      </c>
      <c r="E3233" s="1" t="s">
        <v>6234</v>
      </c>
      <c r="F3233" s="1">
        <v>4.0999999999999996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6235</v>
      </c>
      <c r="E3234" s="1" t="s">
        <v>6236</v>
      </c>
      <c r="F3234" s="1">
        <v>5.0999999999999996</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6237</v>
      </c>
      <c r="E3235" s="1" t="s">
        <v>6238</v>
      </c>
      <c r="F3235" s="1">
        <v>6</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6239</v>
      </c>
      <c r="E3236" s="1" t="s">
        <v>6240</v>
      </c>
      <c r="F3236" s="1">
        <v>7.3</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6241</v>
      </c>
      <c r="E3237" s="1" t="s">
        <v>99</v>
      </c>
      <c r="F3237" s="1">
        <v>10.199999999999999</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6242</v>
      </c>
      <c r="E3238" s="1" t="s">
        <v>6243</v>
      </c>
      <c r="F3238" s="1">
        <v>13.1</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6244</v>
      </c>
      <c r="E3239" s="1" t="s">
        <v>6245</v>
      </c>
      <c r="F3239" s="1">
        <v>15.1</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6246</v>
      </c>
      <c r="E3240" s="1" t="s">
        <v>6247</v>
      </c>
      <c r="F3240" s="1">
        <v>17</v>
      </c>
      <c r="G3240" s="1">
        <v>0</v>
      </c>
      <c r="H3240" s="1" t="s">
        <v>7</v>
      </c>
      <c r="J3240" s="1">
        <v>0</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6248</v>
      </c>
      <c r="E3241" s="1" t="s">
        <v>6249</v>
      </c>
      <c r="F3241" s="1">
        <v>19.399999999999999</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6250</v>
      </c>
      <c r="E3242" s="1" t="s">
        <v>6251</v>
      </c>
      <c r="F3242" s="1">
        <v>22.8</v>
      </c>
      <c r="G3242" s="1">
        <v>0</v>
      </c>
      <c r="H3242" s="1" t="s">
        <v>6252</v>
      </c>
      <c r="J3242" s="1">
        <v>0</v>
      </c>
      <c r="K3242" s="1">
        <v>11</v>
      </c>
      <c r="L3242" s="1">
        <v>13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1057</v>
      </c>
      <c r="E3243" s="1" t="s">
        <v>1058</v>
      </c>
      <c r="F3243" s="1">
        <v>25.6</v>
      </c>
      <c r="G3243" s="1">
        <v>0</v>
      </c>
      <c r="H3243" s="1" t="s">
        <v>7</v>
      </c>
      <c r="I3243" s="1" t="s">
        <v>9329</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6253</v>
      </c>
      <c r="E3244" s="1" t="s">
        <v>6254</v>
      </c>
      <c r="F3244" s="1">
        <v>29.1</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6255</v>
      </c>
      <c r="E3245" s="1" t="s">
        <v>6256</v>
      </c>
      <c r="F3245" s="1">
        <v>32.200000000000003</v>
      </c>
      <c r="G3245" s="1">
        <v>0</v>
      </c>
      <c r="H3245" s="1" t="s">
        <v>7</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6257</v>
      </c>
      <c r="E3246" s="1" t="s">
        <v>6258</v>
      </c>
      <c r="F3246" s="1">
        <v>35.5</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6259</v>
      </c>
      <c r="E3247" s="1" t="s">
        <v>6260</v>
      </c>
      <c r="F3247" s="1">
        <v>39.1</v>
      </c>
      <c r="G3247" s="1">
        <v>0</v>
      </c>
      <c r="H3247" s="1" t="s">
        <v>5999</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6261</v>
      </c>
      <c r="E3248" s="1" t="s">
        <v>6262</v>
      </c>
      <c r="F3248" s="1">
        <v>42.4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6263</v>
      </c>
      <c r="E3249" s="1" t="s">
        <v>6264</v>
      </c>
      <c r="F3249" s="1">
        <v>46.4</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6265</v>
      </c>
      <c r="E3250" s="1" t="s">
        <v>6266</v>
      </c>
      <c r="F3250" s="1">
        <v>48.4</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6267</v>
      </c>
      <c r="E3251" s="1" t="s">
        <v>6268</v>
      </c>
      <c r="F3251" s="1">
        <v>50.5</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10295</v>
      </c>
      <c r="E3252" s="1" t="s">
        <v>10296</v>
      </c>
      <c r="F3252" s="1">
        <v>52.9</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6269</v>
      </c>
      <c r="E3253" s="1" t="s">
        <v>6270</v>
      </c>
      <c r="F3253" s="1">
        <v>54.8</v>
      </c>
      <c r="G3253" s="1">
        <v>0</v>
      </c>
      <c r="H3253" s="1" t="s">
        <v>6271</v>
      </c>
      <c r="J3253" s="1">
        <v>0</v>
      </c>
      <c r="K3253" s="1">
        <v>10</v>
      </c>
      <c r="L3253" s="1">
        <v>13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6272</v>
      </c>
      <c r="E3254" s="1" t="s">
        <v>6273</v>
      </c>
      <c r="F3254" s="1">
        <v>59.4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6274</v>
      </c>
      <c r="E3255" s="1" t="s">
        <v>6275</v>
      </c>
      <c r="F3255" s="1">
        <v>62.2</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6276</v>
      </c>
      <c r="E3256" s="1" t="s">
        <v>6277</v>
      </c>
      <c r="F3256" s="1">
        <v>65.099999999999994</v>
      </c>
      <c r="G3256" s="1">
        <v>0</v>
      </c>
      <c r="H3256" s="1" t="s">
        <v>7</v>
      </c>
      <c r="J3256" s="1">
        <v>0</v>
      </c>
      <c r="K3256" s="1">
        <v>0</v>
      </c>
      <c r="L3256" s="1">
        <v>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6278</v>
      </c>
      <c r="E3257" s="1" t="s">
        <v>1186</v>
      </c>
      <c r="F3257" s="1">
        <v>71</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6279</v>
      </c>
      <c r="E3258" s="1" t="s">
        <v>6280</v>
      </c>
      <c r="F3258" s="1">
        <v>75.5</v>
      </c>
      <c r="G3258" s="1">
        <v>0</v>
      </c>
      <c r="H3258" s="1" t="s">
        <v>6281</v>
      </c>
      <c r="J3258" s="1">
        <v>0</v>
      </c>
      <c r="K3258" s="1">
        <v>10</v>
      </c>
      <c r="L3258" s="1">
        <v>13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6282</v>
      </c>
      <c r="E3259" s="1" t="s">
        <v>6283</v>
      </c>
      <c r="F3259" s="1">
        <v>83.1</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6284</v>
      </c>
      <c r="E3260" s="1" t="s">
        <v>6285</v>
      </c>
      <c r="F3260" s="1">
        <v>89.6</v>
      </c>
      <c r="G3260" s="1">
        <v>0</v>
      </c>
      <c r="H3260" s="1" t="s">
        <v>9402</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6287</v>
      </c>
      <c r="E3261" s="1" t="s">
        <v>6288</v>
      </c>
      <c r="F3261" s="1">
        <v>102.4</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6289</v>
      </c>
      <c r="E3262" s="1" t="s">
        <v>6290</v>
      </c>
      <c r="F3262" s="1">
        <v>109.5</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6291</v>
      </c>
      <c r="E3263" s="1" t="s">
        <v>6292</v>
      </c>
      <c r="F3263" s="1">
        <v>114.8</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6293</v>
      </c>
      <c r="E3264" s="1" t="s">
        <v>6294</v>
      </c>
      <c r="F3264" s="1">
        <v>119.4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6295</v>
      </c>
      <c r="E3265" s="1" t="s">
        <v>6296</v>
      </c>
      <c r="F3265" s="1">
        <v>123.5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6297</v>
      </c>
      <c r="E3266" s="1" t="s">
        <v>6298</v>
      </c>
      <c r="F3266" s="1">
        <v>128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6299</v>
      </c>
      <c r="E3267" s="1" t="s">
        <v>6300</v>
      </c>
      <c r="F3267" s="1">
        <v>132.69999999999999</v>
      </c>
      <c r="G3267" s="1">
        <v>0</v>
      </c>
      <c r="H3267" s="1" t="s">
        <v>7</v>
      </c>
      <c r="I3267" s="1" t="s">
        <v>9329</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6301</v>
      </c>
      <c r="E3268" s="1" t="s">
        <v>6302</v>
      </c>
      <c r="F3268" s="1">
        <v>136.1</v>
      </c>
      <c r="G3268" s="1">
        <v>0</v>
      </c>
      <c r="H3268" s="1" t="s">
        <v>6303</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6304</v>
      </c>
      <c r="E3269" s="1" t="s">
        <v>6305</v>
      </c>
      <c r="F3269" s="1">
        <v>138.9</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6306</v>
      </c>
      <c r="E3270" s="1" t="s">
        <v>6307</v>
      </c>
      <c r="F3270" s="1">
        <v>140.80000000000001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6308</v>
      </c>
      <c r="E3271" s="1" t="s">
        <v>6309</v>
      </c>
      <c r="F3271" s="1">
        <v>143.4</v>
      </c>
      <c r="G3271" s="1">
        <v>0</v>
      </c>
      <c r="H3271" s="1" t="s">
        <v>6310</v>
      </c>
      <c r="J3271" s="1">
        <v>0</v>
      </c>
      <c r="K3271" s="1">
        <v>10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6311</v>
      </c>
      <c r="E3272" s="1" t="s">
        <v>6312</v>
      </c>
      <c r="F3272" s="1">
        <v>146.80000000000001</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6313</v>
      </c>
      <c r="E3273" s="1" t="s">
        <v>6314</v>
      </c>
      <c r="F3273" s="1">
        <v>149.9</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6315</v>
      </c>
      <c r="E3274" s="1" t="s">
        <v>6316</v>
      </c>
      <c r="F3274" s="1">
        <v>154.6</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6317</v>
      </c>
      <c r="E3275" s="1" t="s">
        <v>6318</v>
      </c>
      <c r="F3275" s="1">
        <v>159.30000000000001</v>
      </c>
      <c r="G3275" s="1">
        <v>0</v>
      </c>
      <c r="H3275" s="1" t="s">
        <v>6319</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6320</v>
      </c>
      <c r="E3276" s="1" t="s">
        <v>6321</v>
      </c>
      <c r="F3276" s="1">
        <v>163.30000000000001</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6322</v>
      </c>
      <c r="E3277" s="1" t="s">
        <v>6323</v>
      </c>
      <c r="F3277" s="1">
        <v>168.6</v>
      </c>
      <c r="G3277" s="1">
        <v>0</v>
      </c>
      <c r="H3277" s="1" t="s">
        <v>6252</v>
      </c>
      <c r="J3277" s="1">
        <v>0</v>
      </c>
      <c r="K3277" s="1">
        <v>10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6324</v>
      </c>
      <c r="E3278" s="1" t="s">
        <v>6325</v>
      </c>
      <c r="F3278" s="1">
        <v>174.9</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6326</v>
      </c>
      <c r="E3279" s="1" t="s">
        <v>6327</v>
      </c>
      <c r="F3279" s="1">
        <v>178.4</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6328</v>
      </c>
      <c r="E3280" s="1" t="s">
        <v>6329</v>
      </c>
      <c r="F3280" s="1">
        <v>182.4</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6330</v>
      </c>
      <c r="E3281" s="1" t="s">
        <v>6331</v>
      </c>
      <c r="F3281" s="1">
        <v>187.1</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6333</v>
      </c>
      <c r="E3282" s="1" t="s">
        <v>6334</v>
      </c>
      <c r="F3282" s="1">
        <v>194.2</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6335</v>
      </c>
      <c r="E3283" s="1" t="s">
        <v>6336</v>
      </c>
      <c r="F3283" s="1">
        <v>197.5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6337</v>
      </c>
      <c r="E3284" s="1" t="s">
        <v>6338</v>
      </c>
      <c r="F3284" s="1">
        <v>201.7</v>
      </c>
      <c r="G3284" s="1">
        <v>0</v>
      </c>
      <c r="H3284" s="1" t="s">
        <v>6339</v>
      </c>
      <c r="J3284" s="1">
        <v>0</v>
      </c>
      <c r="K3284" s="1">
        <v>12</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6340</v>
      </c>
      <c r="E3285" s="1" t="s">
        <v>6341</v>
      </c>
      <c r="F3285" s="1">
        <v>207.5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6342</v>
      </c>
      <c r="E3286" s="1" t="s">
        <v>6343</v>
      </c>
      <c r="F3286" s="1">
        <v>212.4</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6344</v>
      </c>
      <c r="E3287" s="1" t="s">
        <v>6345</v>
      </c>
      <c r="F3287" s="1">
        <v>215.3</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6346</v>
      </c>
      <c r="E3288" s="1" t="s">
        <v>6347</v>
      </c>
      <c r="F3288" s="1">
        <v>221.8</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6348</v>
      </c>
      <c r="E3289" s="1" t="s">
        <v>6349</v>
      </c>
      <c r="F3289" s="1">
        <v>230.9</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6350</v>
      </c>
      <c r="E3290" s="1" t="s">
        <v>6351</v>
      </c>
      <c r="F3290" s="1">
        <v>233.3</v>
      </c>
      <c r="G3290" s="1">
        <v>0</v>
      </c>
      <c r="H3290" s="1" t="s">
        <v>6352</v>
      </c>
      <c r="J3290" s="1">
        <v>0</v>
      </c>
      <c r="K3290" s="1">
        <v>13</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6353</v>
      </c>
      <c r="E3291" s="1" t="s">
        <v>6354</v>
      </c>
      <c r="F3291" s="1">
        <v>242.8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6355</v>
      </c>
      <c r="E3292" s="1" t="s">
        <v>6356</v>
      </c>
      <c r="F3292" s="1">
        <v>255.1</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6357</v>
      </c>
      <c r="E3293" s="1" t="s">
        <v>6358</v>
      </c>
      <c r="F3293" s="1">
        <v>259.5</v>
      </c>
      <c r="G3293" s="1">
        <v>0</v>
      </c>
      <c r="H3293" s="1" t="s">
        <v>7</v>
      </c>
      <c r="I3293" s="1" t="s">
        <v>9329</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6359</v>
      </c>
      <c r="E3294" s="1" t="s">
        <v>6360</v>
      </c>
      <c r="F3294" s="1">
        <v>263.89999999999998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6361</v>
      </c>
      <c r="E3295" s="1" t="s">
        <v>6362</v>
      </c>
      <c r="F3295" s="1">
        <v>268.3</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4077</v>
      </c>
      <c r="E3296" s="1" t="s">
        <v>6363</v>
      </c>
      <c r="F3296" s="1">
        <v>272.89999999999998</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6364</v>
      </c>
      <c r="E3297" s="1" t="s">
        <v>6365</v>
      </c>
      <c r="F3297" s="1">
        <v>278.89999999999998</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6366</v>
      </c>
      <c r="E3298" s="1" t="s">
        <v>6367</v>
      </c>
      <c r="F3298" s="1">
        <v>289.5</v>
      </c>
      <c r="G3298" s="1">
        <v>0</v>
      </c>
      <c r="H3298" s="1" t="s">
        <v>7</v>
      </c>
      <c r="J3298" s="1">
        <v>7</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6368</v>
      </c>
      <c r="E3299" s="1" t="s">
        <v>6369</v>
      </c>
      <c r="F3299" s="1">
        <v>292.39999999999998</v>
      </c>
      <c r="G3299" s="1">
        <v>0</v>
      </c>
      <c r="H3299" s="1" t="s">
        <v>7</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6370</v>
      </c>
      <c r="E3300" s="1" t="s">
        <v>6371</v>
      </c>
      <c r="F3300" s="1">
        <v>294.39999999999998</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6372</v>
      </c>
      <c r="E3301" s="1" t="s">
        <v>6373</v>
      </c>
      <c r="F3301" s="1">
        <v>298.3</v>
      </c>
      <c r="G3301" s="1">
        <v>0</v>
      </c>
      <c r="H3301" s="1" t="s">
        <v>6374</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6375</v>
      </c>
      <c r="E3302" s="1" t="s">
        <v>6376</v>
      </c>
      <c r="F3302" s="1">
        <v>300.60000000000002</v>
      </c>
      <c r="G3302" s="1">
        <v>0</v>
      </c>
      <c r="H3302" s="1" t="s">
        <v>7</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6377</v>
      </c>
      <c r="E3303" s="1" t="s">
        <v>6378</v>
      </c>
      <c r="F3303" s="1">
        <v>302.39999999999998</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6379</v>
      </c>
      <c r="E3304" s="1" t="s">
        <v>6380</v>
      </c>
      <c r="F3304" s="1">
        <v>304.7</v>
      </c>
      <c r="G3304" s="1">
        <v>0</v>
      </c>
      <c r="H3304" s="1" t="s">
        <v>6381</v>
      </c>
      <c r="J3304" s="1">
        <v>107</v>
      </c>
      <c r="K3304" s="1">
        <v>13</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10043</v>
      </c>
      <c r="E3305" s="1" t="s">
        <v>10044</v>
      </c>
      <c r="F3305" s="1">
        <v>306.5</v>
      </c>
      <c r="G3305" s="1">
        <v>0</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3725</v>
      </c>
      <c r="E3306" s="1" t="s">
        <v>6382</v>
      </c>
      <c r="F3306" s="1">
        <v>307.7</v>
      </c>
      <c r="G3306" s="1">
        <v>0</v>
      </c>
      <c r="H3306" s="1" t="s">
        <v>6383</v>
      </c>
      <c r="I3306" s="1" t="s">
        <v>9329</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6384</v>
      </c>
      <c r="E3307" s="1" t="s">
        <v>6385</v>
      </c>
      <c r="F3307" s="1">
        <v>310.2</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6386</v>
      </c>
      <c r="E3308" s="1" t="s">
        <v>6387</v>
      </c>
      <c r="F3308" s="1">
        <v>314.39999999999998</v>
      </c>
      <c r="G3308" s="1">
        <v>0</v>
      </c>
      <c r="H3308" s="1" t="s">
        <v>7</v>
      </c>
      <c r="J3308" s="1">
        <v>7</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6388</v>
      </c>
      <c r="E3309" s="1" t="s">
        <v>6389</v>
      </c>
      <c r="F3309" s="1">
        <v>316.8</v>
      </c>
      <c r="G3309" s="1">
        <v>0</v>
      </c>
      <c r="H3309" s="1" t="s">
        <v>7</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6390</v>
      </c>
      <c r="E3310" s="1" t="s">
        <v>6391</v>
      </c>
      <c r="F3310" s="1">
        <v>320.2</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6392</v>
      </c>
      <c r="E3311" s="1" t="s">
        <v>6393</v>
      </c>
      <c r="F3311" s="1">
        <v>321.8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6394</v>
      </c>
      <c r="E3312" s="1" t="s">
        <v>6395</v>
      </c>
      <c r="F3312" s="1">
        <v>324.8</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6396</v>
      </c>
      <c r="E3313" s="1" t="s">
        <v>6397</v>
      </c>
      <c r="F3313" s="1">
        <v>326.5</v>
      </c>
      <c r="G3313" s="1">
        <v>0</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6398</v>
      </c>
      <c r="E3314" s="1" t="s">
        <v>6399</v>
      </c>
      <c r="F3314" s="1">
        <v>328.3</v>
      </c>
      <c r="G3314" s="1">
        <v>0</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6400</v>
      </c>
      <c r="E3315" s="1" t="s">
        <v>6401</v>
      </c>
      <c r="F3315" s="1">
        <v>331.4</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6402</v>
      </c>
      <c r="E3316" s="1" t="s">
        <v>6403</v>
      </c>
      <c r="F3316" s="1">
        <v>336.4</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6404</v>
      </c>
      <c r="E3317" s="1" t="s">
        <v>6405</v>
      </c>
      <c r="F3317" s="1">
        <v>340.8</v>
      </c>
      <c r="G3317" s="1">
        <v>0</v>
      </c>
      <c r="J3317" s="1">
        <v>0</v>
      </c>
      <c r="K3317" s="1">
        <v>0</v>
      </c>
      <c r="L3317" s="1">
        <v>0</v>
      </c>
      <c r="M3317" s="1">
        <v>0</v>
      </c>
      <c r="N3317" s="1">
        <v>0</v>
      </c>
      <c r="O3317" s="1">
        <v>0</v>
      </c>
      <c r="P3317" s="1" t="s">
        <v>9516</v>
      </c>
      <c r="Q3317" s="1">
        <v>0</v>
      </c>
      <c r="R3317" s="1">
        <v>0</v>
      </c>
      <c r="S3317" s="1">
        <v>0</v>
      </c>
      <c r="T3317" s="1" t="s">
        <v>9516</v>
      </c>
    </row>
    <row r="3318" spans="1:20" ht="13.5" customHeight="1">
      <c r="A3318" s="1" t="s">
        <v>6406</v>
      </c>
      <c r="B3318" s="1" t="s">
        <v>3219</v>
      </c>
      <c r="C3318" s="1" t="s">
        <v>3324</v>
      </c>
      <c r="D3318" s="1" t="s">
        <v>6407</v>
      </c>
      <c r="E3318" s="1" t="s">
        <v>6408</v>
      </c>
      <c r="F3318" s="1">
        <v>342.3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6409</v>
      </c>
      <c r="E3319" s="1" t="s">
        <v>6410</v>
      </c>
      <c r="F3319" s="1">
        <v>346.1</v>
      </c>
      <c r="G3319" s="1">
        <v>0</v>
      </c>
      <c r="H3319" s="1" t="s">
        <v>6411</v>
      </c>
      <c r="J3319" s="1">
        <v>0</v>
      </c>
      <c r="K3319" s="1">
        <v>0</v>
      </c>
      <c r="L3319" s="1">
        <v>0</v>
      </c>
      <c r="M3319" s="1">
        <v>0</v>
      </c>
      <c r="N3319" s="1">
        <v>0</v>
      </c>
      <c r="O3319" s="1">
        <v>0</v>
      </c>
      <c r="P3319" s="1" t="s">
        <v>9516</v>
      </c>
      <c r="Q3319" s="1">
        <v>0</v>
      </c>
      <c r="R3319" s="1">
        <v>8</v>
      </c>
      <c r="S3319" s="1">
        <v>0</v>
      </c>
      <c r="T3319" s="1" t="s">
        <v>9516</v>
      </c>
    </row>
    <row r="3320" spans="1:20" ht="13.5" customHeight="1">
      <c r="A3320" s="1" t="s">
        <v>6406</v>
      </c>
      <c r="B3320" s="1" t="s">
        <v>3219</v>
      </c>
      <c r="C3320" s="1" t="s">
        <v>3324</v>
      </c>
      <c r="D3320" s="1" t="s">
        <v>6412</v>
      </c>
      <c r="E3320" s="1" t="s">
        <v>6413</v>
      </c>
      <c r="F3320" s="1">
        <v>350.7</v>
      </c>
      <c r="G3320" s="1">
        <v>0</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6414</v>
      </c>
      <c r="E3321" s="1" t="s">
        <v>6415</v>
      </c>
      <c r="F3321" s="1">
        <v>353.4</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6416</v>
      </c>
      <c r="E3322" s="1" t="s">
        <v>6417</v>
      </c>
      <c r="F3322" s="1">
        <v>358.6</v>
      </c>
      <c r="G3322" s="1">
        <v>0</v>
      </c>
      <c r="H3322" s="1" t="s">
        <v>7</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6418</v>
      </c>
      <c r="E3323" s="1" t="s">
        <v>6419</v>
      </c>
      <c r="F3323" s="1">
        <v>361.6</v>
      </c>
      <c r="G3323" s="1">
        <v>0</v>
      </c>
      <c r="H3323" s="1" t="s">
        <v>7</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2615</v>
      </c>
      <c r="E3324" s="1" t="s">
        <v>6420</v>
      </c>
      <c r="F3324" s="1">
        <v>366.8</v>
      </c>
      <c r="G3324" s="1">
        <v>0</v>
      </c>
      <c r="I3324" s="1" t="s">
        <v>9329</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6421</v>
      </c>
      <c r="E3325" s="1" t="s">
        <v>6422</v>
      </c>
      <c r="F3325" s="1">
        <v>371.9</v>
      </c>
      <c r="G3325" s="1">
        <v>0</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6423</v>
      </c>
      <c r="E3326" s="1" t="s">
        <v>6424</v>
      </c>
      <c r="F3326" s="1">
        <v>376.4</v>
      </c>
      <c r="G3326" s="1">
        <v>0</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6425</v>
      </c>
      <c r="E3327" s="1" t="s">
        <v>6426</v>
      </c>
      <c r="F3327" s="1">
        <v>379.2</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6427</v>
      </c>
      <c r="E3328" s="1" t="s">
        <v>6428</v>
      </c>
      <c r="F3328" s="1">
        <v>385.4</v>
      </c>
      <c r="G3328" s="1">
        <v>0</v>
      </c>
      <c r="H3328" s="1" t="s">
        <v>7</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6429</v>
      </c>
      <c r="E3329" s="1" t="s">
        <v>3112</v>
      </c>
      <c r="F3329" s="1">
        <v>390.9</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3099</v>
      </c>
      <c r="E3330" s="1" t="s">
        <v>6430</v>
      </c>
      <c r="F3330" s="1">
        <v>395.9</v>
      </c>
      <c r="G3330" s="1">
        <v>0</v>
      </c>
      <c r="H3330" s="1" t="s">
        <v>7</v>
      </c>
      <c r="I3330" s="1" t="s">
        <v>9329</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6431</v>
      </c>
      <c r="E3331" s="1" t="s">
        <v>6432</v>
      </c>
      <c r="F3331" s="1">
        <v>400.7</v>
      </c>
      <c r="G3331" s="1">
        <v>0</v>
      </c>
      <c r="H3331" s="1" t="s">
        <v>7</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6190</v>
      </c>
      <c r="E3332" s="1" t="s">
        <v>6433</v>
      </c>
      <c r="F3332" s="1">
        <v>406.9</v>
      </c>
      <c r="G3332" s="1">
        <v>0</v>
      </c>
      <c r="H3332" s="1" t="s">
        <v>7</v>
      </c>
      <c r="I3332" s="1" t="s">
        <v>9329</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9898</v>
      </c>
      <c r="E3333" s="1" t="s">
        <v>6434</v>
      </c>
      <c r="F3333" s="1">
        <v>411.5</v>
      </c>
      <c r="G3333" s="1">
        <v>0</v>
      </c>
      <c r="H3333" s="1" t="s">
        <v>6411</v>
      </c>
      <c r="J3333" s="1">
        <v>0</v>
      </c>
      <c r="K3333" s="1">
        <v>0</v>
      </c>
      <c r="L3333" s="1">
        <v>0</v>
      </c>
      <c r="M3333" s="1">
        <v>0</v>
      </c>
      <c r="N3333" s="1">
        <v>0</v>
      </c>
      <c r="O3333" s="1">
        <v>0</v>
      </c>
      <c r="P3333" s="1" t="s">
        <v>9516</v>
      </c>
      <c r="Q3333" s="1">
        <v>0</v>
      </c>
      <c r="R3333" s="1">
        <v>8</v>
      </c>
      <c r="S3333" s="1">
        <v>0</v>
      </c>
      <c r="T3333" s="1" t="s">
        <v>9516</v>
      </c>
    </row>
    <row r="3334" spans="1:20" ht="13.5" customHeight="1">
      <c r="A3334" s="1" t="s">
        <v>6406</v>
      </c>
      <c r="B3334" s="1" t="s">
        <v>3219</v>
      </c>
      <c r="C3334" s="1" t="s">
        <v>3324</v>
      </c>
      <c r="D3334" s="1" t="s">
        <v>6435</v>
      </c>
      <c r="E3334" s="1" t="s">
        <v>6436</v>
      </c>
      <c r="F3334" s="1">
        <v>414.9</v>
      </c>
      <c r="G3334" s="1">
        <v>0</v>
      </c>
      <c r="H3334" s="1" t="s">
        <v>6252</v>
      </c>
      <c r="J3334" s="1">
        <v>0</v>
      </c>
      <c r="K3334" s="1">
        <v>11</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6437</v>
      </c>
      <c r="E3335" s="1" t="s">
        <v>6438</v>
      </c>
      <c r="F3335" s="1">
        <v>419</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6439</v>
      </c>
      <c r="E3336" s="1" t="s">
        <v>6440</v>
      </c>
      <c r="F3336" s="1">
        <v>421.9</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1004</v>
      </c>
      <c r="E3337" s="1" t="s">
        <v>6441</v>
      </c>
      <c r="F3337" s="1">
        <v>425.7</v>
      </c>
      <c r="G3337" s="1">
        <v>0</v>
      </c>
      <c r="H3337" s="1" t="s">
        <v>7</v>
      </c>
      <c r="I3337" s="1" t="s">
        <v>9329</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6442</v>
      </c>
      <c r="E3338" s="1" t="s">
        <v>6443</v>
      </c>
      <c r="F3338" s="1">
        <v>434.2</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6444</v>
      </c>
      <c r="E3339" s="1" t="s">
        <v>6445</v>
      </c>
      <c r="F3339" s="1">
        <v>441.4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6446</v>
      </c>
      <c r="E3340" s="1" t="s">
        <v>6447</v>
      </c>
      <c r="F3340" s="1">
        <v>449.2</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6448</v>
      </c>
      <c r="E3341" s="1" t="s">
        <v>6449</v>
      </c>
      <c r="F3341" s="1">
        <v>454</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6450</v>
      </c>
      <c r="E3342" s="1" t="s">
        <v>6451</v>
      </c>
      <c r="F3342" s="1">
        <v>459.2</v>
      </c>
      <c r="G3342" s="1">
        <v>0</v>
      </c>
      <c r="H3342" s="1" t="s">
        <v>6452</v>
      </c>
      <c r="J3342" s="1">
        <v>0</v>
      </c>
      <c r="K3342" s="1">
        <v>10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6453</v>
      </c>
      <c r="E3343" s="1" t="s">
        <v>3438</v>
      </c>
      <c r="F3343" s="1">
        <v>463.2</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6454</v>
      </c>
      <c r="E3344" s="1" t="s">
        <v>6455</v>
      </c>
      <c r="F3344" s="1">
        <v>467.7</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6456</v>
      </c>
      <c r="E3345" s="1" t="s">
        <v>6457</v>
      </c>
      <c r="F3345" s="1">
        <v>478</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6458</v>
      </c>
      <c r="E3346" s="1" t="s">
        <v>6459</v>
      </c>
      <c r="F3346" s="1">
        <v>484.5</v>
      </c>
      <c r="G3346" s="1">
        <v>0</v>
      </c>
      <c r="H3346" s="1" t="s">
        <v>6460</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6461</v>
      </c>
      <c r="E3347" s="1" t="s">
        <v>6462</v>
      </c>
      <c r="F3347" s="1">
        <v>488</v>
      </c>
      <c r="G3347" s="1">
        <v>0</v>
      </c>
      <c r="H3347" s="1" t="s">
        <v>6463</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6464</v>
      </c>
      <c r="E3348" s="1" t="s">
        <v>6465</v>
      </c>
      <c r="F3348" s="1">
        <v>494.3</v>
      </c>
      <c r="G3348" s="1">
        <v>0</v>
      </c>
      <c r="H3348" s="1" t="s">
        <v>6466</v>
      </c>
      <c r="J3348" s="1">
        <v>0</v>
      </c>
      <c r="K3348" s="1">
        <v>10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6467</v>
      </c>
      <c r="E3349" s="1" t="s">
        <v>6468</v>
      </c>
      <c r="F3349" s="1">
        <v>502.6</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6469</v>
      </c>
      <c r="E3350" s="1" t="s">
        <v>6470</v>
      </c>
      <c r="F3350" s="1">
        <v>508.8</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6471</v>
      </c>
      <c r="E3351" s="1" t="s">
        <v>6472</v>
      </c>
      <c r="F3351" s="1">
        <v>515</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6473</v>
      </c>
      <c r="E3352" s="1" t="s">
        <v>6474</v>
      </c>
      <c r="F3352" s="1">
        <v>520.9</v>
      </c>
      <c r="G3352" s="1">
        <v>0</v>
      </c>
      <c r="H3352" s="1" t="s">
        <v>6252</v>
      </c>
      <c r="J3352" s="1">
        <v>0</v>
      </c>
      <c r="K3352" s="1">
        <v>10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6475</v>
      </c>
      <c r="E3353" s="1" t="s">
        <v>6476</v>
      </c>
      <c r="F3353" s="1">
        <v>524.6</v>
      </c>
      <c r="G3353" s="1">
        <v>0</v>
      </c>
      <c r="H3353" s="1" t="s">
        <v>5809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6477</v>
      </c>
      <c r="E3354" s="1" t="s">
        <v>6478</v>
      </c>
      <c r="F3354" s="1">
        <v>528.1</v>
      </c>
      <c r="G3354" s="1">
        <v>0</v>
      </c>
      <c r="H3354" s="1" t="s">
        <v>7</v>
      </c>
      <c r="J3354" s="1">
        <v>0</v>
      </c>
      <c r="K3354" s="1">
        <v>0</v>
      </c>
      <c r="L3354" s="1">
        <v>0</v>
      </c>
      <c r="M3354" s="1">
        <v>0</v>
      </c>
      <c r="N3354" s="1">
        <v>0</v>
      </c>
      <c r="O3354" s="1">
        <v>0</v>
      </c>
      <c r="P3354" s="1" t="s">
        <v>9516</v>
      </c>
      <c r="Q3354" s="1">
        <v>1</v>
      </c>
      <c r="R3354" s="1">
        <v>0</v>
      </c>
      <c r="S3354" s="1">
        <v>0</v>
      </c>
      <c r="T3354" s="1" t="s">
        <v>9516</v>
      </c>
    </row>
    <row r="3355" spans="1:20" ht="13.5" customHeight="1">
      <c r="A3355" s="1" t="s">
        <v>6479</v>
      </c>
      <c r="B3355" s="1" t="s">
        <v>6480</v>
      </c>
      <c r="C3355" s="1" t="s">
        <v>3324</v>
      </c>
      <c r="D3355" s="1" t="s">
        <v>6481</v>
      </c>
      <c r="E3355" s="1" t="s">
        <v>6482</v>
      </c>
      <c r="F3355" s="1">
        <v>534.4</v>
      </c>
      <c r="G3355" s="1">
        <v>0</v>
      </c>
      <c r="H3355" s="1" t="s">
        <v>6483</v>
      </c>
      <c r="J3355" s="1">
        <v>8</v>
      </c>
      <c r="K3355" s="1">
        <v>0</v>
      </c>
      <c r="L3355" s="1">
        <v>0</v>
      </c>
      <c r="M3355" s="1">
        <v>0</v>
      </c>
      <c r="N3355" s="1">
        <v>0</v>
      </c>
      <c r="O3355" s="1">
        <v>0</v>
      </c>
      <c r="P3355" s="1" t="s">
        <v>9516</v>
      </c>
      <c r="Q3355" s="1">
        <v>0</v>
      </c>
      <c r="R3355" s="1">
        <v>0</v>
      </c>
      <c r="S3355" s="1">
        <v>0</v>
      </c>
      <c r="T3355" s="1" t="s">
        <v>9516</v>
      </c>
    </row>
    <row r="3356" spans="1:20" ht="13.5" customHeight="1">
      <c r="A3356" s="1" t="s">
        <v>3294</v>
      </c>
      <c r="B3356" s="1" t="s">
        <v>3219</v>
      </c>
      <c r="C3356" s="1" t="s">
        <v>6484</v>
      </c>
      <c r="D3356" s="1" t="s">
        <v>6230</v>
      </c>
      <c r="E3356" s="1" t="s">
        <v>6231</v>
      </c>
      <c r="F3356" s="1">
        <v>0</v>
      </c>
      <c r="G3356" s="1">
        <v>0</v>
      </c>
      <c r="H3356" s="1" t="s">
        <v>6485</v>
      </c>
      <c r="J3356" s="1">
        <v>6</v>
      </c>
      <c r="K3356" s="1">
        <v>0</v>
      </c>
      <c r="L3356" s="1">
        <v>3</v>
      </c>
      <c r="M3356" s="1">
        <v>0</v>
      </c>
      <c r="N3356" s="1">
        <v>0</v>
      </c>
      <c r="O3356" s="1">
        <v>0</v>
      </c>
      <c r="P3356" s="1" t="s">
        <v>9516</v>
      </c>
      <c r="Q3356" s="1">
        <v>0</v>
      </c>
      <c r="R3356" s="1">
        <v>0</v>
      </c>
      <c r="S3356" s="1">
        <v>0</v>
      </c>
      <c r="T3356" s="1" t="s">
        <v>9516</v>
      </c>
    </row>
    <row r="3357" spans="1:20" ht="13.5" customHeight="1">
      <c r="A3357" s="1" t="s">
        <v>3294</v>
      </c>
      <c r="B3357" s="1" t="s">
        <v>3219</v>
      </c>
      <c r="C3357" s="1" t="s">
        <v>6484</v>
      </c>
      <c r="D3357" s="1" t="s">
        <v>6486</v>
      </c>
      <c r="E3357" s="1" t="s">
        <v>6487</v>
      </c>
      <c r="F3357" s="1">
        <v>2.7</v>
      </c>
      <c r="G3357" s="1">
        <v>0</v>
      </c>
      <c r="H3357" s="1" t="s">
        <v>7</v>
      </c>
      <c r="J3357" s="1">
        <v>6</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5999</v>
      </c>
      <c r="D3358" s="1" t="s">
        <v>6259</v>
      </c>
      <c r="E3358" s="1" t="s">
        <v>6260</v>
      </c>
      <c r="F3358" s="1">
        <v>0</v>
      </c>
      <c r="G3358" s="1">
        <v>0</v>
      </c>
      <c r="H3358" s="1" t="s">
        <v>3324</v>
      </c>
      <c r="J3358" s="1">
        <v>0</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6488</v>
      </c>
      <c r="E3359" s="1" t="s">
        <v>6489</v>
      </c>
      <c r="F3359" s="1">
        <v>2.2999999999999998</v>
      </c>
      <c r="G3359" s="1">
        <v>2.5</v>
      </c>
      <c r="H3359" s="1" t="s">
        <v>7</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6490</v>
      </c>
      <c r="E3360" s="1" t="s">
        <v>10211</v>
      </c>
      <c r="F3360" s="1">
        <v>4.8</v>
      </c>
      <c r="G3360" s="1">
        <v>5.3</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6491</v>
      </c>
      <c r="E3361" s="1" t="s">
        <v>6492</v>
      </c>
      <c r="F3361" s="1">
        <v>7.4</v>
      </c>
      <c r="G3361" s="1">
        <v>8.1</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6493</v>
      </c>
      <c r="E3362" s="1" t="s">
        <v>6494</v>
      </c>
      <c r="F3362" s="1">
        <v>11.5</v>
      </c>
      <c r="G3362" s="1">
        <v>12.7</v>
      </c>
      <c r="H3362" s="1" t="s">
        <v>7</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6495</v>
      </c>
      <c r="E3363" s="1" t="s">
        <v>6496</v>
      </c>
      <c r="F3363" s="1">
        <v>13.7</v>
      </c>
      <c r="G3363" s="1">
        <v>15.1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6497</v>
      </c>
      <c r="E3364" s="1" t="s">
        <v>6498</v>
      </c>
      <c r="F3364" s="1">
        <v>16.600000000000001</v>
      </c>
      <c r="G3364" s="1">
        <v>18.3</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6499</v>
      </c>
      <c r="E3365" s="1" t="s">
        <v>6500</v>
      </c>
      <c r="F3365" s="1">
        <v>19.2</v>
      </c>
      <c r="G3365" s="1">
        <v>21.1</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9899</v>
      </c>
      <c r="E3366" s="1" t="s">
        <v>6501</v>
      </c>
      <c r="F3366" s="1">
        <v>21.3</v>
      </c>
      <c r="G3366" s="1">
        <v>23.4</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6502</v>
      </c>
      <c r="E3367" s="1" t="s">
        <v>10210</v>
      </c>
      <c r="F3367" s="1">
        <v>24.2</v>
      </c>
      <c r="G3367" s="1">
        <v>26.6</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6503</v>
      </c>
      <c r="E3368" s="1" t="s">
        <v>6504</v>
      </c>
      <c r="F3368" s="1">
        <v>27.3</v>
      </c>
      <c r="G3368" s="1">
        <v>30</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2327</v>
      </c>
      <c r="E3369" s="1" t="s">
        <v>2328</v>
      </c>
      <c r="F3369" s="1">
        <v>28.4</v>
      </c>
      <c r="G3369" s="1">
        <v>31.2</v>
      </c>
      <c r="H3369" s="1" t="s">
        <v>7</v>
      </c>
      <c r="I3369" s="1" t="s">
        <v>9344</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6505</v>
      </c>
      <c r="E3370" s="1" t="s">
        <v>6506</v>
      </c>
      <c r="F3370" s="1">
        <v>31.2</v>
      </c>
      <c r="G3370" s="1">
        <v>34.299999999999997</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6507</v>
      </c>
      <c r="E3371" s="1" t="s">
        <v>6508</v>
      </c>
      <c r="F3371" s="1">
        <v>32.299999999999997</v>
      </c>
      <c r="G3371" s="1">
        <v>35.5</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6509</v>
      </c>
      <c r="E3372" s="1" t="s">
        <v>6510</v>
      </c>
      <c r="F3372" s="1">
        <v>34.6</v>
      </c>
      <c r="G3372" s="1">
        <v>38.1</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6511</v>
      </c>
      <c r="E3373" s="1" t="s">
        <v>6512</v>
      </c>
      <c r="F3373" s="1">
        <v>36.1</v>
      </c>
      <c r="G3373" s="1">
        <v>39.700000000000003</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6513</v>
      </c>
      <c r="E3374" s="1" t="s">
        <v>6514</v>
      </c>
      <c r="F3374" s="1">
        <v>38.5</v>
      </c>
      <c r="G3374" s="1">
        <v>42.4</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6515</v>
      </c>
      <c r="E3375" s="1" t="s">
        <v>6516</v>
      </c>
      <c r="F3375" s="1">
        <v>42</v>
      </c>
      <c r="G3375" s="1">
        <v>46.2</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6517</v>
      </c>
      <c r="E3376" s="1" t="s">
        <v>6518</v>
      </c>
      <c r="F3376" s="1">
        <v>43.8</v>
      </c>
      <c r="G3376" s="1">
        <v>48.2</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6519</v>
      </c>
      <c r="E3377" s="1" t="s">
        <v>6520</v>
      </c>
      <c r="F3377" s="1">
        <v>46.3</v>
      </c>
      <c r="G3377" s="1">
        <v>50.9</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5997</v>
      </c>
      <c r="E3378" s="1" t="s">
        <v>5998</v>
      </c>
      <c r="F3378" s="1">
        <v>48.5</v>
      </c>
      <c r="G3378" s="1">
        <v>53.4</v>
      </c>
      <c r="H3378" s="1" t="s">
        <v>5956</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6521</v>
      </c>
      <c r="D3379" s="1" t="s">
        <v>6269</v>
      </c>
      <c r="E3379" s="1" t="s">
        <v>6270</v>
      </c>
      <c r="F3379" s="1">
        <v>0</v>
      </c>
      <c r="G3379" s="1">
        <v>0</v>
      </c>
      <c r="H3379" s="1" t="s">
        <v>6522</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6523</v>
      </c>
      <c r="E3380" s="1" t="s">
        <v>6524</v>
      </c>
      <c r="F3380" s="1">
        <v>1.7</v>
      </c>
      <c r="G3380" s="1">
        <v>1.9</v>
      </c>
      <c r="H3380" s="1" t="s">
        <v>7</v>
      </c>
      <c r="J3380" s="1">
        <v>0</v>
      </c>
      <c r="K3380" s="1">
        <v>0</v>
      </c>
      <c r="L3380" s="1">
        <v>0</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6525</v>
      </c>
      <c r="E3381" s="1" t="s">
        <v>6526</v>
      </c>
      <c r="F3381" s="1">
        <v>4.3</v>
      </c>
      <c r="G3381" s="1">
        <v>4.8</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6527</v>
      </c>
      <c r="E3382" s="1" t="s">
        <v>6528</v>
      </c>
      <c r="F3382" s="1">
        <v>6</v>
      </c>
      <c r="G3382" s="1">
        <v>6.6</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6529</v>
      </c>
      <c r="E3383" s="1" t="s">
        <v>6530</v>
      </c>
      <c r="F3383" s="1">
        <v>8.1999999999999993</v>
      </c>
      <c r="G3383" s="1">
        <v>9</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6531</v>
      </c>
      <c r="E3384" s="1" t="s">
        <v>6532</v>
      </c>
      <c r="F3384" s="1">
        <v>11.2</v>
      </c>
      <c r="G3384" s="1">
        <v>12.3</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6533</v>
      </c>
      <c r="E3385" s="1" t="s">
        <v>6534</v>
      </c>
      <c r="F3385" s="1">
        <v>13.2</v>
      </c>
      <c r="G3385" s="1">
        <v>14.5</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6535</v>
      </c>
      <c r="E3386" s="1" t="s">
        <v>10212</v>
      </c>
      <c r="F3386" s="1">
        <v>17.100000000000001</v>
      </c>
      <c r="G3386" s="1">
        <v>18.8</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6536</v>
      </c>
      <c r="E3387" s="1" t="s">
        <v>6537</v>
      </c>
      <c r="F3387" s="1">
        <v>20.6</v>
      </c>
      <c r="G3387" s="1">
        <v>22.7</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6538</v>
      </c>
      <c r="E3388" s="1" t="s">
        <v>6539</v>
      </c>
      <c r="F3388" s="1">
        <v>24.5</v>
      </c>
      <c r="G3388" s="1">
        <v>27</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6540</v>
      </c>
      <c r="E3389" s="1" t="s">
        <v>6541</v>
      </c>
      <c r="F3389" s="1">
        <v>27.7</v>
      </c>
      <c r="G3389" s="1">
        <v>30.5</v>
      </c>
      <c r="H3389" s="1" t="s">
        <v>7</v>
      </c>
      <c r="I3389" s="1" t="s">
        <v>9328</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6542</v>
      </c>
      <c r="E3390" s="1" t="s">
        <v>6543</v>
      </c>
      <c r="F3390" s="1">
        <v>29.6</v>
      </c>
      <c r="G3390" s="1">
        <v>32.6</v>
      </c>
      <c r="H3390" s="1" t="s">
        <v>7</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6544</v>
      </c>
      <c r="E3391" s="1" t="s">
        <v>6545</v>
      </c>
      <c r="F3391" s="1">
        <v>35.9</v>
      </c>
      <c r="G3391" s="1">
        <v>39.5</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853</v>
      </c>
      <c r="E3392" s="1" t="s">
        <v>854</v>
      </c>
      <c r="F3392" s="1">
        <v>43.6</v>
      </c>
      <c r="G3392" s="1">
        <v>48</v>
      </c>
      <c r="H3392" s="1" t="s">
        <v>7</v>
      </c>
      <c r="I3392" s="1" t="s">
        <v>9328</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3755</v>
      </c>
      <c r="E3393" s="1" t="s">
        <v>6546</v>
      </c>
      <c r="F3393" s="1">
        <v>51.9</v>
      </c>
      <c r="G3393" s="1">
        <v>57.1</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6547</v>
      </c>
      <c r="E3394" s="1" t="s">
        <v>6548</v>
      </c>
      <c r="F3394" s="1">
        <v>55.6</v>
      </c>
      <c r="G3394" s="1">
        <v>61.2</v>
      </c>
      <c r="H3394" s="1" t="s">
        <v>7</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6549</v>
      </c>
      <c r="E3395" s="1" t="s">
        <v>6550</v>
      </c>
      <c r="F3395" s="1">
        <v>59.9</v>
      </c>
      <c r="G3395" s="1">
        <v>65.900000000000006</v>
      </c>
      <c r="H3395" s="1" t="s">
        <v>7</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6551</v>
      </c>
      <c r="E3396" s="1" t="s">
        <v>6552</v>
      </c>
      <c r="F3396" s="1">
        <v>65.7</v>
      </c>
      <c r="G3396" s="1">
        <v>72.3</v>
      </c>
      <c r="H3396" s="1" t="s">
        <v>5809</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6553</v>
      </c>
      <c r="D3397" s="1" t="s">
        <v>6269</v>
      </c>
      <c r="E3397" s="1" t="s">
        <v>6270</v>
      </c>
      <c r="F3397" s="1">
        <v>0</v>
      </c>
      <c r="G3397" s="1">
        <v>0</v>
      </c>
      <c r="H3397" s="1" t="s">
        <v>6554</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6555</v>
      </c>
      <c r="E3398" s="1" t="s">
        <v>6556</v>
      </c>
      <c r="F3398" s="1">
        <v>3.8</v>
      </c>
      <c r="G3398" s="1">
        <v>4.2</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6557</v>
      </c>
      <c r="E3399" s="1" t="s">
        <v>6558</v>
      </c>
      <c r="F3399" s="1">
        <v>6.1</v>
      </c>
      <c r="G3399" s="1">
        <v>6.7</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6559</v>
      </c>
      <c r="E3400" s="1" t="s">
        <v>6560</v>
      </c>
      <c r="F3400" s="1">
        <v>9.9</v>
      </c>
      <c r="G3400" s="1">
        <v>10.9</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6561</v>
      </c>
      <c r="E3401" s="1" t="s">
        <v>6562</v>
      </c>
      <c r="F3401" s="1">
        <v>14.9</v>
      </c>
      <c r="G3401" s="1">
        <v>16.399999999999999</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6563</v>
      </c>
      <c r="E3402" s="1" t="s">
        <v>10191</v>
      </c>
      <c r="F3402" s="1">
        <v>17.8</v>
      </c>
      <c r="G3402" s="1">
        <v>19.600000000000001</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6564</v>
      </c>
      <c r="E3403" s="1" t="s">
        <v>6565</v>
      </c>
      <c r="F3403" s="1">
        <v>22.1</v>
      </c>
      <c r="G3403" s="1">
        <v>24.3</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6566</v>
      </c>
      <c r="E3404" s="1" t="s">
        <v>6567</v>
      </c>
      <c r="F3404" s="1">
        <v>27.6</v>
      </c>
      <c r="G3404" s="1">
        <v>30.4</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6568</v>
      </c>
      <c r="E3405" s="1" t="s">
        <v>6569</v>
      </c>
      <c r="F3405" s="1">
        <v>31.2</v>
      </c>
      <c r="G3405" s="1">
        <v>34.299999999999997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6570</v>
      </c>
      <c r="E3406" s="1" t="s">
        <v>6571</v>
      </c>
      <c r="F3406" s="1">
        <v>36.6</v>
      </c>
      <c r="G3406" s="1">
        <v>40.299999999999997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6572</v>
      </c>
      <c r="E3407" s="1" t="s">
        <v>6573</v>
      </c>
      <c r="F3407" s="1">
        <v>42.5</v>
      </c>
      <c r="G3407" s="1">
        <v>46.8</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6574</v>
      </c>
      <c r="E3408" s="1" t="s">
        <v>6575</v>
      </c>
      <c r="F3408" s="1">
        <v>45.9</v>
      </c>
      <c r="G3408" s="1">
        <v>50.5</v>
      </c>
      <c r="H3408" s="1" t="s">
        <v>9402</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6576</v>
      </c>
      <c r="E3409" s="1" t="s">
        <v>6577</v>
      </c>
      <c r="F3409" s="1">
        <v>50.9</v>
      </c>
      <c r="G3409" s="1">
        <v>56</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6286</v>
      </c>
      <c r="B3410" s="1" t="s">
        <v>3219</v>
      </c>
      <c r="C3410" s="1" t="s">
        <v>6553</v>
      </c>
      <c r="D3410" s="1" t="s">
        <v>6578</v>
      </c>
      <c r="E3410" s="1" t="s">
        <v>6579</v>
      </c>
      <c r="F3410" s="1">
        <v>57.6</v>
      </c>
      <c r="G3410" s="1">
        <v>63.4</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6580</v>
      </c>
      <c r="E3411" s="1" t="s">
        <v>6581</v>
      </c>
      <c r="F3411" s="1">
        <v>63</v>
      </c>
      <c r="G3411" s="1">
        <v>69.3</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6582</v>
      </c>
      <c r="E3412" s="1" t="s">
        <v>6583</v>
      </c>
      <c r="F3412" s="1">
        <v>66.400000000000006</v>
      </c>
      <c r="G3412" s="1">
        <v>73</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6584</v>
      </c>
      <c r="E3413" s="1" t="s">
        <v>6585</v>
      </c>
      <c r="F3413" s="1">
        <v>70.400000000000006</v>
      </c>
      <c r="G3413" s="1">
        <v>77.400000000000006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6586</v>
      </c>
      <c r="E3414" s="1" t="s">
        <v>6587</v>
      </c>
      <c r="F3414" s="1">
        <v>74.3</v>
      </c>
      <c r="G3414" s="1">
        <v>81.7</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6588</v>
      </c>
      <c r="E3415" s="1" t="s">
        <v>6589</v>
      </c>
      <c r="F3415" s="1">
        <v>77.3</v>
      </c>
      <c r="G3415" s="1">
        <v>85</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6590</v>
      </c>
      <c r="E3416" s="1" t="s">
        <v>6591</v>
      </c>
      <c r="F3416" s="1">
        <v>79.3</v>
      </c>
      <c r="G3416" s="1">
        <v>87.2</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6592</v>
      </c>
      <c r="E3417" s="1" t="s">
        <v>6593</v>
      </c>
      <c r="F3417" s="1">
        <v>83.7</v>
      </c>
      <c r="G3417" s="1">
        <v>92.1</v>
      </c>
      <c r="H3417" s="1" t="s">
        <v>6594</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6595</v>
      </c>
      <c r="E3418" s="1" t="s">
        <v>6596</v>
      </c>
      <c r="F3418" s="1">
        <v>86.3</v>
      </c>
      <c r="G3418" s="1">
        <v>94.9</v>
      </c>
      <c r="H3418" s="1" t="s">
        <v>6597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6598</v>
      </c>
      <c r="E3419" s="1" t="s">
        <v>6599</v>
      </c>
      <c r="F3419" s="1">
        <v>90.8</v>
      </c>
      <c r="G3419" s="1">
        <v>99.9</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6600</v>
      </c>
      <c r="E3420" s="1" t="s">
        <v>6601</v>
      </c>
      <c r="F3420" s="1">
        <v>95.6</v>
      </c>
      <c r="G3420" s="1">
        <v>105.2</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6602</v>
      </c>
      <c r="E3421" s="1" t="s">
        <v>6603</v>
      </c>
      <c r="F3421" s="1">
        <v>98.3</v>
      </c>
      <c r="G3421" s="1">
        <v>108.1</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6604</v>
      </c>
      <c r="E3422" s="1" t="s">
        <v>6605</v>
      </c>
      <c r="F3422" s="1">
        <v>103.9</v>
      </c>
      <c r="G3422" s="1">
        <v>114.3</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6606</v>
      </c>
      <c r="E3423" s="1" t="s">
        <v>6607</v>
      </c>
      <c r="F3423" s="1">
        <v>110.9</v>
      </c>
      <c r="G3423" s="1">
        <v>122</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6608</v>
      </c>
      <c r="E3424" s="1" t="s">
        <v>6609</v>
      </c>
      <c r="F3424" s="1">
        <v>114.6</v>
      </c>
      <c r="G3424" s="1">
        <v>126.1</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6610</v>
      </c>
      <c r="E3425" s="1" t="s">
        <v>6611</v>
      </c>
      <c r="F3425" s="1">
        <v>118.9</v>
      </c>
      <c r="G3425" s="1">
        <v>130.80000000000001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6612</v>
      </c>
      <c r="E3426" s="1" t="s">
        <v>6613</v>
      </c>
      <c r="F3426" s="1">
        <v>123.8</v>
      </c>
      <c r="G3426" s="1">
        <v>136.19999999999999</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6614</v>
      </c>
      <c r="E3427" s="1" t="s">
        <v>6615</v>
      </c>
      <c r="F3427" s="1">
        <v>128.6</v>
      </c>
      <c r="G3427" s="1">
        <v>141.5</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6616</v>
      </c>
      <c r="E3428" s="1" t="s">
        <v>6617</v>
      </c>
      <c r="F3428" s="1">
        <v>134.69999999999999</v>
      </c>
      <c r="G3428" s="1">
        <v>148.19999999999999</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6618</v>
      </c>
      <c r="E3429" s="1" t="s">
        <v>6619</v>
      </c>
      <c r="F3429" s="1">
        <v>141.19999999999999</v>
      </c>
      <c r="G3429" s="1">
        <v>155.30000000000001</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6620</v>
      </c>
      <c r="E3430" s="1" t="s">
        <v>6621</v>
      </c>
      <c r="F3430" s="1">
        <v>145</v>
      </c>
      <c r="G3430" s="1">
        <v>159.5</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6622</v>
      </c>
      <c r="E3431" s="1" t="s">
        <v>6623</v>
      </c>
      <c r="F3431" s="1">
        <v>149.80000000000001</v>
      </c>
      <c r="G3431" s="1">
        <v>164.8</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6624</v>
      </c>
      <c r="E3432" s="1" t="s">
        <v>6625</v>
      </c>
      <c r="F3432" s="1">
        <v>158.1</v>
      </c>
      <c r="G3432" s="1">
        <v>173.9</v>
      </c>
      <c r="H3432" s="1" t="s">
        <v>6626</v>
      </c>
      <c r="J3432" s="1">
        <v>0</v>
      </c>
      <c r="K3432" s="1">
        <v>0</v>
      </c>
      <c r="L3432" s="1">
        <v>0</v>
      </c>
      <c r="M3432" s="1">
        <v>0</v>
      </c>
      <c r="N3432" s="1">
        <v>0</v>
      </c>
      <c r="O3432" s="1">
        <v>0</v>
      </c>
      <c r="P3432" s="1" t="s">
        <v>9516</v>
      </c>
      <c r="Q3432" s="1">
        <v>0</v>
      </c>
      <c r="R3432" s="1">
        <v>0</v>
      </c>
      <c r="S3432" s="1">
        <v>0</v>
      </c>
      <c r="T3432" s="1" t="s">
        <v>9516</v>
      </c>
    </row>
    <row r="3433" spans="1:20" ht="13.5" customHeight="1">
      <c r="A3433" s="1" t="s">
        <v>9502</v>
      </c>
      <c r="B3433" s="1" t="s">
        <v>9501</v>
      </c>
      <c r="C3433" s="1" t="s">
        <v>6553</v>
      </c>
      <c r="D3433" s="1" t="s">
        <v>9778</v>
      </c>
      <c r="E3433" s="1" t="s">
        <v>9779</v>
      </c>
      <c r="F3433" s="1">
        <v>32767</v>
      </c>
      <c r="G3433" s="1" t="s">
        <v>9782</v>
      </c>
      <c r="J3433" s="1">
        <v>0</v>
      </c>
      <c r="K3433" s="1">
        <v>0</v>
      </c>
      <c r="L3433" s="1">
        <v>0</v>
      </c>
      <c r="M3433" s="1">
        <v>0</v>
      </c>
      <c r="N3433" s="1">
        <v>0</v>
      </c>
      <c r="O3433" s="1">
        <v>0</v>
      </c>
      <c r="P3433" s="1" t="s">
        <v>9516</v>
      </c>
      <c r="Q3433" s="1">
        <v>0</v>
      </c>
      <c r="R3433" s="1">
        <v>0</v>
      </c>
      <c r="S3433" s="1">
        <v>0</v>
      </c>
      <c r="T3433" s="1" t="s">
        <v>9516</v>
      </c>
    </row>
    <row r="3434" spans="1:20" ht="13.5" customHeight="1">
      <c r="A3434" s="1" t="s">
        <v>3294</v>
      </c>
      <c r="B3434" s="1" t="s">
        <v>3219</v>
      </c>
      <c r="C3434" s="1" t="s">
        <v>6303</v>
      </c>
      <c r="D3434" s="1" t="s">
        <v>6279</v>
      </c>
      <c r="E3434" s="1" t="s">
        <v>6280</v>
      </c>
      <c r="F3434" s="1">
        <v>0</v>
      </c>
      <c r="G3434" s="1">
        <v>0</v>
      </c>
      <c r="H3434" s="1" t="s">
        <v>6627</v>
      </c>
      <c r="J3434" s="1">
        <v>0</v>
      </c>
      <c r="K3434" s="1">
        <v>0</v>
      </c>
      <c r="L3434" s="1">
        <v>3</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6628</v>
      </c>
      <c r="E3435" s="1" t="s">
        <v>6629</v>
      </c>
      <c r="F3435" s="1">
        <v>3</v>
      </c>
      <c r="G3435" s="1">
        <v>3.3</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6630</v>
      </c>
      <c r="E3436" s="1" t="s">
        <v>6631</v>
      </c>
      <c r="F3436" s="1">
        <v>7.8</v>
      </c>
      <c r="G3436" s="1">
        <v>8.6</v>
      </c>
      <c r="J3436" s="1">
        <v>0</v>
      </c>
      <c r="K3436" s="1">
        <v>0</v>
      </c>
      <c r="L3436" s="1">
        <v>3</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6632</v>
      </c>
      <c r="E3437" s="1" t="s">
        <v>6633</v>
      </c>
      <c r="F3437" s="1">
        <v>10.5</v>
      </c>
      <c r="G3437" s="1">
        <v>11.6</v>
      </c>
      <c r="J3437" s="1">
        <v>0</v>
      </c>
      <c r="K3437" s="1">
        <v>0</v>
      </c>
      <c r="L3437" s="1">
        <v>3</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6634</v>
      </c>
      <c r="E3438" s="1" t="s">
        <v>6635</v>
      </c>
      <c r="F3438" s="1">
        <v>14.5</v>
      </c>
      <c r="G3438" s="1">
        <v>16</v>
      </c>
      <c r="J3438" s="1">
        <v>0</v>
      </c>
      <c r="K3438" s="1">
        <v>0</v>
      </c>
      <c r="L3438" s="1">
        <v>0</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6636</v>
      </c>
      <c r="E3439" s="1" t="s">
        <v>6637</v>
      </c>
      <c r="F3439" s="1">
        <v>16.399999999999999</v>
      </c>
      <c r="G3439" s="1">
        <v>18</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6303</v>
      </c>
      <c r="D3440" s="1" t="s">
        <v>6638</v>
      </c>
      <c r="E3440" s="1" t="s">
        <v>6639</v>
      </c>
      <c r="F3440" s="1">
        <v>19.600000000000001</v>
      </c>
      <c r="G3440" s="1">
        <v>21.6</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6640</v>
      </c>
      <c r="E3441" s="1" t="s">
        <v>6641</v>
      </c>
      <c r="F3441" s="1">
        <v>22.1</v>
      </c>
      <c r="G3441" s="1">
        <v>24.3</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6642</v>
      </c>
      <c r="E3442" s="1" t="s">
        <v>6643</v>
      </c>
      <c r="F3442" s="1">
        <v>27.7</v>
      </c>
      <c r="G3442" s="1">
        <v>30.5</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6644</v>
      </c>
      <c r="E3443" s="1" t="s">
        <v>6645</v>
      </c>
      <c r="F3443" s="1">
        <v>31</v>
      </c>
      <c r="G3443" s="1">
        <v>34.1</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6646</v>
      </c>
      <c r="E3444" s="1" t="s">
        <v>6647</v>
      </c>
      <c r="F3444" s="1">
        <v>32.299999999999997</v>
      </c>
      <c r="G3444" s="1">
        <v>35.5</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6648</v>
      </c>
      <c r="E3445" s="1" t="s">
        <v>6649</v>
      </c>
      <c r="F3445" s="1">
        <v>34.5</v>
      </c>
      <c r="G3445" s="1">
        <v>38</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6650</v>
      </c>
      <c r="E3446" s="1" t="s">
        <v>6651</v>
      </c>
      <c r="F3446" s="1">
        <v>38.5</v>
      </c>
      <c r="G3446" s="1">
        <v>42.4</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6652</v>
      </c>
      <c r="E3447" s="1" t="s">
        <v>6653</v>
      </c>
      <c r="F3447" s="1">
        <v>42.3</v>
      </c>
      <c r="G3447" s="1">
        <v>46.5</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6654</v>
      </c>
      <c r="E3448" s="1" t="s">
        <v>2079</v>
      </c>
      <c r="F3448" s="1">
        <v>45.9</v>
      </c>
      <c r="G3448" s="1">
        <v>50.5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6655</v>
      </c>
      <c r="E3449" s="1" t="s">
        <v>6656</v>
      </c>
      <c r="F3449" s="1">
        <v>48</v>
      </c>
      <c r="G3449" s="1">
        <v>52.8</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6657</v>
      </c>
      <c r="E3450" s="1" t="s">
        <v>6658</v>
      </c>
      <c r="F3450" s="1">
        <v>51.2</v>
      </c>
      <c r="G3450" s="1">
        <v>56.3</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6659</v>
      </c>
      <c r="E3451" s="1" t="s">
        <v>6660</v>
      </c>
      <c r="F3451" s="1">
        <v>54.1</v>
      </c>
      <c r="G3451" s="1">
        <v>59.5</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6301</v>
      </c>
      <c r="E3452" s="1" t="s">
        <v>6302</v>
      </c>
      <c r="F3452" s="1">
        <v>57.4</v>
      </c>
      <c r="G3452" s="1">
        <v>63.1</v>
      </c>
      <c r="H3452" s="1" t="s">
        <v>3324</v>
      </c>
      <c r="J3452" s="1">
        <v>0</v>
      </c>
      <c r="K3452" s="1">
        <v>0</v>
      </c>
      <c r="L3452" s="1">
        <v>0</v>
      </c>
      <c r="M3452" s="1">
        <v>0</v>
      </c>
      <c r="N3452" s="1">
        <v>0</v>
      </c>
      <c r="O3452" s="1">
        <v>0</v>
      </c>
      <c r="P3452" s="1" t="s">
        <v>9516</v>
      </c>
      <c r="Q3452" s="1">
        <v>0</v>
      </c>
      <c r="R3452" s="1">
        <v>0</v>
      </c>
      <c r="S3452" s="1">
        <v>0</v>
      </c>
      <c r="T3452" s="1" t="s">
        <v>9516</v>
      </c>
    </row>
    <row r="3453" spans="1:20" ht="13.5" customHeight="1">
      <c r="A3453" s="1" t="s">
        <v>9502</v>
      </c>
      <c r="B3453" s="1" t="s">
        <v>9501</v>
      </c>
      <c r="C3453" s="1" t="s">
        <v>6303</v>
      </c>
      <c r="D3453" s="1" t="s">
        <v>6308</v>
      </c>
      <c r="E3453" s="1" t="s">
        <v>6301</v>
      </c>
      <c r="F3453" s="1">
        <v>32767</v>
      </c>
      <c r="G3453" s="1" t="s">
        <v>9404</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6597</v>
      </c>
      <c r="D3454" s="1" t="s">
        <v>6308</v>
      </c>
      <c r="E3454" s="1" t="s">
        <v>6309</v>
      </c>
      <c r="F3454" s="1">
        <v>0</v>
      </c>
      <c r="G3454" s="1">
        <v>0</v>
      </c>
      <c r="H3454" s="1" t="s">
        <v>6661</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6662</v>
      </c>
      <c r="E3455" s="1" t="s">
        <v>6663</v>
      </c>
      <c r="F3455" s="1">
        <v>2.2999999999999998</v>
      </c>
      <c r="G3455" s="1">
        <v>2.6</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6664</v>
      </c>
      <c r="E3456" s="1" t="s">
        <v>6665</v>
      </c>
      <c r="F3456" s="1">
        <v>5.0999999999999996</v>
      </c>
      <c r="G3456" s="1">
        <v>5.6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6666</v>
      </c>
      <c r="E3457" s="1" t="s">
        <v>6667</v>
      </c>
      <c r="F3457" s="1">
        <v>7.5</v>
      </c>
      <c r="G3457" s="1">
        <v>8.3000000000000007</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6668</v>
      </c>
      <c r="E3458" s="1" t="s">
        <v>6669</v>
      </c>
      <c r="F3458" s="1">
        <v>11.4</v>
      </c>
      <c r="G3458" s="1">
        <v>12.6</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6670</v>
      </c>
      <c r="E3459" s="1" t="s">
        <v>6671</v>
      </c>
      <c r="F3459" s="1">
        <v>16.7</v>
      </c>
      <c r="G3459" s="1">
        <v>18.399999999999999</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6672</v>
      </c>
      <c r="E3460" s="1" t="s">
        <v>6673</v>
      </c>
      <c r="F3460" s="1">
        <v>19.7</v>
      </c>
      <c r="G3460" s="1">
        <v>21.7</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6674</v>
      </c>
      <c r="E3461" s="1" t="s">
        <v>6675</v>
      </c>
      <c r="F3461" s="1">
        <v>27</v>
      </c>
      <c r="G3461" s="1">
        <v>29.7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6676</v>
      </c>
      <c r="E3462" s="1" t="s">
        <v>6677</v>
      </c>
      <c r="F3462" s="1">
        <v>30.3</v>
      </c>
      <c r="G3462" s="1">
        <v>33.4</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6678</v>
      </c>
      <c r="E3463" s="1" t="s">
        <v>6679</v>
      </c>
      <c r="F3463" s="1">
        <v>36.5</v>
      </c>
      <c r="G3463" s="1">
        <v>40.200000000000003</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6680</v>
      </c>
      <c r="E3464" s="1" t="s">
        <v>6681</v>
      </c>
      <c r="F3464" s="1">
        <v>40.5</v>
      </c>
      <c r="G3464" s="1">
        <v>44.6</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6682</v>
      </c>
      <c r="E3465" s="1" t="s">
        <v>6683</v>
      </c>
      <c r="F3465" s="1">
        <v>43.5</v>
      </c>
      <c r="G3465" s="1">
        <v>47.9</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6684</v>
      </c>
      <c r="E3466" s="1" t="s">
        <v>6685</v>
      </c>
      <c r="F3466" s="1">
        <v>45.5</v>
      </c>
      <c r="G3466" s="1">
        <v>50.1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6686</v>
      </c>
      <c r="E3467" s="1" t="s">
        <v>6687</v>
      </c>
      <c r="F3467" s="1">
        <v>49.1</v>
      </c>
      <c r="G3467" s="1">
        <v>54</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6688</v>
      </c>
      <c r="E3468" s="1" t="s">
        <v>6689</v>
      </c>
      <c r="F3468" s="1">
        <v>53.4</v>
      </c>
      <c r="G3468" s="1">
        <v>58.8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6690</v>
      </c>
      <c r="E3469" s="1" t="s">
        <v>6691</v>
      </c>
      <c r="F3469" s="1">
        <v>56.8</v>
      </c>
      <c r="G3469" s="1">
        <v>62.5</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6595</v>
      </c>
      <c r="E3470" s="1" t="s">
        <v>6596</v>
      </c>
      <c r="F3470" s="1">
        <v>58.7</v>
      </c>
      <c r="G3470" s="1">
        <v>64.599999999999994</v>
      </c>
      <c r="H3470" s="1" t="s">
        <v>6553</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6692</v>
      </c>
      <c r="D3471" s="1" t="s">
        <v>6308</v>
      </c>
      <c r="E3471" s="1" t="s">
        <v>6309</v>
      </c>
      <c r="F3471" s="1">
        <v>0</v>
      </c>
      <c r="G3471" s="1">
        <v>0</v>
      </c>
      <c r="H3471" s="1" t="s">
        <v>6693</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6694</v>
      </c>
      <c r="E3472" s="1" t="s">
        <v>6695</v>
      </c>
      <c r="F3472" s="1">
        <v>1.9</v>
      </c>
      <c r="G3472" s="1">
        <v>2.1</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6696</v>
      </c>
      <c r="E3473" s="1" t="s">
        <v>6697</v>
      </c>
      <c r="F3473" s="1">
        <v>3.3</v>
      </c>
      <c r="G3473" s="1">
        <v>3.6</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6698</v>
      </c>
      <c r="E3474" s="1" t="s">
        <v>6699</v>
      </c>
      <c r="F3474" s="1">
        <v>6.5</v>
      </c>
      <c r="G3474" s="1">
        <v>7.2</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6700</v>
      </c>
      <c r="E3475" s="1" t="s">
        <v>6701</v>
      </c>
      <c r="F3475" s="1">
        <v>8.4</v>
      </c>
      <c r="G3475" s="1">
        <v>9.1999999999999993</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6702</v>
      </c>
      <c r="E3476" s="1" t="s">
        <v>6703</v>
      </c>
      <c r="F3476" s="1">
        <v>11</v>
      </c>
      <c r="G3476" s="1">
        <v>12.1</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6704</v>
      </c>
      <c r="E3477" s="1" t="s">
        <v>6705</v>
      </c>
      <c r="F3477" s="1">
        <v>13.4</v>
      </c>
      <c r="G3477" s="1">
        <v>14.7</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6706</v>
      </c>
      <c r="E3478" s="1" t="s">
        <v>6707</v>
      </c>
      <c r="F3478" s="1">
        <v>16.2</v>
      </c>
      <c r="G3478" s="1">
        <v>17.8</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6708</v>
      </c>
      <c r="E3479" s="1" t="s">
        <v>6709</v>
      </c>
      <c r="F3479" s="1">
        <v>18.8</v>
      </c>
      <c r="G3479" s="1">
        <v>20.7</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6710</v>
      </c>
      <c r="E3480" s="1" t="s">
        <v>6711</v>
      </c>
      <c r="F3480" s="1">
        <v>20.399999999999999</v>
      </c>
      <c r="G3480" s="1">
        <v>22.4</v>
      </c>
      <c r="H3480" s="1" t="s">
        <v>6319</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6712</v>
      </c>
      <c r="D3481" s="1" t="s">
        <v>6308</v>
      </c>
      <c r="E3481" s="1" t="s">
        <v>6309</v>
      </c>
      <c r="F3481" s="1">
        <v>0</v>
      </c>
      <c r="G3481" s="1">
        <v>0</v>
      </c>
      <c r="H3481" s="1" t="s">
        <v>6713</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6714</v>
      </c>
      <c r="E3482" s="1" t="s">
        <v>6715</v>
      </c>
      <c r="F3482" s="1">
        <v>2.5</v>
      </c>
      <c r="G3482" s="1">
        <v>0</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6716</v>
      </c>
      <c r="E3483" s="1" t="s">
        <v>6717</v>
      </c>
      <c r="F3483" s="1">
        <v>4.5</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6718</v>
      </c>
      <c r="E3484" s="1" t="s">
        <v>6719</v>
      </c>
      <c r="F3484" s="1">
        <v>8.3000000000000007</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6720</v>
      </c>
      <c r="E3485" s="1" t="s">
        <v>10153</v>
      </c>
      <c r="F3485" s="1">
        <v>10.199999999999999</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6721</v>
      </c>
      <c r="E3486" s="1" t="s">
        <v>6722</v>
      </c>
      <c r="F3486" s="1">
        <v>11.9</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6723</v>
      </c>
      <c r="E3487" s="1" t="s">
        <v>6724</v>
      </c>
      <c r="F3487" s="1">
        <v>13.2</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6725</v>
      </c>
      <c r="E3488" s="1" t="s">
        <v>6726</v>
      </c>
      <c r="F3488" s="1">
        <v>14.9</v>
      </c>
      <c r="G3488" s="1">
        <v>0</v>
      </c>
      <c r="H3488" s="1" t="s">
        <v>6727</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6728</v>
      </c>
      <c r="E3489" s="1" t="s">
        <v>10183</v>
      </c>
      <c r="F3489" s="1">
        <v>18.100000000000001</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6729</v>
      </c>
      <c r="E3490" s="1" t="s">
        <v>6730</v>
      </c>
      <c r="F3490" s="1">
        <v>20.9</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6731</v>
      </c>
      <c r="E3491" s="1" t="s">
        <v>6732</v>
      </c>
      <c r="F3491" s="1">
        <v>22.8</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6733</v>
      </c>
      <c r="E3492" s="1" t="s">
        <v>6734</v>
      </c>
      <c r="F3492" s="1">
        <v>24.1</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6735</v>
      </c>
      <c r="E3493" s="1" t="s">
        <v>6736</v>
      </c>
      <c r="F3493" s="1">
        <v>26.6</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6737</v>
      </c>
      <c r="E3494" s="1" t="s">
        <v>6738</v>
      </c>
      <c r="F3494" s="1">
        <v>30.3</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6739</v>
      </c>
      <c r="E3495" s="1" t="s">
        <v>6740</v>
      </c>
      <c r="F3495" s="1">
        <v>32.799999999999997</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6727</v>
      </c>
      <c r="D3496" s="1" t="s">
        <v>6725</v>
      </c>
      <c r="E3496" s="1" t="s">
        <v>6726</v>
      </c>
      <c r="F3496" s="1">
        <v>0</v>
      </c>
      <c r="G3496" s="1">
        <v>0</v>
      </c>
      <c r="H3496" s="1" t="s">
        <v>6712</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6741</v>
      </c>
      <c r="E3497" s="1" t="s">
        <v>6742</v>
      </c>
      <c r="F3497" s="1">
        <v>2.9</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6743</v>
      </c>
      <c r="E3498" s="1" t="s">
        <v>6744</v>
      </c>
      <c r="F3498" s="1">
        <v>5.6</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6727</v>
      </c>
      <c r="D3499" s="1" t="s">
        <v>6745</v>
      </c>
      <c r="E3499" s="1" t="s">
        <v>6746</v>
      </c>
      <c r="F3499" s="1">
        <v>9.6999999999999993</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6747</v>
      </c>
      <c r="E3500" s="1" t="s">
        <v>6748</v>
      </c>
      <c r="F3500" s="1">
        <v>12.9</v>
      </c>
      <c r="G3500" s="1">
        <v>0</v>
      </c>
      <c r="J3500" s="1">
        <v>0</v>
      </c>
      <c r="K3500" s="1">
        <v>0</v>
      </c>
      <c r="L3500" s="1">
        <v>0</v>
      </c>
      <c r="M3500" s="1">
        <v>0</v>
      </c>
      <c r="N3500" s="1">
        <v>0</v>
      </c>
      <c r="O3500" s="1">
        <v>0</v>
      </c>
      <c r="P3500" s="1" t="s">
        <v>9516</v>
      </c>
      <c r="Q3500" s="1">
        <v>1</v>
      </c>
      <c r="R3500" s="1">
        <v>0</v>
      </c>
      <c r="S3500" s="1">
        <v>0</v>
      </c>
      <c r="T3500" s="1" t="s">
        <v>9516</v>
      </c>
    </row>
    <row r="3501" spans="1:20" ht="13.5" customHeight="1">
      <c r="A3501" s="1" t="s">
        <v>6749</v>
      </c>
      <c r="B3501" s="1" t="s">
        <v>10609</v>
      </c>
      <c r="C3501" s="1" t="s">
        <v>6727</v>
      </c>
      <c r="D3501" s="1" t="s">
        <v>6751</v>
      </c>
      <c r="E3501" s="1" t="s">
        <v>2502</v>
      </c>
      <c r="F3501" s="1">
        <v>31</v>
      </c>
      <c r="G3501" s="1">
        <v>0</v>
      </c>
      <c r="H3501" s="1" t="s">
        <v>6752</v>
      </c>
      <c r="J3501" s="1">
        <v>0</v>
      </c>
      <c r="K3501" s="1">
        <v>0</v>
      </c>
      <c r="L3501" s="1">
        <v>0</v>
      </c>
      <c r="M3501" s="1">
        <v>0</v>
      </c>
      <c r="N3501" s="1">
        <v>0</v>
      </c>
      <c r="O3501" s="1">
        <v>0</v>
      </c>
      <c r="P3501" s="1" t="s">
        <v>9516</v>
      </c>
      <c r="Q3501" s="1">
        <v>0</v>
      </c>
      <c r="R3501" s="1">
        <v>0</v>
      </c>
      <c r="S3501" s="1">
        <v>0</v>
      </c>
      <c r="T3501" s="1" t="s">
        <v>9516</v>
      </c>
    </row>
    <row r="3502" spans="1:20" ht="13.5" customHeight="1">
      <c r="A3502" s="1" t="s">
        <v>9502</v>
      </c>
      <c r="B3502" s="1" t="s">
        <v>9501</v>
      </c>
      <c r="C3502" s="1" t="s">
        <v>6727</v>
      </c>
      <c r="D3502" s="1" t="s">
        <v>9483</v>
      </c>
      <c r="E3502" s="1" t="s">
        <v>6751</v>
      </c>
      <c r="F3502" s="1">
        <v>32767</v>
      </c>
      <c r="G3502" s="1" t="s">
        <v>6752</v>
      </c>
      <c r="K3502" s="1">
        <v>0</v>
      </c>
      <c r="L3502" s="1">
        <v>0</v>
      </c>
      <c r="M3502" s="1">
        <v>0</v>
      </c>
      <c r="N3502" s="1">
        <v>0</v>
      </c>
      <c r="O3502" s="1">
        <v>0</v>
      </c>
      <c r="P3502" s="1" t="s">
        <v>9516</v>
      </c>
      <c r="Q3502" s="1">
        <v>0</v>
      </c>
      <c r="R3502" s="1">
        <v>0</v>
      </c>
      <c r="S3502" s="1">
        <v>0</v>
      </c>
      <c r="T3502" s="1" t="s">
        <v>9516</v>
      </c>
    </row>
    <row r="3503" spans="1:20" ht="13.5" customHeight="1">
      <c r="A3503" s="1" t="s">
        <v>9502</v>
      </c>
      <c r="B3503" s="1" t="s">
        <v>9501</v>
      </c>
      <c r="C3503" s="1" t="s">
        <v>6319</v>
      </c>
      <c r="D3503" s="1" t="s">
        <v>9480</v>
      </c>
      <c r="E3503" s="1" t="s">
        <v>6317</v>
      </c>
      <c r="F3503" s="1">
        <v>-32768</v>
      </c>
      <c r="G3503" s="1" t="s">
        <v>3324</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6319</v>
      </c>
      <c r="D3504" s="1" t="s">
        <v>6317</v>
      </c>
      <c r="E3504" s="1" t="s">
        <v>6318</v>
      </c>
      <c r="F3504" s="1">
        <v>0</v>
      </c>
      <c r="G3504" s="1">
        <v>0</v>
      </c>
      <c r="H3504" s="1" t="s">
        <v>3324</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6753</v>
      </c>
      <c r="E3505" s="1" t="s">
        <v>6754</v>
      </c>
      <c r="F3505" s="1">
        <v>7.3</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6710</v>
      </c>
      <c r="E3506" s="1" t="s">
        <v>6711</v>
      </c>
      <c r="F3506" s="1">
        <v>10.7</v>
      </c>
      <c r="G3506" s="1">
        <v>0</v>
      </c>
      <c r="H3506" s="1" t="s">
        <v>6692</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6755</v>
      </c>
      <c r="E3507" s="1" t="s">
        <v>6756</v>
      </c>
      <c r="F3507" s="1">
        <v>15.3</v>
      </c>
      <c r="G3507" s="1">
        <v>0</v>
      </c>
      <c r="H3507" s="1" t="s">
        <v>7</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6757</v>
      </c>
      <c r="E3508" s="1" t="s">
        <v>6758</v>
      </c>
      <c r="F3508" s="1">
        <v>19</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6759</v>
      </c>
      <c r="E3509" s="1" t="s">
        <v>6760</v>
      </c>
      <c r="F3509" s="1">
        <v>22.7</v>
      </c>
      <c r="G3509" s="1">
        <v>0</v>
      </c>
      <c r="H3509" s="1" t="s">
        <v>7</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6761</v>
      </c>
      <c r="E3510" s="1" t="s">
        <v>6762</v>
      </c>
      <c r="F3510" s="1">
        <v>29.6</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6763</v>
      </c>
      <c r="E3511" s="1" t="s">
        <v>6764</v>
      </c>
      <c r="F3511" s="1">
        <v>34</v>
      </c>
      <c r="G3511" s="1">
        <v>0</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6765</v>
      </c>
      <c r="E3512" s="1" t="s">
        <v>6766</v>
      </c>
      <c r="F3512" s="1">
        <v>38.799999999999997</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6767</v>
      </c>
      <c r="E3513" s="1" t="s">
        <v>6768</v>
      </c>
      <c r="F3513" s="1">
        <v>42.7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6769</v>
      </c>
      <c r="E3514" s="1" t="s">
        <v>6770</v>
      </c>
      <c r="F3514" s="1">
        <v>47.4</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6771</v>
      </c>
      <c r="E3515" s="1" t="s">
        <v>6772</v>
      </c>
      <c r="F3515" s="1">
        <v>55.2</v>
      </c>
      <c r="G3515" s="1">
        <v>0</v>
      </c>
      <c r="H3515" s="1" t="s">
        <v>7</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6773</v>
      </c>
      <c r="E3516" s="1" t="s">
        <v>6774</v>
      </c>
      <c r="F3516" s="1">
        <v>59.7</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6624</v>
      </c>
      <c r="E3517" s="1" t="s">
        <v>6625</v>
      </c>
      <c r="F3517" s="1">
        <v>64.400000000000006</v>
      </c>
      <c r="G3517" s="1">
        <v>0</v>
      </c>
      <c r="H3517" s="1" t="s">
        <v>6775</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6776</v>
      </c>
      <c r="E3518" s="1" t="s">
        <v>6777</v>
      </c>
      <c r="F3518" s="1">
        <v>68.3</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6778</v>
      </c>
      <c r="E3519" s="1" t="s">
        <v>6779</v>
      </c>
      <c r="F3519" s="1">
        <v>70.8</v>
      </c>
      <c r="G3519" s="1">
        <v>0</v>
      </c>
      <c r="H3519" s="1" t="s">
        <v>6780</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6781</v>
      </c>
      <c r="E3520" s="1" t="s">
        <v>6782</v>
      </c>
      <c r="F3520" s="1">
        <v>77</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6783</v>
      </c>
      <c r="E3521" s="1" t="s">
        <v>6784</v>
      </c>
      <c r="F3521" s="1">
        <v>82.8</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6785</v>
      </c>
      <c r="B3522" s="1" t="s">
        <v>3219</v>
      </c>
      <c r="C3522" s="1" t="s">
        <v>6319</v>
      </c>
      <c r="D3522" s="1" t="s">
        <v>6786</v>
      </c>
      <c r="E3522" s="1" t="s">
        <v>6787</v>
      </c>
      <c r="F3522" s="1">
        <v>86.7</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6788</v>
      </c>
      <c r="E3523" s="1" t="s">
        <v>6789</v>
      </c>
      <c r="F3523" s="1">
        <v>95.4</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6790</v>
      </c>
      <c r="E3524" s="1" t="s">
        <v>6791</v>
      </c>
      <c r="F3524" s="1">
        <v>98.9</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6792</v>
      </c>
      <c r="E3525" s="1" t="s">
        <v>6793</v>
      </c>
      <c r="F3525" s="1">
        <v>103.7</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6794</v>
      </c>
      <c r="E3526" s="1" t="s">
        <v>6795</v>
      </c>
      <c r="F3526" s="1">
        <v>111.3</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6796</v>
      </c>
      <c r="E3527" s="1" t="s">
        <v>6797</v>
      </c>
      <c r="F3527" s="1">
        <v>116</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6798</v>
      </c>
      <c r="E3528" s="1" t="s">
        <v>6799</v>
      </c>
      <c r="F3528" s="1">
        <v>118.1</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6800</v>
      </c>
      <c r="E3529" s="1" t="s">
        <v>6801</v>
      </c>
      <c r="F3529" s="1">
        <v>127.3</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6802</v>
      </c>
      <c r="E3530" s="1" t="s">
        <v>6803</v>
      </c>
      <c r="F3530" s="1">
        <v>132.30000000000001</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6804</v>
      </c>
      <c r="E3531" s="1" t="s">
        <v>6805</v>
      </c>
      <c r="F3531" s="1">
        <v>138.4</v>
      </c>
      <c r="G3531" s="1">
        <v>0</v>
      </c>
      <c r="H3531" s="1" t="s">
        <v>5809</v>
      </c>
      <c r="J3531" s="1">
        <v>0</v>
      </c>
      <c r="K3531" s="1">
        <v>0</v>
      </c>
      <c r="L3531" s="1">
        <v>0</v>
      </c>
      <c r="M3531" s="1">
        <v>0</v>
      </c>
      <c r="N3531" s="1">
        <v>0</v>
      </c>
      <c r="O3531" s="1">
        <v>0</v>
      </c>
      <c r="P3531" s="1" t="s">
        <v>9516</v>
      </c>
      <c r="Q3531" s="1">
        <v>0</v>
      </c>
      <c r="R3531" s="1">
        <v>0</v>
      </c>
      <c r="S3531" s="1">
        <v>0</v>
      </c>
      <c r="T3531" s="1" t="s">
        <v>9516</v>
      </c>
    </row>
    <row r="3532" spans="1:20" ht="13.5" customHeight="1">
      <c r="A3532" s="1" t="s">
        <v>9502</v>
      </c>
      <c r="B3532" s="1" t="s">
        <v>9501</v>
      </c>
      <c r="C3532" s="1" t="s">
        <v>6319</v>
      </c>
      <c r="D3532" s="1" t="s">
        <v>9482</v>
      </c>
      <c r="E3532" s="1" t="s">
        <v>6804</v>
      </c>
      <c r="F3532" s="1">
        <v>32767</v>
      </c>
      <c r="G3532" s="1" t="s">
        <v>5809</v>
      </c>
      <c r="K3532" s="1">
        <v>0</v>
      </c>
      <c r="L3532" s="1">
        <v>0</v>
      </c>
      <c r="M3532" s="1">
        <v>0</v>
      </c>
      <c r="N3532" s="1">
        <v>0</v>
      </c>
      <c r="O3532" s="1">
        <v>0</v>
      </c>
      <c r="P3532" s="1" t="s">
        <v>9516</v>
      </c>
      <c r="Q3532" s="1">
        <v>0</v>
      </c>
      <c r="R3532" s="1">
        <v>0</v>
      </c>
      <c r="S3532" s="1">
        <v>0</v>
      </c>
      <c r="T3532" s="1" t="s">
        <v>9516</v>
      </c>
    </row>
    <row r="3533" spans="1:20" ht="13.5" customHeight="1">
      <c r="A3533" s="1" t="s">
        <v>9502</v>
      </c>
      <c r="B3533" s="1" t="s">
        <v>9501</v>
      </c>
      <c r="C3533" s="1" t="s">
        <v>6780</v>
      </c>
      <c r="D3533" s="1" t="s">
        <v>9481</v>
      </c>
      <c r="E3533" s="1" t="s">
        <v>6778</v>
      </c>
      <c r="F3533" s="1">
        <v>-32768</v>
      </c>
      <c r="G3533" s="1" t="s">
        <v>6319</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6780</v>
      </c>
      <c r="D3534" s="1" t="s">
        <v>6778</v>
      </c>
      <c r="E3534" s="1" t="s">
        <v>6779</v>
      </c>
      <c r="F3534" s="1">
        <v>0</v>
      </c>
      <c r="G3534" s="1">
        <v>0</v>
      </c>
      <c r="H3534" s="1" t="s">
        <v>6319</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6806</v>
      </c>
      <c r="E3535" s="1" t="s">
        <v>6807</v>
      </c>
      <c r="F3535" s="1">
        <v>3.9</v>
      </c>
      <c r="G3535" s="1">
        <v>4.3</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6808</v>
      </c>
      <c r="E3536" s="1" t="s">
        <v>6809</v>
      </c>
      <c r="F3536" s="1">
        <v>6.4</v>
      </c>
      <c r="G3536" s="1">
        <v>7.2</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6780</v>
      </c>
      <c r="D3537" s="1" t="s">
        <v>6810</v>
      </c>
      <c r="E3537" s="1" t="s">
        <v>6811</v>
      </c>
      <c r="F3537" s="1">
        <v>10</v>
      </c>
      <c r="G3537" s="1">
        <v>11</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6812</v>
      </c>
      <c r="E3538" s="1" t="s">
        <v>6813</v>
      </c>
      <c r="F3538" s="1">
        <v>13.6</v>
      </c>
      <c r="G3538" s="1">
        <v>15</v>
      </c>
      <c r="J3538" s="1">
        <v>0</v>
      </c>
      <c r="K3538" s="1">
        <v>0</v>
      </c>
      <c r="L3538" s="1">
        <v>0</v>
      </c>
      <c r="M3538" s="1">
        <v>0</v>
      </c>
      <c r="N3538" s="1">
        <v>0</v>
      </c>
      <c r="O3538" s="1">
        <v>0</v>
      </c>
      <c r="P3538" s="1" t="s">
        <v>9516</v>
      </c>
      <c r="Q3538" s="1">
        <v>0</v>
      </c>
      <c r="R3538" s="1">
        <v>0</v>
      </c>
      <c r="S3538" s="1">
        <v>0</v>
      </c>
      <c r="T3538" s="1" t="s">
        <v>9516</v>
      </c>
    </row>
    <row r="3539" spans="1:20" ht="13.5" customHeight="1">
      <c r="A3539" s="1" t="s">
        <v>6332</v>
      </c>
      <c r="B3539" s="1" t="s">
        <v>3219</v>
      </c>
      <c r="C3539" s="1" t="s">
        <v>6780</v>
      </c>
      <c r="D3539" s="1" t="s">
        <v>6814</v>
      </c>
      <c r="E3539" s="1" t="s">
        <v>4816</v>
      </c>
      <c r="F3539" s="1">
        <v>18.8</v>
      </c>
      <c r="G3539" s="1">
        <v>20.7</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6815</v>
      </c>
      <c r="E3540" s="1" t="s">
        <v>6816</v>
      </c>
      <c r="F3540" s="1">
        <v>25.3</v>
      </c>
      <c r="G3540" s="1">
        <v>27.8</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6817</v>
      </c>
      <c r="E3541" s="1" t="s">
        <v>6818</v>
      </c>
      <c r="F3541" s="1">
        <v>29</v>
      </c>
      <c r="G3541" s="1">
        <v>31.9</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6819</v>
      </c>
      <c r="E3542" s="1" t="s">
        <v>6820</v>
      </c>
      <c r="F3542" s="1">
        <v>33.6</v>
      </c>
      <c r="G3542" s="1">
        <v>37</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6821</v>
      </c>
      <c r="E3543" s="1" t="s">
        <v>6822</v>
      </c>
      <c r="F3543" s="1">
        <v>37.799999999999997</v>
      </c>
      <c r="G3543" s="1">
        <v>41.6</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6823</v>
      </c>
      <c r="E3544" s="1" t="s">
        <v>6824</v>
      </c>
      <c r="F3544" s="1">
        <v>44.6</v>
      </c>
      <c r="G3544" s="1">
        <v>49.1</v>
      </c>
      <c r="H3544" s="1" t="s">
        <v>6825</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6826</v>
      </c>
      <c r="E3545" s="1" t="s">
        <v>6827</v>
      </c>
      <c r="F3545" s="1">
        <v>50.2</v>
      </c>
      <c r="G3545" s="1">
        <v>55.2</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6828</v>
      </c>
      <c r="E3546" s="1" t="s">
        <v>6829</v>
      </c>
      <c r="F3546" s="1">
        <v>53.2</v>
      </c>
      <c r="G3546" s="1">
        <v>58.5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6830</v>
      </c>
      <c r="E3547" s="1" t="s">
        <v>6831</v>
      </c>
      <c r="F3547" s="1">
        <v>57.4</v>
      </c>
      <c r="G3547" s="1">
        <v>63.1</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6832</v>
      </c>
      <c r="E3548" s="1" t="s">
        <v>6833</v>
      </c>
      <c r="F3548" s="1">
        <v>62.3</v>
      </c>
      <c r="G3548" s="1">
        <v>68.5</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6834</v>
      </c>
      <c r="E3549" s="1" t="s">
        <v>6835</v>
      </c>
      <c r="F3549" s="1">
        <v>68.5</v>
      </c>
      <c r="G3549" s="1">
        <v>75.400000000000006</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6836</v>
      </c>
      <c r="E3550" s="1" t="s">
        <v>6837</v>
      </c>
      <c r="F3550" s="1">
        <v>70.5</v>
      </c>
      <c r="G3550" s="1">
        <v>77.599999999999994</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6838</v>
      </c>
      <c r="E3551" s="1" t="s">
        <v>6839</v>
      </c>
      <c r="F3551" s="1">
        <v>72.2</v>
      </c>
      <c r="G3551" s="1">
        <v>79.400000000000006</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6840</v>
      </c>
      <c r="E3552" s="1" t="s">
        <v>6841</v>
      </c>
      <c r="F3552" s="1">
        <v>75.2</v>
      </c>
      <c r="G3552" s="1">
        <v>82.7</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6842</v>
      </c>
      <c r="E3553" s="1" t="s">
        <v>6843</v>
      </c>
      <c r="F3553" s="1">
        <v>80.099999999999994</v>
      </c>
      <c r="G3553" s="1">
        <v>88.1</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6844</v>
      </c>
      <c r="E3554" s="1" t="s">
        <v>6845</v>
      </c>
      <c r="F3554" s="1">
        <v>83.2</v>
      </c>
      <c r="G3554" s="1">
        <v>91.5</v>
      </c>
      <c r="H3554" s="1" t="s">
        <v>6846</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6847</v>
      </c>
      <c r="E3555" s="1" t="s">
        <v>6848</v>
      </c>
      <c r="F3555" s="1">
        <v>84.7</v>
      </c>
      <c r="G3555" s="1">
        <v>93.2</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6849</v>
      </c>
      <c r="E3556" s="1" t="s">
        <v>6850</v>
      </c>
      <c r="F3556" s="1">
        <v>88</v>
      </c>
      <c r="G3556" s="1">
        <v>96.8</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6851</v>
      </c>
      <c r="E3557" s="1" t="s">
        <v>6852</v>
      </c>
      <c r="F3557" s="1">
        <v>90.3</v>
      </c>
      <c r="G3557" s="1">
        <v>99.3</v>
      </c>
      <c r="H3557" s="1" t="s">
        <v>6853</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6854</v>
      </c>
      <c r="E3558" s="1" t="s">
        <v>6855</v>
      </c>
      <c r="F3558" s="1">
        <v>91.9</v>
      </c>
      <c r="G3558" s="1">
        <v>101.1</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6856</v>
      </c>
      <c r="E3559" s="1" t="s">
        <v>6857</v>
      </c>
      <c r="F3559" s="1">
        <v>99.6</v>
      </c>
      <c r="G3559" s="1">
        <v>109.6</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6858</v>
      </c>
      <c r="E3560" s="1" t="s">
        <v>6859</v>
      </c>
      <c r="F3560" s="1">
        <v>102.2</v>
      </c>
      <c r="G3560" s="1">
        <v>112.4</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6860</v>
      </c>
      <c r="E3561" s="1" t="s">
        <v>6861</v>
      </c>
      <c r="F3561" s="1">
        <v>106.5</v>
      </c>
      <c r="G3561" s="1">
        <v>117.2</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6862</v>
      </c>
      <c r="E3562" s="1" t="s">
        <v>6863</v>
      </c>
      <c r="F3562" s="1">
        <v>109.9</v>
      </c>
      <c r="G3562" s="1">
        <v>120.9</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6864</v>
      </c>
      <c r="E3563" s="1" t="s">
        <v>6865</v>
      </c>
      <c r="F3563" s="1">
        <v>116.1</v>
      </c>
      <c r="G3563" s="1">
        <v>127.7</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6866</v>
      </c>
      <c r="E3564" s="1" t="s">
        <v>6867</v>
      </c>
      <c r="F3564" s="1">
        <v>122</v>
      </c>
      <c r="G3564" s="1">
        <v>134.19999999999999</v>
      </c>
      <c r="J3564" s="1">
        <v>7</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6868</v>
      </c>
      <c r="E3565" s="1" t="s">
        <v>6869</v>
      </c>
      <c r="F3565" s="1">
        <v>126</v>
      </c>
      <c r="G3565" s="1">
        <v>138.6</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6870</v>
      </c>
      <c r="E3566" s="1" t="s">
        <v>6871</v>
      </c>
      <c r="F3566" s="1">
        <v>129.5</v>
      </c>
      <c r="G3566" s="1">
        <v>142.5</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6872</v>
      </c>
      <c r="E3567" s="1" t="s">
        <v>6873</v>
      </c>
      <c r="F3567" s="1">
        <v>134</v>
      </c>
      <c r="G3567" s="1">
        <v>147.4</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6874</v>
      </c>
      <c r="E3568" s="1" t="s">
        <v>6875</v>
      </c>
      <c r="F3568" s="1">
        <v>136.30000000000001</v>
      </c>
      <c r="G3568" s="1">
        <v>149.9</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6876</v>
      </c>
      <c r="E3569" s="1" t="s">
        <v>6877</v>
      </c>
      <c r="F3569" s="1">
        <v>138.5</v>
      </c>
      <c r="G3569" s="1">
        <v>152.4</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6878</v>
      </c>
      <c r="E3570" s="1" t="s">
        <v>6879</v>
      </c>
      <c r="F3570" s="1">
        <v>140.69999999999999</v>
      </c>
      <c r="G3570" s="1">
        <v>154.80000000000001</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6880</v>
      </c>
      <c r="E3571" s="1" t="s">
        <v>6881</v>
      </c>
      <c r="F3571" s="1">
        <v>143.5</v>
      </c>
      <c r="G3571" s="1">
        <v>157.9</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6882</v>
      </c>
      <c r="E3572" s="1" t="s">
        <v>6883</v>
      </c>
      <c r="F3572" s="1">
        <v>144.9</v>
      </c>
      <c r="G3572" s="1">
        <v>159.4</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6884</v>
      </c>
      <c r="E3573" s="1" t="s">
        <v>6885</v>
      </c>
      <c r="F3573" s="1">
        <v>146.80000000000001</v>
      </c>
      <c r="G3573" s="1">
        <v>161.5</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6886</v>
      </c>
      <c r="E3574" s="1" t="s">
        <v>6887</v>
      </c>
      <c r="F3574" s="1">
        <v>149.30000000000001</v>
      </c>
      <c r="G3574" s="1">
        <v>164.2</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6888</v>
      </c>
      <c r="E3575" s="1" t="s">
        <v>6889</v>
      </c>
      <c r="F3575" s="1">
        <v>152.1</v>
      </c>
      <c r="G3575" s="1">
        <v>167.3</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6890</v>
      </c>
      <c r="E3576" s="1" t="s">
        <v>4689</v>
      </c>
      <c r="F3576" s="1">
        <v>156.9</v>
      </c>
      <c r="G3576" s="1">
        <v>172.6</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6379</v>
      </c>
      <c r="E3577" s="1" t="s">
        <v>6380</v>
      </c>
      <c r="F3577" s="1">
        <v>159.1</v>
      </c>
      <c r="G3577" s="1">
        <v>175</v>
      </c>
      <c r="H3577" s="1" t="s">
        <v>6627</v>
      </c>
      <c r="J3577" s="1">
        <v>107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6846</v>
      </c>
      <c r="D3578" s="1" t="s">
        <v>6337</v>
      </c>
      <c r="E3578" s="1" t="s">
        <v>6338</v>
      </c>
      <c r="F3578" s="1">
        <v>0</v>
      </c>
      <c r="G3578" s="1">
        <v>0</v>
      </c>
      <c r="H3578" s="1" t="s">
        <v>6627</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6891</v>
      </c>
      <c r="E3579" s="1" t="s">
        <v>10154</v>
      </c>
      <c r="F3579" s="1">
        <v>1.8</v>
      </c>
      <c r="G3579" s="1">
        <v>2</v>
      </c>
      <c r="H3579" s="1" t="s">
        <v>7</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6892</v>
      </c>
      <c r="E3580" s="1" t="s">
        <v>6893</v>
      </c>
      <c r="F3580" s="1">
        <v>6.1</v>
      </c>
      <c r="G3580" s="1">
        <v>6.7</v>
      </c>
      <c r="H3580" s="1" t="s">
        <v>7</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6894</v>
      </c>
      <c r="E3581" s="1" t="s">
        <v>6895</v>
      </c>
      <c r="F3581" s="1">
        <v>8.4</v>
      </c>
      <c r="G3581" s="1">
        <v>9.1999999999999993</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6896</v>
      </c>
      <c r="E3582" s="1" t="s">
        <v>6897</v>
      </c>
      <c r="F3582" s="1">
        <v>10.4</v>
      </c>
      <c r="G3582" s="1">
        <v>11.4</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6898</v>
      </c>
      <c r="E3583" s="1" t="s">
        <v>6899</v>
      </c>
      <c r="F3583" s="1">
        <v>11.3</v>
      </c>
      <c r="G3583" s="1">
        <v>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6900</v>
      </c>
      <c r="E3584" s="1" t="s">
        <v>6901</v>
      </c>
      <c r="F3584" s="1">
        <v>13.4</v>
      </c>
      <c r="G3584" s="1">
        <v>14.7</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6902</v>
      </c>
      <c r="E3585" s="1" t="s">
        <v>6903</v>
      </c>
      <c r="F3585" s="1">
        <v>14.6</v>
      </c>
      <c r="G3585" s="1">
        <v>16.100000000000001</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6904</v>
      </c>
      <c r="E3586" s="1" t="s">
        <v>6905</v>
      </c>
      <c r="F3586" s="1">
        <v>16</v>
      </c>
      <c r="G3586" s="1">
        <v>17.600000000000001</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6906</v>
      </c>
      <c r="E3587" s="1" t="s">
        <v>6907</v>
      </c>
      <c r="F3587" s="1">
        <v>17</v>
      </c>
      <c r="G3587" s="1">
        <v>18.7</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6908</v>
      </c>
      <c r="E3588" s="1" t="s">
        <v>6909</v>
      </c>
      <c r="F3588" s="1">
        <v>18.8</v>
      </c>
      <c r="G3588" s="1">
        <v>20.7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6910</v>
      </c>
      <c r="E3589" s="1" t="s">
        <v>6911</v>
      </c>
      <c r="F3589" s="1">
        <v>20</v>
      </c>
      <c r="G3589" s="1">
        <v>22</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6912</v>
      </c>
      <c r="E3590" s="1" t="s">
        <v>5673</v>
      </c>
      <c r="F3590" s="1">
        <v>21.7</v>
      </c>
      <c r="G3590" s="1">
        <v>23.9</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6913</v>
      </c>
      <c r="E3591" s="1" t="s">
        <v>6914</v>
      </c>
      <c r="F3591" s="1">
        <v>22.7</v>
      </c>
      <c r="G3591" s="1">
        <v>25</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6915</v>
      </c>
      <c r="E3592" s="1" t="s">
        <v>6916</v>
      </c>
      <c r="F3592" s="1">
        <v>23.6</v>
      </c>
      <c r="G3592" s="1">
        <v>26</v>
      </c>
      <c r="I3592" s="1" t="s">
        <v>9373</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6917</v>
      </c>
      <c r="E3593" s="1" t="s">
        <v>6918</v>
      </c>
      <c r="F3593" s="1">
        <v>27.9</v>
      </c>
      <c r="G3593" s="1">
        <v>30.7</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6919</v>
      </c>
      <c r="E3594" s="1" t="s">
        <v>6920</v>
      </c>
      <c r="F3594" s="1">
        <v>31.8</v>
      </c>
      <c r="G3594" s="1">
        <v>35</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6921</v>
      </c>
      <c r="E3595" s="1" t="s">
        <v>6922</v>
      </c>
      <c r="F3595" s="1">
        <v>34.9</v>
      </c>
      <c r="G3595" s="1">
        <v>38.4</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6923</v>
      </c>
      <c r="E3596" s="1" t="s">
        <v>6924</v>
      </c>
      <c r="F3596" s="1">
        <v>42.4</v>
      </c>
      <c r="G3596" s="1">
        <v>46.6</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6925</v>
      </c>
      <c r="E3597" s="1" t="s">
        <v>6926</v>
      </c>
      <c r="F3597" s="1">
        <v>46.6</v>
      </c>
      <c r="G3597" s="1">
        <v>51.3</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6927</v>
      </c>
      <c r="E3598" s="1" t="s">
        <v>6928</v>
      </c>
      <c r="F3598" s="1">
        <v>50.3</v>
      </c>
      <c r="G3598" s="1">
        <v>55.3</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6929</v>
      </c>
      <c r="E3599" s="1" t="s">
        <v>6930</v>
      </c>
      <c r="F3599" s="1">
        <v>54.7</v>
      </c>
      <c r="G3599" s="1">
        <v>60.2</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6931</v>
      </c>
      <c r="E3600" s="1" t="s">
        <v>6932</v>
      </c>
      <c r="F3600" s="1">
        <v>57.1</v>
      </c>
      <c r="G3600" s="1">
        <v>62.8</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6933</v>
      </c>
      <c r="E3601" s="1" t="s">
        <v>6934</v>
      </c>
      <c r="F3601" s="1">
        <v>62.3</v>
      </c>
      <c r="G3601" s="1">
        <v>68.5</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6935</v>
      </c>
      <c r="E3602" s="1" t="s">
        <v>6936</v>
      </c>
      <c r="F3602" s="1">
        <v>67.3</v>
      </c>
      <c r="G3602" s="1">
        <v>74</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6937</v>
      </c>
      <c r="E3603" s="1" t="s">
        <v>6938</v>
      </c>
      <c r="F3603" s="1">
        <v>73.599999999999994</v>
      </c>
      <c r="G3603" s="1">
        <v>81</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6844</v>
      </c>
      <c r="E3604" s="1" t="s">
        <v>6845</v>
      </c>
      <c r="F3604" s="1">
        <v>78</v>
      </c>
      <c r="G3604" s="1">
        <v>85.8</v>
      </c>
      <c r="H3604" s="1" t="s">
        <v>6780</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6374</v>
      </c>
      <c r="D3605" s="1" t="s">
        <v>6350</v>
      </c>
      <c r="E3605" s="1" t="s">
        <v>6351</v>
      </c>
      <c r="F3605" s="1">
        <v>0</v>
      </c>
      <c r="G3605" s="1">
        <v>0</v>
      </c>
      <c r="H3605" s="1" t="s">
        <v>6627</v>
      </c>
      <c r="J3605" s="1">
        <v>0</v>
      </c>
      <c r="K3605" s="1">
        <v>0</v>
      </c>
      <c r="L3605" s="1">
        <v>0</v>
      </c>
      <c r="M3605" s="1">
        <v>0</v>
      </c>
      <c r="N3605" s="1">
        <v>0</v>
      </c>
      <c r="O3605" s="1">
        <v>0</v>
      </c>
      <c r="P3605" s="1" t="s">
        <v>9516</v>
      </c>
      <c r="Q3605" s="1">
        <v>0</v>
      </c>
      <c r="R3605" s="1">
        <v>7</v>
      </c>
      <c r="S3605" s="1">
        <v>0</v>
      </c>
      <c r="T3605" s="1" t="s">
        <v>9516</v>
      </c>
    </row>
    <row r="3606" spans="1:20" ht="13.5" customHeight="1">
      <c r="A3606" s="1" t="s">
        <v>6332</v>
      </c>
      <c r="B3606" s="1" t="s">
        <v>3219</v>
      </c>
      <c r="C3606" s="1" t="s">
        <v>6374</v>
      </c>
      <c r="D3606" s="1" t="s">
        <v>6939</v>
      </c>
      <c r="E3606" s="1" t="s">
        <v>6940</v>
      </c>
      <c r="F3606" s="1">
        <v>5.0999999999999996</v>
      </c>
      <c r="G3606" s="1">
        <v>0</v>
      </c>
      <c r="H3606" s="1" t="s">
        <v>7</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6941</v>
      </c>
      <c r="E3607" s="1" t="s">
        <v>6942</v>
      </c>
      <c r="F3607" s="1">
        <v>11.8</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6943</v>
      </c>
      <c r="E3608" s="1" t="s">
        <v>6944</v>
      </c>
      <c r="F3608" s="1">
        <v>17.2</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6945</v>
      </c>
      <c r="E3609" s="1" t="s">
        <v>6946</v>
      </c>
      <c r="F3609" s="1">
        <v>20</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6947</v>
      </c>
      <c r="E3610" s="1" t="s">
        <v>6948</v>
      </c>
      <c r="F3610" s="1">
        <v>21.8</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6949</v>
      </c>
      <c r="E3611" s="1" t="s">
        <v>6950</v>
      </c>
      <c r="F3611" s="1">
        <v>25.3</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6951</v>
      </c>
      <c r="E3612" s="1" t="s">
        <v>6952</v>
      </c>
      <c r="F3612" s="1">
        <v>30</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6953</v>
      </c>
      <c r="E3613" s="1" t="s">
        <v>6954</v>
      </c>
      <c r="F3613" s="1">
        <v>34.700000000000003</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6955</v>
      </c>
      <c r="E3614" s="1" t="s">
        <v>6956</v>
      </c>
      <c r="F3614" s="1">
        <v>37.9</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6957</v>
      </c>
      <c r="E3615" s="1" t="s">
        <v>6958</v>
      </c>
      <c r="F3615" s="1">
        <v>44.2</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6959</v>
      </c>
      <c r="E3616" s="1" t="s">
        <v>6960</v>
      </c>
      <c r="F3616" s="1">
        <v>48.7</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6961</v>
      </c>
      <c r="E3617" s="1" t="s">
        <v>6962</v>
      </c>
      <c r="F3617" s="1">
        <v>52.8</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6963</v>
      </c>
      <c r="E3618" s="1" t="s">
        <v>6964</v>
      </c>
      <c r="F3618" s="1">
        <v>57.6</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6965</v>
      </c>
      <c r="E3619" s="1" t="s">
        <v>6966</v>
      </c>
      <c r="F3619" s="1">
        <v>60.2</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6967</v>
      </c>
      <c r="E3620" s="1" t="s">
        <v>6968</v>
      </c>
      <c r="F3620" s="1">
        <v>61.5</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6969</v>
      </c>
      <c r="E3621" s="1" t="s">
        <v>6970</v>
      </c>
      <c r="F3621" s="1">
        <v>62.9</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6971</v>
      </c>
      <c r="E3622" s="1" t="s">
        <v>6972</v>
      </c>
      <c r="F3622" s="1">
        <v>67</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6973</v>
      </c>
      <c r="E3623" s="1" t="s">
        <v>6974</v>
      </c>
      <c r="F3623" s="1">
        <v>68.7</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6975</v>
      </c>
      <c r="E3624" s="1" t="s">
        <v>6976</v>
      </c>
      <c r="F3624" s="1">
        <v>71</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6977</v>
      </c>
      <c r="E3625" s="1" t="s">
        <v>6978</v>
      </c>
      <c r="F3625" s="1">
        <v>72.2</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6979</v>
      </c>
      <c r="E3626" s="1" t="s">
        <v>4335</v>
      </c>
      <c r="F3626" s="1">
        <v>74.3</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6980</v>
      </c>
      <c r="E3627" s="1" t="s">
        <v>6981</v>
      </c>
      <c r="F3627" s="1">
        <v>75.599999999999994</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6982</v>
      </c>
      <c r="E3628" s="1" t="s">
        <v>6983</v>
      </c>
      <c r="F3628" s="1">
        <v>77.099999999999994</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6984</v>
      </c>
      <c r="E3629" s="1" t="s">
        <v>6985</v>
      </c>
      <c r="F3629" s="1">
        <v>79.3</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6986</v>
      </c>
      <c r="E3630" s="1" t="s">
        <v>6987</v>
      </c>
      <c r="F3630" s="1">
        <v>81.8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6988</v>
      </c>
      <c r="E3631" s="1" t="s">
        <v>6989</v>
      </c>
      <c r="F3631" s="1">
        <v>84.4</v>
      </c>
      <c r="G3631" s="1">
        <v>0</v>
      </c>
      <c r="H3631" s="1" t="s">
        <v>7</v>
      </c>
      <c r="J3631" s="1">
        <v>7</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6372</v>
      </c>
      <c r="E3632" s="1" t="s">
        <v>6373</v>
      </c>
      <c r="F3632" s="1">
        <v>87</v>
      </c>
      <c r="G3632" s="1">
        <v>0</v>
      </c>
      <c r="H3632" s="1" t="s">
        <v>3324</v>
      </c>
      <c r="J3632" s="1">
        <v>7</v>
      </c>
      <c r="K3632" s="1">
        <v>0</v>
      </c>
      <c r="L3632" s="1">
        <v>0</v>
      </c>
      <c r="M3632" s="1">
        <v>0</v>
      </c>
      <c r="N3632" s="1">
        <v>0</v>
      </c>
      <c r="O3632" s="1">
        <v>0</v>
      </c>
      <c r="P3632" s="1" t="s">
        <v>9516</v>
      </c>
      <c r="Q3632" s="1">
        <v>0</v>
      </c>
      <c r="R3632" s="1">
        <v>7</v>
      </c>
      <c r="S3632" s="1">
        <v>0</v>
      </c>
      <c r="T3632" s="1" t="s">
        <v>9516</v>
      </c>
    </row>
    <row r="3633" spans="1:20" ht="13.5" customHeight="1">
      <c r="A3633" s="1" t="s">
        <v>9502</v>
      </c>
      <c r="B3633" s="1" t="s">
        <v>9501</v>
      </c>
      <c r="C3633" s="1" t="s">
        <v>6374</v>
      </c>
      <c r="D3633" s="1" t="s">
        <v>9489</v>
      </c>
      <c r="E3633" s="1" t="s">
        <v>6372</v>
      </c>
      <c r="F3633" s="1">
        <v>32767</v>
      </c>
      <c r="G3633" s="1" t="s">
        <v>3324</v>
      </c>
      <c r="K3633" s="1">
        <v>0</v>
      </c>
      <c r="L3633" s="1">
        <v>0</v>
      </c>
      <c r="M3633" s="1">
        <v>0</v>
      </c>
      <c r="N3633" s="1">
        <v>0</v>
      </c>
      <c r="O3633" s="1">
        <v>0</v>
      </c>
      <c r="P3633" s="1" t="s">
        <v>9516</v>
      </c>
      <c r="Q3633" s="1">
        <v>0</v>
      </c>
      <c r="R3633" s="1">
        <v>0</v>
      </c>
      <c r="S3633" s="1">
        <v>0</v>
      </c>
      <c r="T3633" s="1" t="s">
        <v>9516</v>
      </c>
    </row>
    <row r="3634" spans="1:20" ht="13.5" customHeight="1">
      <c r="A3634" s="1" t="s">
        <v>9502</v>
      </c>
      <c r="B3634" s="1" t="s">
        <v>9501</v>
      </c>
      <c r="C3634" s="1" t="s">
        <v>6383</v>
      </c>
      <c r="D3634" s="1" t="s">
        <v>9489</v>
      </c>
      <c r="E3634" s="1" t="s">
        <v>9715</v>
      </c>
      <c r="F3634" s="1">
        <v>-32768</v>
      </c>
      <c r="G3634" s="1" t="s">
        <v>3324</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6383</v>
      </c>
      <c r="D3635" s="1" t="s">
        <v>3725</v>
      </c>
      <c r="E3635" s="1" t="s">
        <v>6382</v>
      </c>
      <c r="F3635" s="1">
        <v>0</v>
      </c>
      <c r="G3635" s="1">
        <v>0</v>
      </c>
      <c r="H3635" s="1" t="s">
        <v>3324</v>
      </c>
      <c r="I3635" s="1" t="s">
        <v>9329</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6990</v>
      </c>
      <c r="E3636" s="1" t="s">
        <v>6991</v>
      </c>
      <c r="F3636" s="1">
        <v>1.1000000000000001</v>
      </c>
      <c r="G3636" s="1">
        <v>1.2</v>
      </c>
      <c r="H3636" s="1" t="s">
        <v>7</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6992</v>
      </c>
      <c r="E3637" s="1" t="s">
        <v>6993</v>
      </c>
      <c r="F3637" s="1">
        <v>2.6</v>
      </c>
      <c r="G3637" s="1">
        <v>2.9</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6994</v>
      </c>
      <c r="E3638" s="1" t="s">
        <v>6995</v>
      </c>
      <c r="F3638" s="1">
        <v>3.9</v>
      </c>
      <c r="G3638" s="1">
        <v>4.3</v>
      </c>
      <c r="H3638" s="1" t="s">
        <v>7</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6996</v>
      </c>
      <c r="E3639" s="1" t="s">
        <v>6997</v>
      </c>
      <c r="F3639" s="1">
        <v>5.3</v>
      </c>
      <c r="G3639" s="1">
        <v>5.8</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6998</v>
      </c>
      <c r="E3640" s="1" t="s">
        <v>6999</v>
      </c>
      <c r="F3640" s="1">
        <v>6.5</v>
      </c>
      <c r="G3640" s="1">
        <v>7.2</v>
      </c>
      <c r="H3640" s="1" t="s">
        <v>7</v>
      </c>
      <c r="I3640" s="1" t="s">
        <v>9375</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7000</v>
      </c>
      <c r="E3641" s="1" t="s">
        <v>7001</v>
      </c>
      <c r="F3641" s="1">
        <v>7.3</v>
      </c>
      <c r="G3641" s="1">
        <v>8</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7002</v>
      </c>
      <c r="E3642" s="1" t="s">
        <v>7003</v>
      </c>
      <c r="F3642" s="1">
        <v>8</v>
      </c>
      <c r="G3642" s="1">
        <v>8.8000000000000007</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7004</v>
      </c>
      <c r="E3643" s="1" t="s">
        <v>7005</v>
      </c>
      <c r="F3643" s="1">
        <v>9.6</v>
      </c>
      <c r="G3643" s="1">
        <v>10.6</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7006</v>
      </c>
      <c r="E3644" s="1" t="s">
        <v>7007</v>
      </c>
      <c r="F3644" s="1">
        <v>11.2</v>
      </c>
      <c r="G3644" s="1">
        <v>12.3</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7008</v>
      </c>
      <c r="E3645" s="1" t="s">
        <v>7009</v>
      </c>
      <c r="F3645" s="1">
        <v>12.6</v>
      </c>
      <c r="G3645" s="1">
        <v>13.9</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7010</v>
      </c>
      <c r="E3646" s="1" t="s">
        <v>1323</v>
      </c>
      <c r="F3646" s="1">
        <v>14</v>
      </c>
      <c r="G3646" s="1">
        <v>15.4</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6406</v>
      </c>
      <c r="B3647" s="1" t="s">
        <v>3219</v>
      </c>
      <c r="C3647" s="1" t="s">
        <v>6411</v>
      </c>
      <c r="D3647" s="1" t="s">
        <v>6409</v>
      </c>
      <c r="E3647" s="1" t="s">
        <v>6410</v>
      </c>
      <c r="F3647" s="1">
        <v>0</v>
      </c>
      <c r="G3647" s="1">
        <v>0</v>
      </c>
      <c r="H3647" s="1" t="s">
        <v>3324</v>
      </c>
      <c r="J3647" s="1">
        <v>0</v>
      </c>
      <c r="K3647" s="1">
        <v>0</v>
      </c>
      <c r="L3647" s="1">
        <v>0</v>
      </c>
      <c r="M3647" s="1">
        <v>0</v>
      </c>
      <c r="N3647" s="1">
        <v>0</v>
      </c>
      <c r="O3647" s="1">
        <v>0</v>
      </c>
      <c r="P3647" s="1" t="s">
        <v>9516</v>
      </c>
      <c r="Q3647" s="1">
        <v>0</v>
      </c>
      <c r="R3647" s="1">
        <v>0</v>
      </c>
      <c r="S3647" s="1">
        <v>0</v>
      </c>
      <c r="T3647" s="1" t="s">
        <v>9516</v>
      </c>
    </row>
    <row r="3648" spans="1:20" ht="13.5" customHeight="1">
      <c r="A3648" s="1" t="s">
        <v>6406</v>
      </c>
      <c r="B3648" s="1" t="s">
        <v>3219</v>
      </c>
      <c r="C3648" s="1" t="s">
        <v>6411</v>
      </c>
      <c r="D3648" s="1" t="s">
        <v>7011</v>
      </c>
      <c r="E3648" s="1" t="s">
        <v>7012</v>
      </c>
      <c r="F3648" s="1">
        <v>3.7</v>
      </c>
      <c r="G3648" s="1">
        <v>4.0999999999999996</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6406</v>
      </c>
      <c r="B3649" s="1" t="s">
        <v>3219</v>
      </c>
      <c r="C3649" s="1" t="s">
        <v>6411</v>
      </c>
      <c r="D3649" s="1" t="s">
        <v>7013</v>
      </c>
      <c r="E3649" s="1" t="s">
        <v>7014</v>
      </c>
      <c r="F3649" s="1">
        <v>5.6</v>
      </c>
      <c r="G3649" s="1">
        <v>6.2</v>
      </c>
      <c r="J3649" s="1">
        <v>0</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7015</v>
      </c>
      <c r="E3650" s="1" t="s">
        <v>7016</v>
      </c>
      <c r="F3650" s="1">
        <v>8.5</v>
      </c>
      <c r="G3650" s="1">
        <v>9.4</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7017</v>
      </c>
      <c r="E3651" s="1" t="s">
        <v>7018</v>
      </c>
      <c r="F3651" s="1">
        <v>15.2</v>
      </c>
      <c r="G3651" s="1">
        <v>16.7</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7019</v>
      </c>
      <c r="E3652" s="1" t="s">
        <v>7020</v>
      </c>
      <c r="F3652" s="1">
        <v>17.100000000000001</v>
      </c>
      <c r="G3652" s="1">
        <v>18.8</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7021</v>
      </c>
      <c r="E3653" s="1" t="s">
        <v>7022</v>
      </c>
      <c r="F3653" s="1">
        <v>20.6</v>
      </c>
      <c r="G3653" s="1">
        <v>22.7</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7023</v>
      </c>
      <c r="E3654" s="1" t="s">
        <v>7024</v>
      </c>
      <c r="F3654" s="1">
        <v>24.4</v>
      </c>
      <c r="G3654" s="1">
        <v>26.8</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7025</v>
      </c>
      <c r="E3655" s="1" t="s">
        <v>7026</v>
      </c>
      <c r="F3655" s="1">
        <v>28.8</v>
      </c>
      <c r="G3655" s="1">
        <v>31.7</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7027</v>
      </c>
      <c r="E3656" s="1" t="s">
        <v>7028</v>
      </c>
      <c r="F3656" s="1">
        <v>31.1</v>
      </c>
      <c r="G3656" s="1">
        <v>34.200000000000003</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7029</v>
      </c>
      <c r="E3657" s="1" t="s">
        <v>7030</v>
      </c>
      <c r="F3657" s="1">
        <v>33.299999999999997</v>
      </c>
      <c r="G3657" s="1">
        <v>36.6</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7031</v>
      </c>
      <c r="E3658" s="1" t="s">
        <v>7032</v>
      </c>
      <c r="F3658" s="1">
        <v>34.700000000000003</v>
      </c>
      <c r="G3658" s="1">
        <v>38.200000000000003</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7033</v>
      </c>
      <c r="E3659" s="1" t="s">
        <v>7034</v>
      </c>
      <c r="F3659" s="1">
        <v>38</v>
      </c>
      <c r="G3659" s="1">
        <v>41.8</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7035</v>
      </c>
      <c r="E3660" s="1" t="s">
        <v>7036</v>
      </c>
      <c r="F3660" s="1">
        <v>39.799999999999997</v>
      </c>
      <c r="G3660" s="1">
        <v>43.8</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9898</v>
      </c>
      <c r="E3661" s="1" t="s">
        <v>6434</v>
      </c>
      <c r="F3661" s="1">
        <v>43.7</v>
      </c>
      <c r="G3661" s="1">
        <v>48.1</v>
      </c>
      <c r="H3661" s="1" t="s">
        <v>3324</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7037</v>
      </c>
      <c r="D3662" s="1" t="s">
        <v>6450</v>
      </c>
      <c r="E3662" s="1" t="s">
        <v>6451</v>
      </c>
      <c r="F3662" s="1">
        <v>0</v>
      </c>
      <c r="G3662" s="1">
        <v>0</v>
      </c>
      <c r="H3662" s="1" t="s">
        <v>7038</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7037</v>
      </c>
      <c r="D3663" s="1" t="s">
        <v>7039</v>
      </c>
      <c r="E3663" s="1" t="s">
        <v>7040</v>
      </c>
      <c r="F3663" s="1">
        <v>1</v>
      </c>
      <c r="G3663" s="1">
        <v>1.1000000000000001</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7037</v>
      </c>
      <c r="D3664" s="1" t="s">
        <v>7041</v>
      </c>
      <c r="E3664" s="1" t="s">
        <v>7042</v>
      </c>
      <c r="F3664" s="1">
        <v>2.7</v>
      </c>
      <c r="G3664" s="1">
        <v>3</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7043</v>
      </c>
      <c r="E3665" s="1" t="s">
        <v>7044</v>
      </c>
      <c r="F3665" s="1">
        <v>4.5999999999999996</v>
      </c>
      <c r="G3665" s="1">
        <v>5.0999999999999996</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7045</v>
      </c>
      <c r="E3666" s="1" t="s">
        <v>7046</v>
      </c>
      <c r="F3666" s="1">
        <v>7.3</v>
      </c>
      <c r="G3666" s="1">
        <v>8</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7047</v>
      </c>
      <c r="E3667" s="1" t="s">
        <v>10207</v>
      </c>
      <c r="F3667" s="1">
        <v>8.6</v>
      </c>
      <c r="G3667" s="1">
        <v>9.5</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7048</v>
      </c>
      <c r="E3668" s="1" t="s">
        <v>7049</v>
      </c>
      <c r="F3668" s="1">
        <v>10.3</v>
      </c>
      <c r="G3668" s="1">
        <v>11.3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7050</v>
      </c>
      <c r="E3669" s="1" t="s">
        <v>7051</v>
      </c>
      <c r="F3669" s="1">
        <v>12.7</v>
      </c>
      <c r="G3669" s="1">
        <v>14</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7052</v>
      </c>
      <c r="E3670" s="1" t="s">
        <v>7053</v>
      </c>
      <c r="F3670" s="1">
        <v>13.9</v>
      </c>
      <c r="G3670" s="1">
        <v>15.3</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7054</v>
      </c>
      <c r="E3671" s="1" t="s">
        <v>7055</v>
      </c>
      <c r="F3671" s="1">
        <v>15.5</v>
      </c>
      <c r="G3671" s="1">
        <v>17.100000000000001</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7056</v>
      </c>
      <c r="E3672" s="1" t="s">
        <v>7057</v>
      </c>
      <c r="F3672" s="1">
        <v>20.2</v>
      </c>
      <c r="G3672" s="1">
        <v>22.2</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7058</v>
      </c>
      <c r="E3673" s="1" t="s">
        <v>7059</v>
      </c>
      <c r="F3673" s="1">
        <v>28.9</v>
      </c>
      <c r="G3673" s="1">
        <v>31.8</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7060</v>
      </c>
      <c r="E3674" s="1" t="s">
        <v>7061</v>
      </c>
      <c r="F3674" s="1">
        <v>32.299999999999997</v>
      </c>
      <c r="G3674" s="1">
        <v>35.5</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7062</v>
      </c>
      <c r="E3675" s="1" t="s">
        <v>7063</v>
      </c>
      <c r="F3675" s="1">
        <v>35.5</v>
      </c>
      <c r="G3675" s="1">
        <v>39.1</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7064</v>
      </c>
      <c r="E3676" s="1" t="s">
        <v>7065</v>
      </c>
      <c r="F3676" s="1">
        <v>38.6</v>
      </c>
      <c r="G3676" s="1">
        <v>42.5</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7066</v>
      </c>
      <c r="E3677" s="1" t="s">
        <v>7067</v>
      </c>
      <c r="F3677" s="1">
        <v>41.4</v>
      </c>
      <c r="G3677" s="1">
        <v>45.5</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7068</v>
      </c>
      <c r="E3678" s="1" t="s">
        <v>7069</v>
      </c>
      <c r="F3678" s="1">
        <v>43.9</v>
      </c>
      <c r="G3678" s="1">
        <v>48.3</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7070</v>
      </c>
      <c r="E3679" s="1" t="s">
        <v>7071</v>
      </c>
      <c r="F3679" s="1">
        <v>46.4</v>
      </c>
      <c r="G3679" s="1">
        <v>51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7072</v>
      </c>
      <c r="E3680" s="1" t="s">
        <v>7073</v>
      </c>
      <c r="F3680" s="1">
        <v>49.9</v>
      </c>
      <c r="G3680" s="1">
        <v>54.9</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7074</v>
      </c>
      <c r="E3681" s="1" t="s">
        <v>7075</v>
      </c>
      <c r="F3681" s="1">
        <v>52.8</v>
      </c>
      <c r="G3681" s="1">
        <v>58.1</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7076</v>
      </c>
      <c r="B3682" s="1" t="s">
        <v>3219</v>
      </c>
      <c r="C3682" s="1" t="s">
        <v>7037</v>
      </c>
      <c r="D3682" s="1" t="s">
        <v>7077</v>
      </c>
      <c r="E3682" s="1" t="s">
        <v>7078</v>
      </c>
      <c r="F3682" s="1">
        <v>62.9</v>
      </c>
      <c r="G3682" s="1">
        <v>69.2</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7076</v>
      </c>
      <c r="B3683" s="1" t="s">
        <v>3219</v>
      </c>
      <c r="C3683" s="1" t="s">
        <v>7037</v>
      </c>
      <c r="D3683" s="1" t="s">
        <v>7079</v>
      </c>
      <c r="E3683" s="1" t="s">
        <v>7080</v>
      </c>
      <c r="F3683" s="1">
        <v>66.099999999999994</v>
      </c>
      <c r="G3683" s="1">
        <v>72.7</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7076</v>
      </c>
      <c r="B3684" s="1" t="s">
        <v>3219</v>
      </c>
      <c r="C3684" s="1" t="s">
        <v>7037</v>
      </c>
      <c r="D3684" s="1" t="s">
        <v>7081</v>
      </c>
      <c r="E3684" s="1" t="s">
        <v>7082</v>
      </c>
      <c r="F3684" s="1">
        <v>72.8</v>
      </c>
      <c r="G3684" s="1">
        <v>80.099999999999994</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7083</v>
      </c>
      <c r="E3685" s="1" t="s">
        <v>7084</v>
      </c>
      <c r="F3685" s="1">
        <v>77.5</v>
      </c>
      <c r="G3685" s="1">
        <v>85.3</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7085</v>
      </c>
      <c r="E3686" s="1" t="s">
        <v>7086</v>
      </c>
      <c r="F3686" s="1">
        <v>80.599999999999994</v>
      </c>
      <c r="G3686" s="1">
        <v>88.7</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7087</v>
      </c>
      <c r="E3687" s="1" t="s">
        <v>7088</v>
      </c>
      <c r="F3687" s="1">
        <v>84.7</v>
      </c>
      <c r="G3687" s="1">
        <v>93.2</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7089</v>
      </c>
      <c r="E3688" s="1" t="s">
        <v>7090</v>
      </c>
      <c r="F3688" s="1">
        <v>89.6</v>
      </c>
      <c r="G3688" s="1">
        <v>98.6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7091</v>
      </c>
      <c r="E3689" s="1" t="s">
        <v>7092</v>
      </c>
      <c r="F3689" s="1">
        <v>93.9</v>
      </c>
      <c r="G3689" s="1">
        <v>103.3</v>
      </c>
      <c r="H3689" s="1" t="s">
        <v>5809</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6463</v>
      </c>
      <c r="D3690" s="1" t="s">
        <v>7093</v>
      </c>
      <c r="E3690" s="1" t="s">
        <v>182</v>
      </c>
      <c r="F3690" s="1">
        <v>0</v>
      </c>
      <c r="G3690" s="1">
        <v>0</v>
      </c>
      <c r="H3690" s="1" t="s">
        <v>6460</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6463</v>
      </c>
      <c r="D3691" s="1" t="s">
        <v>7094</v>
      </c>
      <c r="E3691" s="1" t="s">
        <v>7095</v>
      </c>
      <c r="F3691" s="1">
        <v>2.5</v>
      </c>
      <c r="G3691" s="1">
        <v>2.8</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6463</v>
      </c>
      <c r="D3692" s="1" t="s">
        <v>7096</v>
      </c>
      <c r="E3692" s="1" t="s">
        <v>7097</v>
      </c>
      <c r="F3692" s="1">
        <v>3.2</v>
      </c>
      <c r="G3692" s="1">
        <v>3.6</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7098</v>
      </c>
      <c r="E3693" s="1" t="s">
        <v>7099</v>
      </c>
      <c r="F3693" s="1">
        <v>4.5</v>
      </c>
      <c r="G3693" s="1">
        <v>5</v>
      </c>
      <c r="H3693" s="1" t="s">
        <v>7100</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7101</v>
      </c>
      <c r="E3694" s="1" t="s">
        <v>7102</v>
      </c>
      <c r="F3694" s="1">
        <v>6.5</v>
      </c>
      <c r="G3694" s="1">
        <v>7.2</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7103</v>
      </c>
      <c r="E3695" s="1" t="s">
        <v>7104</v>
      </c>
      <c r="F3695" s="1">
        <v>7.1</v>
      </c>
      <c r="G3695" s="1">
        <v>7.8</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7105</v>
      </c>
      <c r="E3696" s="1" t="s">
        <v>7106</v>
      </c>
      <c r="F3696" s="1">
        <v>8.3000000000000007</v>
      </c>
      <c r="G3696" s="1">
        <v>9.1999999999999993</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7107</v>
      </c>
      <c r="E3697" s="1" t="s">
        <v>7108</v>
      </c>
      <c r="F3697" s="1">
        <v>9.6999999999999993</v>
      </c>
      <c r="G3697" s="1">
        <v>10.7</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6461</v>
      </c>
      <c r="E3698" s="1" t="s">
        <v>6462</v>
      </c>
      <c r="F3698" s="1">
        <v>11.6</v>
      </c>
      <c r="G3698" s="1">
        <v>12.8</v>
      </c>
      <c r="H3698" s="1" t="s">
        <v>3324</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7100</v>
      </c>
      <c r="D3699" s="1" t="s">
        <v>7098</v>
      </c>
      <c r="E3699" s="1" t="s">
        <v>7099</v>
      </c>
      <c r="F3699" s="1">
        <v>0</v>
      </c>
      <c r="G3699" s="1">
        <v>0</v>
      </c>
      <c r="H3699" s="1" t="s">
        <v>6463</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7100</v>
      </c>
      <c r="D3700" s="1" t="s">
        <v>7109</v>
      </c>
      <c r="E3700" s="1" t="s">
        <v>7110</v>
      </c>
      <c r="F3700" s="1">
        <v>1.3</v>
      </c>
      <c r="G3700" s="1">
        <v>1.4</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7100</v>
      </c>
      <c r="D3701" s="1" t="s">
        <v>7111</v>
      </c>
      <c r="E3701" s="1" t="s">
        <v>7112</v>
      </c>
      <c r="F3701" s="1">
        <v>2.2999999999999998</v>
      </c>
      <c r="G3701" s="1">
        <v>2.5</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6460</v>
      </c>
      <c r="D3702" s="1" t="s">
        <v>6450</v>
      </c>
      <c r="E3702" s="1" t="s">
        <v>6451</v>
      </c>
      <c r="F3702" s="1">
        <v>0</v>
      </c>
      <c r="G3702" s="1">
        <v>0</v>
      </c>
      <c r="H3702" s="1" t="s">
        <v>7113</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6460</v>
      </c>
      <c r="D3703" s="1" t="s">
        <v>7114</v>
      </c>
      <c r="E3703" s="1" t="s">
        <v>7115</v>
      </c>
      <c r="F3703" s="1">
        <v>2.8</v>
      </c>
      <c r="G3703" s="1">
        <v>0</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6460</v>
      </c>
      <c r="D3704" s="1" t="s">
        <v>7116</v>
      </c>
      <c r="E3704" s="1" t="s">
        <v>7117</v>
      </c>
      <c r="F3704" s="1">
        <v>5.9</v>
      </c>
      <c r="G3704" s="1">
        <v>0</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7118</v>
      </c>
      <c r="E3705" s="1" t="s">
        <v>7119</v>
      </c>
      <c r="F3705" s="1">
        <v>7.5</v>
      </c>
      <c r="G3705" s="1">
        <v>0</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7120</v>
      </c>
      <c r="E3706" s="1" t="s">
        <v>7121</v>
      </c>
      <c r="F3706" s="1">
        <v>8.8000000000000007</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7122</v>
      </c>
      <c r="E3707" s="1" t="s">
        <v>7123</v>
      </c>
      <c r="F3707" s="1">
        <v>10.199999999999999</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7124</v>
      </c>
      <c r="E3708" s="1" t="s">
        <v>5343</v>
      </c>
      <c r="F3708" s="1">
        <v>12.7</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7125</v>
      </c>
      <c r="E3709" s="1" t="s">
        <v>7126</v>
      </c>
      <c r="F3709" s="1">
        <v>15.2</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7127</v>
      </c>
      <c r="E3710" s="1" t="s">
        <v>7128</v>
      </c>
      <c r="F3710" s="1">
        <v>18.899999999999999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7129</v>
      </c>
      <c r="E3711" s="1" t="s">
        <v>7130</v>
      </c>
      <c r="F3711" s="1">
        <v>20.7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7131</v>
      </c>
      <c r="E3712" s="1" t="s">
        <v>7132</v>
      </c>
      <c r="F3712" s="1">
        <v>22.5</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7133</v>
      </c>
      <c r="E3713" s="1" t="s">
        <v>7134</v>
      </c>
      <c r="F3713" s="1">
        <v>23.7</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7135</v>
      </c>
      <c r="E3714" s="1" t="s">
        <v>7136</v>
      </c>
      <c r="F3714" s="1">
        <v>25.3</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7137</v>
      </c>
      <c r="E3715" s="1" t="s">
        <v>7138</v>
      </c>
      <c r="F3715" s="1">
        <v>26</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7139</v>
      </c>
      <c r="E3716" s="1" t="s">
        <v>7140</v>
      </c>
      <c r="F3716" s="1">
        <v>27.1</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7093</v>
      </c>
      <c r="E3717" s="1" t="s">
        <v>182</v>
      </c>
      <c r="F3717" s="1">
        <v>28.9</v>
      </c>
      <c r="G3717" s="1">
        <v>0</v>
      </c>
      <c r="H3717" s="1" t="s">
        <v>6463</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7141</v>
      </c>
      <c r="E3718" s="1" t="s">
        <v>7142</v>
      </c>
      <c r="F3718" s="1">
        <v>30.3</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6458</v>
      </c>
      <c r="E3719" s="1" t="s">
        <v>6459</v>
      </c>
      <c r="F3719" s="1">
        <v>33.200000000000003</v>
      </c>
      <c r="G3719" s="1">
        <v>0</v>
      </c>
      <c r="H3719" s="1" t="s">
        <v>3324</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7143</v>
      </c>
      <c r="D3720" s="1" t="s">
        <v>6464</v>
      </c>
      <c r="E3720" s="1" t="s">
        <v>6465</v>
      </c>
      <c r="F3720" s="1">
        <v>0</v>
      </c>
      <c r="G3720" s="1">
        <v>0</v>
      </c>
      <c r="H3720" s="1" t="s">
        <v>6627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7143</v>
      </c>
      <c r="D3721" s="1" t="s">
        <v>7144</v>
      </c>
      <c r="E3721" s="1" t="s">
        <v>7145</v>
      </c>
      <c r="F3721" s="1">
        <v>4.2</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7143</v>
      </c>
      <c r="D3722" s="1" t="s">
        <v>7146</v>
      </c>
      <c r="E3722" s="1" t="s">
        <v>7147</v>
      </c>
      <c r="F3722" s="1">
        <v>10.199999999999999</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9900</v>
      </c>
      <c r="E3723" s="1" t="s">
        <v>7148</v>
      </c>
      <c r="F3723" s="1">
        <v>13.2</v>
      </c>
      <c r="G3723" s="1">
        <v>0</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7149</v>
      </c>
      <c r="E3724" s="1" t="s">
        <v>7150</v>
      </c>
      <c r="F3724" s="1">
        <v>16.899999999999999</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7151</v>
      </c>
      <c r="E3725" s="1" t="s">
        <v>7152</v>
      </c>
      <c r="F3725" s="1">
        <v>19.399999999999999</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7153</v>
      </c>
      <c r="E3726" s="1" t="s">
        <v>7154</v>
      </c>
      <c r="F3726" s="1">
        <v>22.3</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7155</v>
      </c>
      <c r="E3727" s="1" t="s">
        <v>7156</v>
      </c>
      <c r="F3727" s="1">
        <v>27.2</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7157</v>
      </c>
      <c r="E3728" s="1" t="s">
        <v>7158</v>
      </c>
      <c r="F3728" s="1">
        <v>37.1</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7159</v>
      </c>
      <c r="E3729" s="1" t="s">
        <v>7160</v>
      </c>
      <c r="F3729" s="1">
        <v>41</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7161</v>
      </c>
      <c r="E3730" s="1" t="s">
        <v>7162</v>
      </c>
      <c r="F3730" s="1">
        <v>43.3</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7163</v>
      </c>
      <c r="E3731" s="1" t="s">
        <v>7164</v>
      </c>
      <c r="F3731" s="1">
        <v>46</v>
      </c>
      <c r="G3731" s="1">
        <v>0</v>
      </c>
      <c r="H3731" s="1" t="s">
        <v>7165</v>
      </c>
      <c r="J3731" s="1">
        <v>0</v>
      </c>
      <c r="K3731" s="1">
        <v>0</v>
      </c>
      <c r="L3731" s="1">
        <v>0</v>
      </c>
      <c r="M3731" s="1">
        <v>0</v>
      </c>
      <c r="N3731" s="1">
        <v>0</v>
      </c>
      <c r="O3731" s="1">
        <v>0</v>
      </c>
      <c r="P3731" s="1" t="s">
        <v>9516</v>
      </c>
      <c r="Q3731" s="1">
        <v>0</v>
      </c>
      <c r="R3731" s="1">
        <v>0</v>
      </c>
      <c r="S3731" s="1">
        <v>0</v>
      </c>
      <c r="T3731" s="1" t="s">
        <v>9516</v>
      </c>
    </row>
    <row r="3732" spans="1:20" ht="13.5" customHeight="1">
      <c r="A3732" s="1" t="s">
        <v>3255</v>
      </c>
      <c r="B3732" s="1" t="s">
        <v>3219</v>
      </c>
      <c r="C3732" s="1" t="s">
        <v>5809</v>
      </c>
      <c r="D3732" s="1" t="s">
        <v>3259</v>
      </c>
      <c r="E3732" s="1" t="s">
        <v>3260</v>
      </c>
      <c r="F3732" s="1">
        <v>0</v>
      </c>
      <c r="G3732" s="1">
        <v>0</v>
      </c>
      <c r="H3732" s="1" t="s">
        <v>7166</v>
      </c>
      <c r="J3732" s="1">
        <v>104</v>
      </c>
      <c r="K3732" s="1">
        <v>0</v>
      </c>
      <c r="L3732" s="1">
        <v>3</v>
      </c>
      <c r="M3732" s="1">
        <v>0</v>
      </c>
      <c r="N3732" s="1">
        <v>0</v>
      </c>
      <c r="O3732" s="1">
        <v>0</v>
      </c>
      <c r="P3732" s="1" t="s">
        <v>9516</v>
      </c>
      <c r="Q3732" s="1">
        <v>0</v>
      </c>
      <c r="R3732" s="1">
        <v>0</v>
      </c>
      <c r="S3732" s="1">
        <v>0</v>
      </c>
      <c r="T3732" s="1" t="s">
        <v>9516</v>
      </c>
    </row>
    <row r="3733" spans="1:20" ht="13.5" customHeight="1">
      <c r="A3733" s="1" t="s">
        <v>3255</v>
      </c>
      <c r="B3733" s="1" t="s">
        <v>3219</v>
      </c>
      <c r="C3733" s="1" t="s">
        <v>5809</v>
      </c>
      <c r="D3733" s="1" t="s">
        <v>7167</v>
      </c>
      <c r="E3733" s="1" t="s">
        <v>7168</v>
      </c>
      <c r="F3733" s="1">
        <v>2.5</v>
      </c>
      <c r="G3733" s="1">
        <v>0</v>
      </c>
      <c r="H3733" s="1" t="s">
        <v>7</v>
      </c>
      <c r="J3733" s="1">
        <v>4</v>
      </c>
      <c r="K3733" s="1">
        <v>0</v>
      </c>
      <c r="L3733" s="1">
        <v>3</v>
      </c>
      <c r="M3733" s="1">
        <v>0</v>
      </c>
      <c r="N3733" s="1">
        <v>0</v>
      </c>
      <c r="O3733" s="1">
        <v>0</v>
      </c>
      <c r="P3733" s="1" t="s">
        <v>9516</v>
      </c>
      <c r="Q3733" s="1">
        <v>0</v>
      </c>
      <c r="R3733" s="1">
        <v>0</v>
      </c>
      <c r="S3733" s="1">
        <v>0</v>
      </c>
      <c r="T3733" s="1" t="s">
        <v>9516</v>
      </c>
    </row>
    <row r="3734" spans="1:20" ht="13.5" customHeight="1">
      <c r="A3734" s="1" t="s">
        <v>3255</v>
      </c>
      <c r="B3734" s="1" t="s">
        <v>3219</v>
      </c>
      <c r="C3734" s="1" t="s">
        <v>5809</v>
      </c>
      <c r="D3734" s="1" t="s">
        <v>7169</v>
      </c>
      <c r="E3734" s="1" t="s">
        <v>7170</v>
      </c>
      <c r="F3734" s="1">
        <v>4.2</v>
      </c>
      <c r="G3734" s="1">
        <v>0</v>
      </c>
      <c r="H3734" s="1" t="s">
        <v>7</v>
      </c>
      <c r="J3734" s="1">
        <v>4</v>
      </c>
      <c r="K3734" s="1">
        <v>0</v>
      </c>
      <c r="L3734" s="1">
        <v>3</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7171</v>
      </c>
      <c r="E3735" s="1" t="s">
        <v>7172</v>
      </c>
      <c r="F3735" s="1">
        <v>5.8</v>
      </c>
      <c r="G3735" s="1">
        <v>0</v>
      </c>
      <c r="H3735" s="1" t="s">
        <v>7</v>
      </c>
      <c r="J3735" s="1">
        <v>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7173</v>
      </c>
      <c r="E3736" s="1" t="s">
        <v>7174</v>
      </c>
      <c r="F3736" s="1">
        <v>6.9</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7175</v>
      </c>
      <c r="E3737" s="1" t="s">
        <v>7176</v>
      </c>
      <c r="F3737" s="1">
        <v>8.6</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7177</v>
      </c>
      <c r="E3738" s="1" t="s">
        <v>7178</v>
      </c>
      <c r="F3738" s="1">
        <v>10.3</v>
      </c>
      <c r="G3738" s="1">
        <v>0</v>
      </c>
      <c r="H3738" s="1" t="s">
        <v>7</v>
      </c>
      <c r="J3738" s="1">
        <v>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7179</v>
      </c>
      <c r="E3739" s="1" t="s">
        <v>7180</v>
      </c>
      <c r="F3739" s="1">
        <v>14.3</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7181</v>
      </c>
      <c r="E3740" s="1" t="s">
        <v>7182</v>
      </c>
      <c r="F3740" s="1">
        <v>18.100000000000001</v>
      </c>
      <c r="G3740" s="1">
        <v>0</v>
      </c>
      <c r="H3740" s="1" t="s">
        <v>7</v>
      </c>
      <c r="J3740" s="1">
        <v>0</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7183</v>
      </c>
      <c r="E3741" s="1" t="s">
        <v>7184</v>
      </c>
      <c r="F3741" s="1">
        <v>20.2</v>
      </c>
      <c r="G3741" s="1">
        <v>0</v>
      </c>
      <c r="H3741" s="1" t="s">
        <v>7</v>
      </c>
      <c r="J3741" s="1">
        <v>0</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7185</v>
      </c>
      <c r="E3742" s="1" t="s">
        <v>7186</v>
      </c>
      <c r="F3742" s="1">
        <v>23.4</v>
      </c>
      <c r="G3742" s="1">
        <v>0</v>
      </c>
      <c r="H3742" s="1" t="s">
        <v>7</v>
      </c>
      <c r="J3742" s="1">
        <v>0</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7187</v>
      </c>
      <c r="E3743" s="1" t="s">
        <v>7188</v>
      </c>
      <c r="F3743" s="1">
        <v>25.2</v>
      </c>
      <c r="G3743" s="1">
        <v>0</v>
      </c>
      <c r="H3743" s="1" t="s">
        <v>7</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7189</v>
      </c>
      <c r="E3744" s="1" t="s">
        <v>7190</v>
      </c>
      <c r="F3744" s="1">
        <v>28.2</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7191</v>
      </c>
      <c r="E3745" s="1" t="s">
        <v>7192</v>
      </c>
      <c r="F3745" s="1">
        <v>32.299999999999997</v>
      </c>
      <c r="G3745" s="1">
        <v>0</v>
      </c>
      <c r="H3745" s="1" t="s">
        <v>7</v>
      </c>
      <c r="I3745" s="1" t="s">
        <v>9338</v>
      </c>
      <c r="J3745" s="1">
        <v>0</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7193</v>
      </c>
      <c r="E3746" s="1" t="s">
        <v>7194</v>
      </c>
      <c r="F3746" s="1">
        <v>34.200000000000003</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1967</v>
      </c>
      <c r="E3747" s="1" t="s">
        <v>1968</v>
      </c>
      <c r="F3747" s="1">
        <v>38.200000000000003</v>
      </c>
      <c r="G3747" s="1">
        <v>0</v>
      </c>
      <c r="H3747" s="1" t="s">
        <v>7</v>
      </c>
      <c r="I3747" s="1" t="s">
        <v>9338</v>
      </c>
      <c r="J3747" s="1">
        <v>0</v>
      </c>
      <c r="K3747" s="1">
        <v>0</v>
      </c>
      <c r="L3747" s="1">
        <v>0</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7195</v>
      </c>
      <c r="E3748" s="1" t="s">
        <v>7196</v>
      </c>
      <c r="F3748" s="1">
        <v>41.9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7197</v>
      </c>
      <c r="E3749" s="1" t="s">
        <v>7198</v>
      </c>
      <c r="F3749" s="1">
        <v>44.3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7199</v>
      </c>
      <c r="E3750" s="1" t="s">
        <v>7200</v>
      </c>
      <c r="F3750" s="1">
        <v>47.1</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7201</v>
      </c>
      <c r="E3751" s="1" t="s">
        <v>7202</v>
      </c>
      <c r="F3751" s="1">
        <v>51.9</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7203</v>
      </c>
      <c r="E3752" s="1" t="s">
        <v>7204</v>
      </c>
      <c r="F3752" s="1">
        <v>58.6</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7205</v>
      </c>
      <c r="E3753" s="1" t="s">
        <v>7206</v>
      </c>
      <c r="F3753" s="1">
        <v>60.7</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7207</v>
      </c>
      <c r="E3754" s="1" t="s">
        <v>7208</v>
      </c>
      <c r="F3754" s="1">
        <v>65.5</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7209</v>
      </c>
      <c r="E3755" s="1" t="s">
        <v>7210</v>
      </c>
      <c r="F3755" s="1">
        <v>69</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5807</v>
      </c>
      <c r="E3756" s="1" t="s">
        <v>5808</v>
      </c>
      <c r="F3756" s="1">
        <v>76.2</v>
      </c>
      <c r="G3756" s="1">
        <v>0</v>
      </c>
      <c r="H3756" s="1" t="s">
        <v>5806</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7211</v>
      </c>
      <c r="E3757" s="1" t="s">
        <v>7212</v>
      </c>
      <c r="F3757" s="1">
        <v>80.3</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7213</v>
      </c>
      <c r="E3758" s="1" t="s">
        <v>7214</v>
      </c>
      <c r="F3758" s="1">
        <v>82.8</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6007</v>
      </c>
      <c r="E3759" s="1" t="s">
        <v>6008</v>
      </c>
      <c r="F3759" s="1">
        <v>88.5</v>
      </c>
      <c r="G3759" s="1">
        <v>0</v>
      </c>
      <c r="H3759" s="1" t="s">
        <v>9398</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7215</v>
      </c>
      <c r="E3760" s="1" t="s">
        <v>7216</v>
      </c>
      <c r="F3760" s="1">
        <v>95.2</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7217</v>
      </c>
      <c r="E3761" s="1" t="s">
        <v>7218</v>
      </c>
      <c r="F3761" s="1">
        <v>102.4</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7219</v>
      </c>
      <c r="E3762" s="1" t="s">
        <v>7220</v>
      </c>
      <c r="F3762" s="1">
        <v>109.8</v>
      </c>
      <c r="G3762" s="1">
        <v>0</v>
      </c>
      <c r="H3762" s="1" t="s">
        <v>7</v>
      </c>
      <c r="J3762" s="1">
        <v>0</v>
      </c>
      <c r="K3762" s="1">
        <v>0</v>
      </c>
      <c r="L3762" s="1">
        <v>0</v>
      </c>
      <c r="M3762" s="1">
        <v>0</v>
      </c>
      <c r="N3762" s="1">
        <v>0</v>
      </c>
      <c r="O3762" s="1">
        <v>0</v>
      </c>
      <c r="P3762" s="1" t="s">
        <v>9516</v>
      </c>
      <c r="Q3762" s="1">
        <v>0</v>
      </c>
      <c r="R3762" s="1">
        <v>0</v>
      </c>
      <c r="S3762" s="1">
        <v>0</v>
      </c>
      <c r="T3762" s="1" t="s">
        <v>9516</v>
      </c>
    </row>
    <row r="3763" spans="1:20" ht="13.5" customHeight="1">
      <c r="A3763" s="1" t="s">
        <v>3294</v>
      </c>
      <c r="B3763" s="1" t="s">
        <v>3219</v>
      </c>
      <c r="C3763" s="1" t="s">
        <v>5809</v>
      </c>
      <c r="D3763" s="1" t="s">
        <v>7221</v>
      </c>
      <c r="E3763" s="1" t="s">
        <v>7222</v>
      </c>
      <c r="F3763" s="1">
        <v>115.6</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3294</v>
      </c>
      <c r="B3764" s="1" t="s">
        <v>3219</v>
      </c>
      <c r="C3764" s="1" t="s">
        <v>5809</v>
      </c>
      <c r="D3764" s="1" t="s">
        <v>6551</v>
      </c>
      <c r="E3764" s="1" t="s">
        <v>6552</v>
      </c>
      <c r="F3764" s="1">
        <v>119</v>
      </c>
      <c r="G3764" s="1">
        <v>0</v>
      </c>
      <c r="H3764" s="1" t="s">
        <v>6521</v>
      </c>
      <c r="J3764" s="1">
        <v>0</v>
      </c>
      <c r="K3764" s="1">
        <v>0</v>
      </c>
      <c r="L3764" s="1">
        <v>0</v>
      </c>
      <c r="M3764" s="1">
        <v>0</v>
      </c>
      <c r="N3764" s="1">
        <v>0</v>
      </c>
      <c r="O3764" s="1">
        <v>0</v>
      </c>
      <c r="P3764" s="1" t="s">
        <v>9516</v>
      </c>
      <c r="Q3764" s="1">
        <v>0</v>
      </c>
      <c r="R3764" s="1">
        <v>0</v>
      </c>
      <c r="S3764" s="1">
        <v>0</v>
      </c>
      <c r="T3764" s="1" t="s">
        <v>9516</v>
      </c>
    </row>
    <row r="3765" spans="1:20" ht="13.5" customHeight="1">
      <c r="A3765" s="1" t="s">
        <v>3294</v>
      </c>
      <c r="B3765" s="1" t="s">
        <v>3219</v>
      </c>
      <c r="C3765" s="1" t="s">
        <v>5809</v>
      </c>
      <c r="D3765" s="1" t="s">
        <v>7223</v>
      </c>
      <c r="E3765" s="1" t="s">
        <v>7224</v>
      </c>
      <c r="F3765" s="1">
        <v>124.2</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7225</v>
      </c>
      <c r="E3766" s="1" t="s">
        <v>7226</v>
      </c>
      <c r="F3766" s="1">
        <v>131.19999999999999</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7227</v>
      </c>
      <c r="E3767" s="1" t="s">
        <v>7228</v>
      </c>
      <c r="F3767" s="1">
        <v>138.69999999999999</v>
      </c>
      <c r="G3767" s="1">
        <v>0</v>
      </c>
      <c r="H3767" s="1" t="s">
        <v>7</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7229</v>
      </c>
      <c r="E3768" s="1" t="s">
        <v>7230</v>
      </c>
      <c r="F3768" s="1">
        <v>142.4</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7231</v>
      </c>
      <c r="E3769" s="1" t="s">
        <v>7232</v>
      </c>
      <c r="F3769" s="1">
        <v>148.4</v>
      </c>
      <c r="G3769" s="1">
        <v>0</v>
      </c>
      <c r="H3769" s="1" t="s">
        <v>9394</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7233</v>
      </c>
      <c r="E3770" s="1" t="s">
        <v>7234</v>
      </c>
      <c r="F3770" s="1">
        <v>153.69999999999999</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7235</v>
      </c>
      <c r="E3771" s="1" t="s">
        <v>7236</v>
      </c>
      <c r="F3771" s="1">
        <v>158</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7237</v>
      </c>
      <c r="E3772" s="1" t="s">
        <v>7238</v>
      </c>
      <c r="F3772" s="1">
        <v>166</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7239</v>
      </c>
      <c r="E3773" s="1" t="s">
        <v>7240</v>
      </c>
      <c r="F3773" s="1">
        <v>173.4</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7241</v>
      </c>
      <c r="E3774" s="1" t="s">
        <v>7242</v>
      </c>
      <c r="F3774" s="1">
        <v>175.7</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7243</v>
      </c>
      <c r="E3775" s="1" t="s">
        <v>7244</v>
      </c>
      <c r="F3775" s="1">
        <v>180</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7245</v>
      </c>
      <c r="E3776" s="1" t="s">
        <v>7246</v>
      </c>
      <c r="F3776" s="1">
        <v>185.4</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7247</v>
      </c>
      <c r="E3777" s="1" t="s">
        <v>7248</v>
      </c>
      <c r="F3777" s="1">
        <v>187.2</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7249</v>
      </c>
      <c r="E3778" s="1" t="s">
        <v>7250</v>
      </c>
      <c r="F3778" s="1">
        <v>191.8</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7251</v>
      </c>
      <c r="E3779" s="1" t="s">
        <v>7252</v>
      </c>
      <c r="F3779" s="1">
        <v>197.9</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7253</v>
      </c>
      <c r="E3780" s="1" t="s">
        <v>7254</v>
      </c>
      <c r="F3780" s="1">
        <v>199.8</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7255</v>
      </c>
      <c r="E3781" s="1" t="s">
        <v>7256</v>
      </c>
      <c r="F3781" s="1">
        <v>204.2</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6785</v>
      </c>
      <c r="B3782" s="1" t="s">
        <v>3219</v>
      </c>
      <c r="C3782" s="1" t="s">
        <v>5809</v>
      </c>
      <c r="D3782" s="1" t="s">
        <v>7257</v>
      </c>
      <c r="E3782" s="1" t="s">
        <v>7258</v>
      </c>
      <c r="F3782" s="1">
        <v>207.5</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6785</v>
      </c>
      <c r="B3783" s="1" t="s">
        <v>3219</v>
      </c>
      <c r="C3783" s="1" t="s">
        <v>5809</v>
      </c>
      <c r="D3783" s="1" t="s">
        <v>7259</v>
      </c>
      <c r="E3783" s="1" t="s">
        <v>7260</v>
      </c>
      <c r="F3783" s="1">
        <v>211.9</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6785</v>
      </c>
      <c r="B3784" s="1" t="s">
        <v>3219</v>
      </c>
      <c r="C3784" s="1" t="s">
        <v>5809</v>
      </c>
      <c r="D3784" s="1" t="s">
        <v>7261</v>
      </c>
      <c r="E3784" s="1" t="s">
        <v>7262</v>
      </c>
      <c r="F3784" s="1">
        <v>214.8</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7263</v>
      </c>
      <c r="E3785" s="1" t="s">
        <v>7264</v>
      </c>
      <c r="F3785" s="1">
        <v>219.1</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7265</v>
      </c>
      <c r="E3786" s="1" t="s">
        <v>7266</v>
      </c>
      <c r="F3786" s="1">
        <v>230.3</v>
      </c>
      <c r="G3786" s="1">
        <v>0</v>
      </c>
      <c r="H3786" s="1" t="s">
        <v>6594</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7267</v>
      </c>
      <c r="E3787" s="1" t="s">
        <v>7268</v>
      </c>
      <c r="F3787" s="1">
        <v>234.5</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7269</v>
      </c>
      <c r="E3788" s="1" t="s">
        <v>7270</v>
      </c>
      <c r="F3788" s="1">
        <v>235.8</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7271</v>
      </c>
      <c r="E3789" s="1" t="s">
        <v>7272</v>
      </c>
      <c r="F3789" s="1">
        <v>239.6</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7273</v>
      </c>
      <c r="E3790" s="1" t="s">
        <v>7274</v>
      </c>
      <c r="F3790" s="1">
        <v>244.7</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7275</v>
      </c>
      <c r="E3791" s="1" t="s">
        <v>7276</v>
      </c>
      <c r="F3791" s="1">
        <v>247.6</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7277</v>
      </c>
      <c r="E3792" s="1" t="s">
        <v>7278</v>
      </c>
      <c r="F3792" s="1">
        <v>252.8</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5618</v>
      </c>
      <c r="E3793" s="1" t="s">
        <v>5619</v>
      </c>
      <c r="F3793" s="1">
        <v>258.89999999999998</v>
      </c>
      <c r="G3793" s="1">
        <v>0</v>
      </c>
      <c r="H3793" s="1" t="s">
        <v>7</v>
      </c>
      <c r="I3793" s="1" t="s">
        <v>9338</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7279</v>
      </c>
      <c r="E3794" s="1" t="s">
        <v>7280</v>
      </c>
      <c r="F3794" s="1">
        <v>264.60000000000002</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7281</v>
      </c>
      <c r="E3795" s="1" t="s">
        <v>7282</v>
      </c>
      <c r="F3795" s="1">
        <v>270.10000000000002</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7283</v>
      </c>
      <c r="E3796" s="1" t="s">
        <v>7284</v>
      </c>
      <c r="F3796" s="1">
        <v>275.2</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7285</v>
      </c>
      <c r="E3797" s="1" t="s">
        <v>7286</v>
      </c>
      <c r="F3797" s="1">
        <v>280.10000000000002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7287</v>
      </c>
      <c r="E3798" s="1" t="s">
        <v>7288</v>
      </c>
      <c r="F3798" s="1">
        <v>285.8</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7289</v>
      </c>
      <c r="E3799" s="1" t="s">
        <v>7290</v>
      </c>
      <c r="F3799" s="1">
        <v>287.60000000000002</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7291</v>
      </c>
      <c r="E3800" s="1" t="s">
        <v>7292</v>
      </c>
      <c r="F3800" s="1">
        <v>291.3</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7293</v>
      </c>
      <c r="E3801" s="1" t="s">
        <v>7294</v>
      </c>
      <c r="F3801" s="1">
        <v>295.5</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7295</v>
      </c>
      <c r="E3802" s="1" t="s">
        <v>7296</v>
      </c>
      <c r="F3802" s="1">
        <v>297.7</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7297</v>
      </c>
      <c r="E3803" s="1" t="s">
        <v>7298</v>
      </c>
      <c r="F3803" s="1">
        <v>303.60000000000002</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7299</v>
      </c>
      <c r="E3804" s="1" t="s">
        <v>7300</v>
      </c>
      <c r="F3804" s="1">
        <v>304.7</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7301</v>
      </c>
      <c r="E3805" s="1" t="s">
        <v>7302</v>
      </c>
      <c r="F3805" s="1">
        <v>308.8</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7303</v>
      </c>
      <c r="E3806" s="1" t="s">
        <v>7304</v>
      </c>
      <c r="F3806" s="1">
        <v>312.7</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6804</v>
      </c>
      <c r="E3807" s="1" t="s">
        <v>6805</v>
      </c>
      <c r="F3807" s="1">
        <v>318.2</v>
      </c>
      <c r="G3807" s="1">
        <v>0</v>
      </c>
      <c r="H3807" s="1" t="s">
        <v>6319</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7305</v>
      </c>
      <c r="E3808" s="1" t="s">
        <v>7306</v>
      </c>
      <c r="F3808" s="1">
        <v>321.2</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7307</v>
      </c>
      <c r="E3809" s="1" t="s">
        <v>7308</v>
      </c>
      <c r="F3809" s="1">
        <v>323</v>
      </c>
      <c r="G3809" s="1">
        <v>0</v>
      </c>
      <c r="H3809" s="1" t="s">
        <v>7309</v>
      </c>
      <c r="J3809" s="1">
        <v>0</v>
      </c>
      <c r="K3809" s="1">
        <v>0</v>
      </c>
      <c r="L3809" s="1">
        <v>0</v>
      </c>
      <c r="M3809" s="1">
        <v>0</v>
      </c>
      <c r="N3809" s="1">
        <v>0</v>
      </c>
      <c r="O3809" s="1">
        <v>0</v>
      </c>
      <c r="P3809" s="1" t="s">
        <v>9516</v>
      </c>
      <c r="Q3809" s="1">
        <v>0</v>
      </c>
      <c r="R3809" s="1">
        <v>0</v>
      </c>
      <c r="S3809" s="1">
        <v>0</v>
      </c>
      <c r="T3809" s="1" t="s">
        <v>9516</v>
      </c>
    </row>
    <row r="3810" spans="1:20" ht="13.5" customHeight="1">
      <c r="A3810" s="1" t="s">
        <v>7076</v>
      </c>
      <c r="B3810" s="1" t="s">
        <v>3219</v>
      </c>
      <c r="C3810" s="1" t="s">
        <v>5809</v>
      </c>
      <c r="D3810" s="1" t="s">
        <v>7310</v>
      </c>
      <c r="E3810" s="1" t="s">
        <v>7311</v>
      </c>
      <c r="F3810" s="1">
        <v>331.8</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7076</v>
      </c>
      <c r="B3811" s="1" t="s">
        <v>3219</v>
      </c>
      <c r="C3811" s="1" t="s">
        <v>5809</v>
      </c>
      <c r="D3811" s="1" t="s">
        <v>7312</v>
      </c>
      <c r="E3811" s="1" t="s">
        <v>7313</v>
      </c>
      <c r="F3811" s="1">
        <v>336.6</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7076</v>
      </c>
      <c r="B3812" s="1" t="s">
        <v>3219</v>
      </c>
      <c r="C3812" s="1" t="s">
        <v>5809</v>
      </c>
      <c r="D3812" s="1" t="s">
        <v>7314</v>
      </c>
      <c r="E3812" s="1" t="s">
        <v>7315</v>
      </c>
      <c r="F3812" s="1">
        <v>342.2</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7316</v>
      </c>
      <c r="E3813" s="1" t="s">
        <v>7317</v>
      </c>
      <c r="F3813" s="1">
        <v>345.3</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7318</v>
      </c>
      <c r="E3814" s="1" t="s">
        <v>7319</v>
      </c>
      <c r="F3814" s="1">
        <v>351.9</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7320</v>
      </c>
      <c r="E3815" s="1" t="s">
        <v>1864</v>
      </c>
      <c r="F3815" s="1">
        <v>354.6</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7321</v>
      </c>
      <c r="E3816" s="1" t="s">
        <v>7322</v>
      </c>
      <c r="F3816" s="1">
        <v>358.5</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7323</v>
      </c>
      <c r="E3817" s="1" t="s">
        <v>7324</v>
      </c>
      <c r="F3817" s="1">
        <v>364.5</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7325</v>
      </c>
      <c r="E3818" s="1" t="s">
        <v>7326</v>
      </c>
      <c r="F3818" s="1">
        <v>368.9</v>
      </c>
      <c r="G3818" s="1">
        <v>0</v>
      </c>
      <c r="H3818" s="1" t="s">
        <v>6825</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7327</v>
      </c>
      <c r="E3819" s="1" t="s">
        <v>7328</v>
      </c>
      <c r="F3819" s="1">
        <v>373</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7329</v>
      </c>
      <c r="E3820" s="1" t="s">
        <v>7330</v>
      </c>
      <c r="F3820" s="1">
        <v>379.1</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7331</v>
      </c>
      <c r="E3821" s="1" t="s">
        <v>7332</v>
      </c>
      <c r="F3821" s="1">
        <v>384.6</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7333</v>
      </c>
      <c r="E3822" s="1" t="s">
        <v>7334</v>
      </c>
      <c r="F3822" s="1">
        <v>389.4</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7335</v>
      </c>
      <c r="E3823" s="1" t="s">
        <v>7336</v>
      </c>
      <c r="F3823" s="1">
        <v>391.4</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7337</v>
      </c>
      <c r="E3824" s="1" t="s">
        <v>5861</v>
      </c>
      <c r="F3824" s="1">
        <v>393.5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7338</v>
      </c>
      <c r="E3825" s="1" t="s">
        <v>7339</v>
      </c>
      <c r="F3825" s="1">
        <v>400.1</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7340</v>
      </c>
      <c r="E3826" s="1" t="s">
        <v>7341</v>
      </c>
      <c r="F3826" s="1">
        <v>404</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7342</v>
      </c>
      <c r="E3827" s="1" t="s">
        <v>7343</v>
      </c>
      <c r="F3827" s="1">
        <v>411.5</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7344</v>
      </c>
      <c r="E3828" s="1" t="s">
        <v>7345</v>
      </c>
      <c r="F3828" s="1">
        <v>413.7</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7346</v>
      </c>
      <c r="E3829" s="1" t="s">
        <v>7347</v>
      </c>
      <c r="F3829" s="1">
        <v>417.2</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7348</v>
      </c>
      <c r="E3830" s="1" t="s">
        <v>7349</v>
      </c>
      <c r="F3830" s="1">
        <v>420.2</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7350</v>
      </c>
      <c r="E3831" s="1" t="s">
        <v>7351</v>
      </c>
      <c r="F3831" s="1">
        <v>422.8</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7352</v>
      </c>
      <c r="E3832" s="1" t="s">
        <v>7353</v>
      </c>
      <c r="F3832" s="1">
        <v>428.9</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7354</v>
      </c>
      <c r="E3833" s="1" t="s">
        <v>7355</v>
      </c>
      <c r="F3833" s="1">
        <v>431.9</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7356</v>
      </c>
      <c r="E3834" s="1" t="s">
        <v>7357</v>
      </c>
      <c r="F3834" s="1">
        <v>434.8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7358</v>
      </c>
      <c r="E3835" s="1" t="s">
        <v>7359</v>
      </c>
      <c r="F3835" s="1">
        <v>437.9</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7360</v>
      </c>
      <c r="E3836" s="1" t="s">
        <v>7361</v>
      </c>
      <c r="F3836" s="1">
        <v>440.8</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7362</v>
      </c>
      <c r="E3837" s="1" t="s">
        <v>7363</v>
      </c>
      <c r="F3837" s="1">
        <v>443.6</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7364</v>
      </c>
      <c r="E3838" s="1" t="s">
        <v>107</v>
      </c>
      <c r="F3838" s="1">
        <v>448</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7365</v>
      </c>
      <c r="E3839" s="1" t="s">
        <v>7366</v>
      </c>
      <c r="F3839" s="1">
        <v>454.3</v>
      </c>
      <c r="G3839" s="1">
        <v>0</v>
      </c>
      <c r="H3839" s="1" t="s">
        <v>6853</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7367</v>
      </c>
      <c r="E3840" s="1" t="s">
        <v>7368</v>
      </c>
      <c r="F3840" s="1">
        <v>458.7</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7369</v>
      </c>
      <c r="E3841" s="1" t="s">
        <v>7370</v>
      </c>
      <c r="F3841" s="1">
        <v>460.5</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7371</v>
      </c>
      <c r="E3842" s="1" t="s">
        <v>7372</v>
      </c>
      <c r="F3842" s="1">
        <v>463.3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7373</v>
      </c>
      <c r="E3843" s="1" t="s">
        <v>662</v>
      </c>
      <c r="F3843" s="1">
        <v>465.6</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7374</v>
      </c>
      <c r="E3844" s="1" t="s">
        <v>7375</v>
      </c>
      <c r="F3844" s="1">
        <v>469.7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7376</v>
      </c>
      <c r="E3845" s="1" t="s">
        <v>7377</v>
      </c>
      <c r="F3845" s="1">
        <v>473.3</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7378</v>
      </c>
      <c r="E3846" s="1" t="s">
        <v>7379</v>
      </c>
      <c r="F3846" s="1">
        <v>478.7</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7380</v>
      </c>
      <c r="E3847" s="1" t="s">
        <v>7381</v>
      </c>
      <c r="F3847" s="1">
        <v>482.8</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7382</v>
      </c>
      <c r="E3848" s="1" t="s">
        <v>7383</v>
      </c>
      <c r="F3848" s="1">
        <v>487.6</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7384</v>
      </c>
      <c r="E3849" s="1" t="s">
        <v>7385</v>
      </c>
      <c r="F3849" s="1">
        <v>492.6</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7386</v>
      </c>
      <c r="E3850" s="1" t="s">
        <v>7387</v>
      </c>
      <c r="F3850" s="1">
        <v>497.6</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7388</v>
      </c>
      <c r="E3851" s="1" t="s">
        <v>7389</v>
      </c>
      <c r="F3851" s="1">
        <v>502.7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7390</v>
      </c>
      <c r="E3852" s="1" t="s">
        <v>7391</v>
      </c>
      <c r="F3852" s="1">
        <v>507.2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7091</v>
      </c>
      <c r="E3853" s="1" t="s">
        <v>7092</v>
      </c>
      <c r="F3853" s="1">
        <v>514.5</v>
      </c>
      <c r="G3853" s="1">
        <v>0</v>
      </c>
      <c r="H3853" s="1" t="s">
        <v>7037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7392</v>
      </c>
      <c r="E3854" s="1" t="s">
        <v>7393</v>
      </c>
      <c r="F3854" s="1">
        <v>524.29999999999995</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7394</v>
      </c>
      <c r="E3855" s="1" t="s">
        <v>7395</v>
      </c>
      <c r="F3855" s="1">
        <v>528</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6406</v>
      </c>
      <c r="B3856" s="1" t="s">
        <v>3219</v>
      </c>
      <c r="C3856" s="1" t="s">
        <v>5809</v>
      </c>
      <c r="D3856" s="1" t="s">
        <v>7396</v>
      </c>
      <c r="E3856" s="1" t="s">
        <v>7397</v>
      </c>
      <c r="F3856" s="1">
        <v>533.79999999999995</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6406</v>
      </c>
      <c r="B3857" s="1" t="s">
        <v>3219</v>
      </c>
      <c r="C3857" s="1" t="s">
        <v>5809</v>
      </c>
      <c r="D3857" s="1" t="s">
        <v>7398</v>
      </c>
      <c r="E3857" s="1" t="s">
        <v>7399</v>
      </c>
      <c r="F3857" s="1">
        <v>540.4</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6406</v>
      </c>
      <c r="B3858" s="1" t="s">
        <v>3219</v>
      </c>
      <c r="C3858" s="1" t="s">
        <v>5809</v>
      </c>
      <c r="D3858" s="1" t="s">
        <v>7400</v>
      </c>
      <c r="E3858" s="1" t="s">
        <v>7401</v>
      </c>
      <c r="F3858" s="1">
        <v>549.20000000000005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7402</v>
      </c>
      <c r="E3859" s="1" t="s">
        <v>7403</v>
      </c>
      <c r="F3859" s="1">
        <v>555.6</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7404</v>
      </c>
      <c r="E3860" s="1" t="s">
        <v>7405</v>
      </c>
      <c r="F3860" s="1">
        <v>560.20000000000005</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7406</v>
      </c>
      <c r="E3861" s="1" t="s">
        <v>7407</v>
      </c>
      <c r="F3861" s="1">
        <v>564.5</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9901</v>
      </c>
      <c r="E3862" s="1" t="s">
        <v>7408</v>
      </c>
      <c r="F3862" s="1">
        <v>569.1</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7409</v>
      </c>
      <c r="E3863" s="1" t="s">
        <v>10118</v>
      </c>
      <c r="F3863" s="1">
        <v>572</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7410</v>
      </c>
      <c r="E3864" s="1" t="s">
        <v>7411</v>
      </c>
      <c r="F3864" s="1">
        <v>575.79999999999995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7412</v>
      </c>
      <c r="E3865" s="1" t="s">
        <v>7413</v>
      </c>
      <c r="F3865" s="1">
        <v>578.20000000000005</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7414</v>
      </c>
      <c r="E3866" s="1" t="s">
        <v>7415</v>
      </c>
      <c r="F3866" s="1">
        <v>583.9</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7416</v>
      </c>
      <c r="E3867" s="1" t="s">
        <v>7417</v>
      </c>
      <c r="F3867" s="1">
        <v>588.1</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7418</v>
      </c>
      <c r="E3868" s="1" t="s">
        <v>7419</v>
      </c>
      <c r="F3868" s="1">
        <v>594.5</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7163</v>
      </c>
      <c r="E3869" s="1" t="s">
        <v>7164</v>
      </c>
      <c r="F3869" s="1">
        <v>599.6</v>
      </c>
      <c r="G3869" s="1">
        <v>0</v>
      </c>
      <c r="H3869" s="1" t="s">
        <v>7420</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7421</v>
      </c>
      <c r="E3870" s="1" t="s">
        <v>7422</v>
      </c>
      <c r="F3870" s="1">
        <v>604.9</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7423</v>
      </c>
      <c r="E3871" s="1" t="s">
        <v>7424</v>
      </c>
      <c r="F3871" s="1">
        <v>609</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7425</v>
      </c>
      <c r="E3872" s="1" t="s">
        <v>7426</v>
      </c>
      <c r="F3872" s="1">
        <v>613.5</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7427</v>
      </c>
      <c r="E3873" s="1" t="s">
        <v>7428</v>
      </c>
      <c r="F3873" s="1">
        <v>617.9</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7429</v>
      </c>
      <c r="E3874" s="1" t="s">
        <v>7430</v>
      </c>
      <c r="F3874" s="1">
        <v>622.1</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7431</v>
      </c>
      <c r="E3875" s="1" t="s">
        <v>7432</v>
      </c>
      <c r="F3875" s="1">
        <v>627.4</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7433</v>
      </c>
      <c r="E3876" s="1" t="s">
        <v>7434</v>
      </c>
      <c r="F3876" s="1">
        <v>631.1</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7435</v>
      </c>
      <c r="E3877" s="1" t="s">
        <v>7436</v>
      </c>
      <c r="F3877" s="1">
        <v>635.1</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7437</v>
      </c>
      <c r="E3878" s="1" t="s">
        <v>10230</v>
      </c>
      <c r="F3878" s="1">
        <v>639.9</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7438</v>
      </c>
      <c r="E3879" s="1" t="s">
        <v>7439</v>
      </c>
      <c r="F3879" s="1">
        <v>643.5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7440</v>
      </c>
      <c r="E3880" s="1" t="s">
        <v>7441</v>
      </c>
      <c r="F3880" s="1">
        <v>645.70000000000005</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7442</v>
      </c>
      <c r="E3881" s="1" t="s">
        <v>7443</v>
      </c>
      <c r="F3881" s="1">
        <v>650.20000000000005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7444</v>
      </c>
      <c r="E3882" s="1" t="s">
        <v>7445</v>
      </c>
      <c r="F3882" s="1">
        <v>652.9</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7446</v>
      </c>
      <c r="E3883" s="1" t="s">
        <v>7447</v>
      </c>
      <c r="F3883" s="1">
        <v>655.4</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9902</v>
      </c>
      <c r="E3884" s="1" t="s">
        <v>7448</v>
      </c>
      <c r="F3884" s="1">
        <v>658.8</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7449</v>
      </c>
      <c r="E3885" s="1" t="s">
        <v>7450</v>
      </c>
      <c r="F3885" s="1">
        <v>662.7</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7451</v>
      </c>
      <c r="E3886" s="1" t="s">
        <v>7452</v>
      </c>
      <c r="F3886" s="1">
        <v>665.6</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7453</v>
      </c>
      <c r="E3887" s="1" t="s">
        <v>7454</v>
      </c>
      <c r="F3887" s="1">
        <v>668.2</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7455</v>
      </c>
      <c r="E3888" s="1" t="s">
        <v>7456</v>
      </c>
      <c r="F3888" s="1">
        <v>669.6</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7457</v>
      </c>
      <c r="E3889" s="1" t="s">
        <v>7458</v>
      </c>
      <c r="F3889" s="1">
        <v>670.7</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6475</v>
      </c>
      <c r="E3890" s="1" t="s">
        <v>6476</v>
      </c>
      <c r="F3890" s="1">
        <v>673.8</v>
      </c>
      <c r="G3890" s="1">
        <v>0</v>
      </c>
      <c r="H3890" s="1" t="s">
        <v>3324</v>
      </c>
      <c r="J3890" s="1">
        <v>0</v>
      </c>
      <c r="K3890" s="1">
        <v>0</v>
      </c>
      <c r="L3890" s="1">
        <v>0</v>
      </c>
      <c r="M3890" s="1">
        <v>0</v>
      </c>
      <c r="N3890" s="1">
        <v>0</v>
      </c>
      <c r="O3890" s="1">
        <v>0</v>
      </c>
      <c r="P3890" s="1" t="s">
        <v>9516</v>
      </c>
      <c r="Q3890" s="1">
        <v>0</v>
      </c>
      <c r="R3890" s="1">
        <v>0</v>
      </c>
      <c r="S3890" s="1">
        <v>0</v>
      </c>
      <c r="T3890" s="1" t="s">
        <v>9516</v>
      </c>
    </row>
    <row r="3891" spans="1:20" ht="13.5" customHeight="1">
      <c r="A3891" s="1" t="s">
        <v>9502</v>
      </c>
      <c r="B3891" s="1" t="s">
        <v>9501</v>
      </c>
      <c r="C3891" s="1" t="s">
        <v>5809</v>
      </c>
      <c r="D3891" s="1" t="s">
        <v>9490</v>
      </c>
      <c r="E3891" s="1" t="s">
        <v>9491</v>
      </c>
      <c r="F3891" s="1">
        <v>32767</v>
      </c>
      <c r="G3891" s="1" t="s">
        <v>9492</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7459</v>
      </c>
      <c r="D3892" s="1" t="s">
        <v>7163</v>
      </c>
      <c r="E3892" s="1" t="s">
        <v>7164</v>
      </c>
      <c r="F3892" s="1">
        <v>0</v>
      </c>
      <c r="G3892" s="1">
        <v>0</v>
      </c>
      <c r="H3892" s="1" t="s">
        <v>7460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7459</v>
      </c>
      <c r="D3893" s="1" t="s">
        <v>7461</v>
      </c>
      <c r="E3893" s="1" t="s">
        <v>10145</v>
      </c>
      <c r="F3893" s="1">
        <v>2.2000000000000002</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6785</v>
      </c>
      <c r="B3894" s="1" t="s">
        <v>3219</v>
      </c>
      <c r="C3894" s="1" t="s">
        <v>6594</v>
      </c>
      <c r="D3894" s="1" t="s">
        <v>7265</v>
      </c>
      <c r="E3894" s="1" t="s">
        <v>7266</v>
      </c>
      <c r="F3894" s="1">
        <v>0</v>
      </c>
      <c r="G3894" s="1">
        <v>0</v>
      </c>
      <c r="H3894" s="1" t="s">
        <v>5809</v>
      </c>
      <c r="J3894" s="1">
        <v>0</v>
      </c>
      <c r="K3894" s="1">
        <v>0</v>
      </c>
      <c r="L3894" s="1">
        <v>0</v>
      </c>
      <c r="M3894" s="1">
        <v>0</v>
      </c>
      <c r="N3894" s="1">
        <v>0</v>
      </c>
      <c r="O3894" s="1">
        <v>0</v>
      </c>
      <c r="P3894" s="1" t="s">
        <v>9516</v>
      </c>
      <c r="Q3894" s="1">
        <v>0</v>
      </c>
      <c r="R3894" s="1">
        <v>0</v>
      </c>
      <c r="S3894" s="1">
        <v>0</v>
      </c>
      <c r="T3894" s="1" t="s">
        <v>9516</v>
      </c>
    </row>
    <row r="3895" spans="1:20" ht="13.5" customHeight="1">
      <c r="A3895" s="1" t="s">
        <v>6785</v>
      </c>
      <c r="B3895" s="1" t="s">
        <v>3219</v>
      </c>
      <c r="C3895" s="1" t="s">
        <v>6594</v>
      </c>
      <c r="D3895" s="1" t="s">
        <v>7462</v>
      </c>
      <c r="E3895" s="1" t="s">
        <v>7463</v>
      </c>
      <c r="F3895" s="1">
        <v>4.3</v>
      </c>
      <c r="G3895" s="1">
        <v>4.7</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6785</v>
      </c>
      <c r="B3896" s="1" t="s">
        <v>3219</v>
      </c>
      <c r="C3896" s="1" t="s">
        <v>6594</v>
      </c>
      <c r="D3896" s="1" t="s">
        <v>7464</v>
      </c>
      <c r="E3896" s="1" t="s">
        <v>7465</v>
      </c>
      <c r="F3896" s="1">
        <v>8.1999999999999993</v>
      </c>
      <c r="G3896" s="1">
        <v>9</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7466</v>
      </c>
      <c r="E3897" s="1" t="s">
        <v>7467</v>
      </c>
      <c r="F3897" s="1">
        <v>10.3</v>
      </c>
      <c r="G3897" s="1">
        <v>11.3</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7468</v>
      </c>
      <c r="E3898" s="1" t="s">
        <v>7469</v>
      </c>
      <c r="F3898" s="1">
        <v>14.1</v>
      </c>
      <c r="G3898" s="1">
        <v>15.5</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7470</v>
      </c>
      <c r="E3899" s="1" t="s">
        <v>7471</v>
      </c>
      <c r="F3899" s="1">
        <v>17.399999999999999</v>
      </c>
      <c r="G3899" s="1">
        <v>19.2</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7472</v>
      </c>
      <c r="E3900" s="1" t="s">
        <v>7473</v>
      </c>
      <c r="F3900" s="1">
        <v>19.8</v>
      </c>
      <c r="G3900" s="1">
        <v>21.8</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7474</v>
      </c>
      <c r="E3901" s="1" t="s">
        <v>7475</v>
      </c>
      <c r="F3901" s="1">
        <v>21.1</v>
      </c>
      <c r="G3901" s="1">
        <v>23.2</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7476</v>
      </c>
      <c r="E3902" s="1" t="s">
        <v>7477</v>
      </c>
      <c r="F3902" s="1">
        <v>24.9</v>
      </c>
      <c r="G3902" s="1">
        <v>27.4</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7478</v>
      </c>
      <c r="E3903" s="1" t="s">
        <v>10189</v>
      </c>
      <c r="F3903" s="1">
        <v>31.9</v>
      </c>
      <c r="G3903" s="1">
        <v>35.1</v>
      </c>
      <c r="H3903" s="1" t="s">
        <v>9402</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7479</v>
      </c>
      <c r="E3904" s="1" t="s">
        <v>7480</v>
      </c>
      <c r="F3904" s="1">
        <v>35.6</v>
      </c>
      <c r="G3904" s="1">
        <v>39.200000000000003</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7481</v>
      </c>
      <c r="E3905" s="1" t="s">
        <v>7482</v>
      </c>
      <c r="F3905" s="1">
        <v>38.5</v>
      </c>
      <c r="G3905" s="1">
        <v>42.4</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6286</v>
      </c>
      <c r="B3906" s="1" t="s">
        <v>3219</v>
      </c>
      <c r="C3906" s="1" t="s">
        <v>6594</v>
      </c>
      <c r="D3906" s="1" t="s">
        <v>7483</v>
      </c>
      <c r="E3906" s="1" t="s">
        <v>7484</v>
      </c>
      <c r="F3906" s="1">
        <v>48.5</v>
      </c>
      <c r="G3906" s="1">
        <v>53.4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6286</v>
      </c>
      <c r="B3907" s="1" t="s">
        <v>3219</v>
      </c>
      <c r="C3907" s="1" t="s">
        <v>6594</v>
      </c>
      <c r="D3907" s="1" t="s">
        <v>7485</v>
      </c>
      <c r="E3907" s="1" t="s">
        <v>7486</v>
      </c>
      <c r="F3907" s="1">
        <v>52</v>
      </c>
      <c r="G3907" s="1">
        <v>57.2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6286</v>
      </c>
      <c r="B3908" s="1" t="s">
        <v>3219</v>
      </c>
      <c r="C3908" s="1" t="s">
        <v>6594</v>
      </c>
      <c r="D3908" s="1" t="s">
        <v>7487</v>
      </c>
      <c r="E3908" s="1" t="s">
        <v>7488</v>
      </c>
      <c r="F3908" s="1">
        <v>55.8</v>
      </c>
      <c r="G3908" s="1">
        <v>61.4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7489</v>
      </c>
      <c r="E3909" s="1" t="s">
        <v>7490</v>
      </c>
      <c r="F3909" s="1">
        <v>59.3</v>
      </c>
      <c r="G3909" s="1">
        <v>65.2</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7491</v>
      </c>
      <c r="E3910" s="1" t="s">
        <v>7492</v>
      </c>
      <c r="F3910" s="1">
        <v>61.5</v>
      </c>
      <c r="G3910" s="1">
        <v>67.7</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6286</v>
      </c>
      <c r="B3911" s="1" t="s">
        <v>3219</v>
      </c>
      <c r="C3911" s="1" t="s">
        <v>6594</v>
      </c>
      <c r="D3911" s="1" t="s">
        <v>7493</v>
      </c>
      <c r="E3911" s="1" t="s">
        <v>7494</v>
      </c>
      <c r="F3911" s="1">
        <v>66.7</v>
      </c>
      <c r="G3911" s="1">
        <v>73.400000000000006</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6592</v>
      </c>
      <c r="E3912" s="1" t="s">
        <v>6593</v>
      </c>
      <c r="F3912" s="1">
        <v>70.8</v>
      </c>
      <c r="G3912" s="1">
        <v>77.900000000000006</v>
      </c>
      <c r="H3912" s="1" t="s">
        <v>6553</v>
      </c>
      <c r="J3912" s="1">
        <v>0</v>
      </c>
      <c r="K3912" s="1">
        <v>0</v>
      </c>
      <c r="L3912" s="1">
        <v>0</v>
      </c>
      <c r="M3912" s="1">
        <v>0</v>
      </c>
      <c r="N3912" s="1">
        <v>0</v>
      </c>
      <c r="O3912" s="1">
        <v>0</v>
      </c>
      <c r="P3912" s="1" t="s">
        <v>9516</v>
      </c>
      <c r="Q3912" s="1">
        <v>0</v>
      </c>
      <c r="R3912" s="1">
        <v>0</v>
      </c>
      <c r="S3912" s="1">
        <v>0</v>
      </c>
      <c r="T3912" s="1" t="s">
        <v>9516</v>
      </c>
    </row>
    <row r="3913" spans="1:20" ht="13.5" customHeight="1">
      <c r="A3913" s="1" t="s">
        <v>6785</v>
      </c>
      <c r="B3913" s="1" t="s">
        <v>3219</v>
      </c>
      <c r="C3913" s="1" t="s">
        <v>7309</v>
      </c>
      <c r="D3913" s="1" t="s">
        <v>7307</v>
      </c>
      <c r="E3913" s="1" t="s">
        <v>7308</v>
      </c>
      <c r="F3913" s="1">
        <v>0</v>
      </c>
      <c r="G3913" s="1">
        <v>0</v>
      </c>
      <c r="H3913" s="1" t="s">
        <v>5809</v>
      </c>
      <c r="J3913" s="1">
        <v>0</v>
      </c>
      <c r="K3913" s="1">
        <v>0</v>
      </c>
      <c r="L3913" s="1">
        <v>0</v>
      </c>
      <c r="M3913" s="1">
        <v>0</v>
      </c>
      <c r="N3913" s="1">
        <v>0</v>
      </c>
      <c r="O3913" s="1">
        <v>0</v>
      </c>
      <c r="P3913" s="1" t="s">
        <v>9516</v>
      </c>
      <c r="Q3913" s="1">
        <v>0</v>
      </c>
      <c r="R3913" s="1">
        <v>0</v>
      </c>
      <c r="S3913" s="1">
        <v>0</v>
      </c>
      <c r="T3913" s="1" t="s">
        <v>9516</v>
      </c>
    </row>
    <row r="3914" spans="1:20" ht="13.5" customHeight="1">
      <c r="A3914" s="1" t="s">
        <v>6785</v>
      </c>
      <c r="B3914" s="1" t="s">
        <v>3219</v>
      </c>
      <c r="C3914" s="1" t="s">
        <v>7309</v>
      </c>
      <c r="D3914" s="1" t="s">
        <v>7495</v>
      </c>
      <c r="E3914" s="1" t="s">
        <v>7496</v>
      </c>
      <c r="F3914" s="1">
        <v>1</v>
      </c>
      <c r="G3914" s="1">
        <v>1.1000000000000001</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6785</v>
      </c>
      <c r="B3915" s="1" t="s">
        <v>3219</v>
      </c>
      <c r="C3915" s="1" t="s">
        <v>7309</v>
      </c>
      <c r="D3915" s="1" t="s">
        <v>7497</v>
      </c>
      <c r="E3915" s="1" t="s">
        <v>7498</v>
      </c>
      <c r="F3915" s="1">
        <v>1.5</v>
      </c>
      <c r="G3915" s="1">
        <v>1.7</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7499</v>
      </c>
      <c r="E3916" s="1" t="s">
        <v>7500</v>
      </c>
      <c r="F3916" s="1">
        <v>2.2000000000000002</v>
      </c>
      <c r="G3916" s="1">
        <v>2.4</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7501</v>
      </c>
      <c r="E3917" s="1" t="s">
        <v>7502</v>
      </c>
      <c r="F3917" s="1">
        <v>3.3</v>
      </c>
      <c r="G3917" s="1">
        <v>3.6</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7503</v>
      </c>
      <c r="E3918" s="1" t="s">
        <v>7504</v>
      </c>
      <c r="F3918" s="1">
        <v>5.3</v>
      </c>
      <c r="G3918" s="1">
        <v>5.8</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9903</v>
      </c>
      <c r="E3919" s="1" t="s">
        <v>7505</v>
      </c>
      <c r="F3919" s="1">
        <v>7.2</v>
      </c>
      <c r="G3919" s="1">
        <v>7.9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7506</v>
      </c>
      <c r="E3920" s="1" t="s">
        <v>7507</v>
      </c>
      <c r="F3920" s="1">
        <v>9.6999999999999993</v>
      </c>
      <c r="G3920" s="1">
        <v>10.7</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7508</v>
      </c>
      <c r="E3921" s="1" t="s">
        <v>7509</v>
      </c>
      <c r="F3921" s="1">
        <v>11.1</v>
      </c>
      <c r="G3921" s="1">
        <v>12.2</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7510</v>
      </c>
      <c r="E3922" s="1" t="s">
        <v>10214</v>
      </c>
      <c r="F3922" s="1">
        <v>12.7</v>
      </c>
      <c r="G3922" s="1">
        <v>14</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7511</v>
      </c>
      <c r="E3923" s="1" t="s">
        <v>7512</v>
      </c>
      <c r="F3923" s="1">
        <v>13.2</v>
      </c>
      <c r="G3923" s="1">
        <v>14.5</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7513</v>
      </c>
      <c r="E3924" s="1" t="s">
        <v>7514</v>
      </c>
      <c r="F3924" s="1">
        <v>14.3</v>
      </c>
      <c r="G3924" s="1">
        <v>15.7</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7515</v>
      </c>
      <c r="E3925" s="1" t="s">
        <v>7516</v>
      </c>
      <c r="F3925" s="1">
        <v>15</v>
      </c>
      <c r="G3925" s="1">
        <v>16.5</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6299</v>
      </c>
      <c r="E3926" s="1" t="s">
        <v>7517</v>
      </c>
      <c r="F3926" s="1">
        <v>16.3</v>
      </c>
      <c r="G3926" s="1">
        <v>17.899999999999999</v>
      </c>
      <c r="H3926" s="1" t="s">
        <v>7</v>
      </c>
      <c r="I3926" s="1" t="s">
        <v>9369</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7518</v>
      </c>
      <c r="E3927" s="1" t="s">
        <v>7519</v>
      </c>
      <c r="F3927" s="1">
        <v>17.2</v>
      </c>
      <c r="G3927" s="1">
        <v>18.899999999999999</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7520</v>
      </c>
      <c r="E3928" s="1" t="s">
        <v>7521</v>
      </c>
      <c r="F3928" s="1">
        <v>17.899999999999999</v>
      </c>
      <c r="G3928" s="1">
        <v>19.7</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7076</v>
      </c>
      <c r="B3929" s="1" t="s">
        <v>3219</v>
      </c>
      <c r="C3929" s="1" t="s">
        <v>6825</v>
      </c>
      <c r="D3929" s="1" t="s">
        <v>7325</v>
      </c>
      <c r="E3929" s="1" t="s">
        <v>7326</v>
      </c>
      <c r="F3929" s="1">
        <v>0</v>
      </c>
      <c r="G3929" s="1">
        <v>0</v>
      </c>
      <c r="H3929" s="1" t="s">
        <v>5809</v>
      </c>
      <c r="J3929" s="1">
        <v>0</v>
      </c>
      <c r="K3929" s="1">
        <v>0</v>
      </c>
      <c r="L3929" s="1">
        <v>0</v>
      </c>
      <c r="M3929" s="1">
        <v>0</v>
      </c>
      <c r="N3929" s="1">
        <v>0</v>
      </c>
      <c r="O3929" s="1">
        <v>0</v>
      </c>
      <c r="P3929" s="1" t="s">
        <v>9516</v>
      </c>
      <c r="Q3929" s="1">
        <v>0</v>
      </c>
      <c r="R3929" s="1">
        <v>0</v>
      </c>
      <c r="S3929" s="1">
        <v>0</v>
      </c>
      <c r="T3929" s="1" t="s">
        <v>9516</v>
      </c>
    </row>
    <row r="3930" spans="1:20" ht="13.5" customHeight="1">
      <c r="A3930" s="1" t="s">
        <v>7076</v>
      </c>
      <c r="B3930" s="1" t="s">
        <v>3219</v>
      </c>
      <c r="C3930" s="1" t="s">
        <v>6825</v>
      </c>
      <c r="D3930" s="1" t="s">
        <v>7522</v>
      </c>
      <c r="E3930" s="1" t="s">
        <v>7523</v>
      </c>
      <c r="F3930" s="1">
        <v>3.6</v>
      </c>
      <c r="G3930" s="1">
        <v>4</v>
      </c>
      <c r="J3930" s="1">
        <v>0</v>
      </c>
      <c r="K3930" s="1">
        <v>0</v>
      </c>
      <c r="L3930" s="1">
        <v>0</v>
      </c>
      <c r="M3930" s="1">
        <v>0</v>
      </c>
      <c r="N3930" s="1">
        <v>0</v>
      </c>
      <c r="O3930" s="1">
        <v>0</v>
      </c>
      <c r="P3930" s="1" t="s">
        <v>9516</v>
      </c>
      <c r="Q3930" s="1">
        <v>0</v>
      </c>
      <c r="R3930" s="1">
        <v>0</v>
      </c>
      <c r="S3930" s="1">
        <v>0</v>
      </c>
      <c r="T3930" s="1" t="s">
        <v>9516</v>
      </c>
    </row>
    <row r="3931" spans="1:20" ht="13.5" customHeight="1">
      <c r="A3931" s="1" t="s">
        <v>7076</v>
      </c>
      <c r="B3931" s="1" t="s">
        <v>3219</v>
      </c>
      <c r="C3931" s="1" t="s">
        <v>6825</v>
      </c>
      <c r="D3931" s="1" t="s">
        <v>7524</v>
      </c>
      <c r="E3931" s="1" t="s">
        <v>7525</v>
      </c>
      <c r="F3931" s="1">
        <v>8.6999999999999993</v>
      </c>
      <c r="G3931" s="1">
        <v>9.6</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7526</v>
      </c>
      <c r="E3932" s="1" t="s">
        <v>7527</v>
      </c>
      <c r="F3932" s="1">
        <v>11.8</v>
      </c>
      <c r="G3932" s="1">
        <v>13</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7528</v>
      </c>
      <c r="E3933" s="1" t="s">
        <v>7529</v>
      </c>
      <c r="F3933" s="1">
        <v>13.9</v>
      </c>
      <c r="G3933" s="1">
        <v>15.3</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7530</v>
      </c>
      <c r="E3934" s="1" t="s">
        <v>7531</v>
      </c>
      <c r="F3934" s="1">
        <v>17.5</v>
      </c>
      <c r="G3934" s="1">
        <v>19.3</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7532</v>
      </c>
      <c r="E3935" s="1" t="s">
        <v>7533</v>
      </c>
      <c r="F3935" s="1">
        <v>21.1</v>
      </c>
      <c r="G3935" s="1">
        <v>23.2</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7534</v>
      </c>
      <c r="E3936" s="1" t="s">
        <v>7535</v>
      </c>
      <c r="F3936" s="1">
        <v>24.8</v>
      </c>
      <c r="G3936" s="1">
        <v>27.3</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7536</v>
      </c>
      <c r="E3937" s="1" t="s">
        <v>7537</v>
      </c>
      <c r="F3937" s="1">
        <v>31.5</v>
      </c>
      <c r="G3937" s="1">
        <v>34.700000000000003</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7538</v>
      </c>
      <c r="E3938" s="1" t="s">
        <v>7539</v>
      </c>
      <c r="F3938" s="1">
        <v>37.4</v>
      </c>
      <c r="G3938" s="1">
        <v>41.1</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7540</v>
      </c>
      <c r="E3939" s="1" t="s">
        <v>7541</v>
      </c>
      <c r="F3939" s="1">
        <v>41.5</v>
      </c>
      <c r="G3939" s="1">
        <v>45.7</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7542</v>
      </c>
      <c r="E3940" s="1" t="s">
        <v>7543</v>
      </c>
      <c r="F3940" s="1">
        <v>45.9</v>
      </c>
      <c r="G3940" s="1">
        <v>50.5</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7544</v>
      </c>
      <c r="E3941" s="1" t="s">
        <v>7545</v>
      </c>
      <c r="F3941" s="1">
        <v>52.3</v>
      </c>
      <c r="G3941" s="1">
        <v>57.5</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7546</v>
      </c>
      <c r="E3942" s="1" t="s">
        <v>7547</v>
      </c>
      <c r="F3942" s="1">
        <v>56.3</v>
      </c>
      <c r="G3942" s="1">
        <v>61.9</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7548</v>
      </c>
      <c r="E3943" s="1" t="s">
        <v>7549</v>
      </c>
      <c r="F3943" s="1">
        <v>63.3</v>
      </c>
      <c r="G3943" s="1">
        <v>69.599999999999994</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7550</v>
      </c>
      <c r="E3944" s="1" t="s">
        <v>7551</v>
      </c>
      <c r="F3944" s="1">
        <v>69.7</v>
      </c>
      <c r="G3944" s="1">
        <v>76.7</v>
      </c>
      <c r="J3944" s="1">
        <v>0</v>
      </c>
      <c r="K3944" s="1">
        <v>0</v>
      </c>
      <c r="L3944" s="1">
        <v>0</v>
      </c>
      <c r="M3944" s="1">
        <v>0</v>
      </c>
      <c r="N3944" s="1">
        <v>0</v>
      </c>
      <c r="O3944" s="1">
        <v>0</v>
      </c>
      <c r="P3944" s="1" t="s">
        <v>9516</v>
      </c>
      <c r="Q3944" s="1">
        <v>0</v>
      </c>
      <c r="R3944" s="1">
        <v>0</v>
      </c>
      <c r="S3944" s="1">
        <v>0</v>
      </c>
      <c r="T3944" s="1" t="s">
        <v>9516</v>
      </c>
    </row>
    <row r="3945" spans="1:20" ht="13.5" customHeight="1">
      <c r="A3945" s="1" t="s">
        <v>6332</v>
      </c>
      <c r="B3945" s="1" t="s">
        <v>3219</v>
      </c>
      <c r="C3945" s="1" t="s">
        <v>6825</v>
      </c>
      <c r="D3945" s="1" t="s">
        <v>7552</v>
      </c>
      <c r="E3945" s="1" t="s">
        <v>7553</v>
      </c>
      <c r="F3945" s="1">
        <v>75.3</v>
      </c>
      <c r="G3945" s="1">
        <v>82.8</v>
      </c>
      <c r="J3945" s="1">
        <v>0</v>
      </c>
      <c r="K3945" s="1">
        <v>0</v>
      </c>
      <c r="L3945" s="1">
        <v>0</v>
      </c>
      <c r="M3945" s="1">
        <v>0</v>
      </c>
      <c r="N3945" s="1">
        <v>0</v>
      </c>
      <c r="O3945" s="1">
        <v>0</v>
      </c>
      <c r="P3945" s="1" t="s">
        <v>9516</v>
      </c>
      <c r="Q3945" s="1">
        <v>0</v>
      </c>
      <c r="R3945" s="1">
        <v>0</v>
      </c>
      <c r="S3945" s="1">
        <v>0</v>
      </c>
      <c r="T3945" s="1" t="s">
        <v>9516</v>
      </c>
    </row>
    <row r="3946" spans="1:20" ht="13.5" customHeight="1">
      <c r="A3946" s="1" t="s">
        <v>6332</v>
      </c>
      <c r="B3946" s="1" t="s">
        <v>3219</v>
      </c>
      <c r="C3946" s="1" t="s">
        <v>6825</v>
      </c>
      <c r="D3946" s="1" t="s">
        <v>6823</v>
      </c>
      <c r="E3946" s="1" t="s">
        <v>6824</v>
      </c>
      <c r="F3946" s="1">
        <v>81.900000000000006</v>
      </c>
      <c r="G3946" s="1">
        <v>90.1</v>
      </c>
      <c r="H3946" s="1" t="s">
        <v>6780</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6853</v>
      </c>
      <c r="D3947" s="1" t="s">
        <v>7365</v>
      </c>
      <c r="E3947" s="1" t="s">
        <v>7366</v>
      </c>
      <c r="F3947" s="1">
        <v>0</v>
      </c>
      <c r="G3947" s="1">
        <v>0</v>
      </c>
      <c r="H3947" s="1" t="s">
        <v>5809</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6853</v>
      </c>
      <c r="D3948" s="1" t="s">
        <v>7554</v>
      </c>
      <c r="E3948" s="1" t="s">
        <v>7555</v>
      </c>
      <c r="F3948" s="1">
        <v>1.1000000000000001</v>
      </c>
      <c r="G3948" s="1">
        <v>1.2</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6853</v>
      </c>
      <c r="D3949" s="1" t="s">
        <v>7556</v>
      </c>
      <c r="E3949" s="1" t="s">
        <v>7557</v>
      </c>
      <c r="F3949" s="1">
        <v>3.4</v>
      </c>
      <c r="G3949" s="1">
        <v>3.7</v>
      </c>
      <c r="H3949" s="1" t="s">
        <v>7</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7558</v>
      </c>
      <c r="E3950" s="1" t="s">
        <v>7559</v>
      </c>
      <c r="F3950" s="1">
        <v>7</v>
      </c>
      <c r="G3950" s="1">
        <v>7.7</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7560</v>
      </c>
      <c r="E3951" s="1" t="s">
        <v>7561</v>
      </c>
      <c r="F3951" s="1">
        <v>13.9</v>
      </c>
      <c r="G3951" s="1">
        <v>15.3</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7562</v>
      </c>
      <c r="E3952" s="1" t="s">
        <v>7563</v>
      </c>
      <c r="F3952" s="1">
        <v>19.3</v>
      </c>
      <c r="G3952" s="1">
        <v>21.2</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7564</v>
      </c>
      <c r="E3953" s="1" t="s">
        <v>7565</v>
      </c>
      <c r="F3953" s="1">
        <v>22.3</v>
      </c>
      <c r="G3953" s="1">
        <v>24.5</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7566</v>
      </c>
      <c r="E3954" s="1" t="s">
        <v>7567</v>
      </c>
      <c r="F3954" s="1">
        <v>25.8</v>
      </c>
      <c r="G3954" s="1">
        <v>28.4</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7568</v>
      </c>
      <c r="E3955" s="1" t="s">
        <v>7569</v>
      </c>
      <c r="F3955" s="1">
        <v>28.9</v>
      </c>
      <c r="G3955" s="1">
        <v>31.8</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7570</v>
      </c>
      <c r="E3956" s="1" t="s">
        <v>7571</v>
      </c>
      <c r="F3956" s="1">
        <v>32.6</v>
      </c>
      <c r="G3956" s="1">
        <v>35.799999999999997</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7572</v>
      </c>
      <c r="E3957" s="1" t="s">
        <v>7573</v>
      </c>
      <c r="F3957" s="1">
        <v>34.6</v>
      </c>
      <c r="G3957" s="1">
        <v>38</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7574</v>
      </c>
      <c r="E3958" s="1" t="s">
        <v>7575</v>
      </c>
      <c r="F3958" s="1">
        <v>37.6</v>
      </c>
      <c r="G3958" s="1">
        <v>41.3</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7576</v>
      </c>
      <c r="E3959" s="1" t="s">
        <v>7577</v>
      </c>
      <c r="F3959" s="1">
        <v>39.799999999999997</v>
      </c>
      <c r="G3959" s="1">
        <v>43.8</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7578</v>
      </c>
      <c r="E3960" s="1" t="s">
        <v>10209</v>
      </c>
      <c r="F3960" s="1">
        <v>42.7</v>
      </c>
      <c r="G3960" s="1">
        <v>47</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7579</v>
      </c>
      <c r="E3961" s="1" t="s">
        <v>2139</v>
      </c>
      <c r="F3961" s="1">
        <v>45</v>
      </c>
      <c r="G3961" s="1">
        <v>49.5</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7580</v>
      </c>
      <c r="E3962" s="1" t="s">
        <v>7581</v>
      </c>
      <c r="F3962" s="1">
        <v>48.1</v>
      </c>
      <c r="G3962" s="1">
        <v>52.9</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7582</v>
      </c>
      <c r="E3963" s="1" t="s">
        <v>7583</v>
      </c>
      <c r="F3963" s="1">
        <v>50.1</v>
      </c>
      <c r="G3963" s="1">
        <v>55.1</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7584</v>
      </c>
      <c r="E3964" s="1" t="s">
        <v>7585</v>
      </c>
      <c r="F3964" s="1">
        <v>53.8</v>
      </c>
      <c r="G3964" s="1">
        <v>59.2</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7586</v>
      </c>
      <c r="E3965" s="1" t="s">
        <v>7587</v>
      </c>
      <c r="F3965" s="1">
        <v>59.6</v>
      </c>
      <c r="G3965" s="1">
        <v>65.5</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7588</v>
      </c>
      <c r="E3966" s="1" t="s">
        <v>7589</v>
      </c>
      <c r="F3966" s="1">
        <v>62.8</v>
      </c>
      <c r="G3966" s="1">
        <v>69.099999999999994</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7590</v>
      </c>
      <c r="E3967" s="1" t="s">
        <v>7591</v>
      </c>
      <c r="F3967" s="1">
        <v>68.400000000000006</v>
      </c>
      <c r="G3967" s="1">
        <v>75.2</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7592</v>
      </c>
      <c r="E3968" s="1" t="s">
        <v>7593</v>
      </c>
      <c r="F3968" s="1">
        <v>74.8</v>
      </c>
      <c r="G3968" s="1">
        <v>82.3</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6853</v>
      </c>
      <c r="D3969" s="1" t="s">
        <v>7594</v>
      </c>
      <c r="E3969" s="1" t="s">
        <v>10146</v>
      </c>
      <c r="F3969" s="1">
        <v>78.2</v>
      </c>
      <c r="G3969" s="1">
        <v>86</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6332</v>
      </c>
      <c r="B3970" s="1" t="s">
        <v>3219</v>
      </c>
      <c r="C3970" s="1" t="s">
        <v>6853</v>
      </c>
      <c r="D3970" s="1" t="s">
        <v>7595</v>
      </c>
      <c r="E3970" s="1" t="s">
        <v>7596</v>
      </c>
      <c r="F3970" s="1">
        <v>79.7</v>
      </c>
      <c r="G3970" s="1">
        <v>87.7</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6332</v>
      </c>
      <c r="B3971" s="1" t="s">
        <v>3219</v>
      </c>
      <c r="C3971" s="1" t="s">
        <v>6853</v>
      </c>
      <c r="D3971" s="1" t="s">
        <v>7597</v>
      </c>
      <c r="E3971" s="1" t="s">
        <v>7598</v>
      </c>
      <c r="F3971" s="1">
        <v>83.2</v>
      </c>
      <c r="G3971" s="1">
        <v>91.5</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7599</v>
      </c>
      <c r="E3972" s="1" t="s">
        <v>10151</v>
      </c>
      <c r="F3972" s="1">
        <v>84.9</v>
      </c>
      <c r="G3972" s="1">
        <v>93.4</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7600</v>
      </c>
      <c r="E3973" s="1" t="s">
        <v>7601</v>
      </c>
      <c r="F3973" s="1">
        <v>89.7</v>
      </c>
      <c r="G3973" s="1">
        <v>98.7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7602</v>
      </c>
      <c r="E3974" s="1" t="s">
        <v>7603</v>
      </c>
      <c r="F3974" s="1">
        <v>93.3</v>
      </c>
      <c r="G3974" s="1">
        <v>102.6</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7604</v>
      </c>
      <c r="E3975" s="1" t="s">
        <v>7605</v>
      </c>
      <c r="F3975" s="1">
        <v>95.1</v>
      </c>
      <c r="G3975" s="1">
        <v>104.6</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7606</v>
      </c>
      <c r="E3976" s="1" t="s">
        <v>7607</v>
      </c>
      <c r="F3976" s="1">
        <v>97</v>
      </c>
      <c r="G3976" s="1">
        <v>106.7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7608</v>
      </c>
      <c r="E3977" s="1" t="s">
        <v>10219</v>
      </c>
      <c r="F3977" s="1">
        <v>98.4</v>
      </c>
      <c r="G3977" s="1">
        <v>108.2</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6544</v>
      </c>
      <c r="E3978" s="1" t="s">
        <v>7609</v>
      </c>
      <c r="F3978" s="1">
        <v>100.6</v>
      </c>
      <c r="G3978" s="1">
        <v>110.6</v>
      </c>
      <c r="H3978" s="1" t="s">
        <v>7</v>
      </c>
      <c r="I3978" s="1" t="s">
        <v>9371</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7610</v>
      </c>
      <c r="E3979" s="1" t="s">
        <v>7611</v>
      </c>
      <c r="F3979" s="1">
        <v>103.1</v>
      </c>
      <c r="G3979" s="1">
        <v>113.4</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7612</v>
      </c>
      <c r="E3980" s="1" t="s">
        <v>7613</v>
      </c>
      <c r="F3980" s="1">
        <v>106.1</v>
      </c>
      <c r="G3980" s="1">
        <v>116.7</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6851</v>
      </c>
      <c r="E3981" s="1" t="s">
        <v>6852</v>
      </c>
      <c r="F3981" s="1">
        <v>108.1</v>
      </c>
      <c r="G3981" s="1">
        <v>118.9</v>
      </c>
      <c r="H3981" s="1" t="s">
        <v>6780</v>
      </c>
      <c r="J3981" s="1">
        <v>0</v>
      </c>
      <c r="K3981" s="1">
        <v>0</v>
      </c>
      <c r="L3981" s="1">
        <v>0</v>
      </c>
      <c r="M3981" s="1">
        <v>0</v>
      </c>
      <c r="N3981" s="1">
        <v>0</v>
      </c>
      <c r="O3981" s="1">
        <v>0</v>
      </c>
      <c r="P3981" s="1" t="s">
        <v>9516</v>
      </c>
      <c r="Q3981" s="1">
        <v>0</v>
      </c>
      <c r="R3981" s="1">
        <v>0</v>
      </c>
      <c r="S3981" s="1">
        <v>0</v>
      </c>
      <c r="T3981" s="1" t="s">
        <v>9516</v>
      </c>
    </row>
    <row r="3982" spans="1:20" ht="13.5" customHeight="1">
      <c r="A3982" s="1" t="s">
        <v>6479</v>
      </c>
      <c r="B3982" s="1" t="s">
        <v>10608</v>
      </c>
      <c r="C3982" s="1" t="s">
        <v>7637</v>
      </c>
      <c r="D3982" s="1" t="s">
        <v>7634</v>
      </c>
      <c r="E3982" s="1" t="s">
        <v>7635</v>
      </c>
      <c r="F3982" s="1">
        <v>0</v>
      </c>
      <c r="G3982" s="1">
        <v>0</v>
      </c>
      <c r="H3982" s="1" t="s">
        <v>10598</v>
      </c>
      <c r="J3982" s="1">
        <v>109</v>
      </c>
      <c r="K3982" s="1">
        <v>0</v>
      </c>
      <c r="L3982" s="1">
        <v>0</v>
      </c>
      <c r="M3982" s="1">
        <v>0</v>
      </c>
      <c r="N3982" s="1">
        <v>0</v>
      </c>
      <c r="O3982" s="1">
        <v>0</v>
      </c>
      <c r="P3982" s="1" t="s">
        <v>9516</v>
      </c>
      <c r="Q3982" s="1">
        <v>0</v>
      </c>
      <c r="R3982" s="1">
        <v>0</v>
      </c>
      <c r="S3982" s="1">
        <v>0</v>
      </c>
      <c r="T3982" s="1" t="s">
        <v>9516</v>
      </c>
    </row>
    <row r="3983" spans="1:20" ht="13.5" customHeight="1">
      <c r="A3983" s="1" t="s">
        <v>6479</v>
      </c>
      <c r="B3983" s="1" t="s">
        <v>10247</v>
      </c>
      <c r="C3983" s="1" t="s">
        <v>7637</v>
      </c>
      <c r="D3983" s="1" t="s">
        <v>7639</v>
      </c>
      <c r="E3983" s="1" t="s">
        <v>7640</v>
      </c>
      <c r="F3983" s="1">
        <v>8.5</v>
      </c>
      <c r="G3983" s="1">
        <v>0</v>
      </c>
      <c r="J3983" s="1">
        <v>0</v>
      </c>
      <c r="K3983" s="1">
        <v>0</v>
      </c>
      <c r="L3983" s="1">
        <v>0</v>
      </c>
      <c r="M3983" s="1">
        <v>0</v>
      </c>
      <c r="N3983" s="1">
        <v>0</v>
      </c>
      <c r="O3983" s="1">
        <v>0</v>
      </c>
      <c r="P3983" s="1" t="s">
        <v>9516</v>
      </c>
      <c r="Q3983" s="1">
        <v>0</v>
      </c>
      <c r="R3983" s="1">
        <v>0</v>
      </c>
      <c r="S3983" s="1">
        <v>0</v>
      </c>
      <c r="T3983" s="1" t="s">
        <v>9516</v>
      </c>
    </row>
    <row r="3984" spans="1:20" ht="13.5" customHeight="1">
      <c r="A3984" s="1" t="s">
        <v>6749</v>
      </c>
      <c r="B3984" s="1" t="s">
        <v>6750</v>
      </c>
      <c r="C3984" s="1" t="s">
        <v>6752</v>
      </c>
      <c r="D3984" s="1" t="s">
        <v>5694</v>
      </c>
      <c r="E3984" s="1" t="s">
        <v>5695</v>
      </c>
      <c r="F3984" s="1">
        <v>0</v>
      </c>
      <c r="G3984" s="1">
        <v>0</v>
      </c>
      <c r="H3984" s="1" t="s">
        <v>7641</v>
      </c>
      <c r="I3984" s="1" t="s">
        <v>9346</v>
      </c>
      <c r="J3984" s="1">
        <v>0</v>
      </c>
      <c r="K3984" s="1">
        <v>0</v>
      </c>
      <c r="L3984" s="1">
        <v>0</v>
      </c>
      <c r="M3984" s="1">
        <v>0</v>
      </c>
      <c r="N3984" s="1">
        <v>0</v>
      </c>
      <c r="O3984" s="1">
        <v>0</v>
      </c>
      <c r="P3984" s="1" t="s">
        <v>9516</v>
      </c>
      <c r="Q3984" s="1">
        <v>0</v>
      </c>
      <c r="R3984" s="1">
        <v>0</v>
      </c>
      <c r="S3984" s="1">
        <v>0</v>
      </c>
      <c r="T3984" s="1" t="s">
        <v>9516</v>
      </c>
    </row>
    <row r="3985" spans="1:20" ht="13.5" customHeight="1">
      <c r="A3985" s="1" t="s">
        <v>6749</v>
      </c>
      <c r="B3985" s="1" t="s">
        <v>6750</v>
      </c>
      <c r="C3985" s="1" t="s">
        <v>6752</v>
      </c>
      <c r="D3985" s="1" t="s">
        <v>7642</v>
      </c>
      <c r="E3985" s="1" t="s">
        <v>7643</v>
      </c>
      <c r="F3985" s="1">
        <v>3.4</v>
      </c>
      <c r="G3985" s="1">
        <v>0</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6749</v>
      </c>
      <c r="B3986" s="1" t="s">
        <v>6750</v>
      </c>
      <c r="C3986" s="1" t="s">
        <v>6752</v>
      </c>
      <c r="D3986" s="1" t="s">
        <v>7644</v>
      </c>
      <c r="E3986" s="1" t="s">
        <v>7645</v>
      </c>
      <c r="F3986" s="1">
        <v>6.1</v>
      </c>
      <c r="G3986" s="1">
        <v>0</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7646</v>
      </c>
      <c r="E3987" s="1" t="s">
        <v>7647</v>
      </c>
      <c r="F3987" s="1">
        <v>9.5</v>
      </c>
      <c r="G3987" s="1">
        <v>0</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7648</v>
      </c>
      <c r="E3988" s="1" t="s">
        <v>7649</v>
      </c>
      <c r="F3988" s="1">
        <v>11.9</v>
      </c>
      <c r="G3988" s="1">
        <v>0</v>
      </c>
      <c r="H3988" s="1" t="s">
        <v>7</v>
      </c>
      <c r="I3988" s="1" t="s">
        <v>9346</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7650</v>
      </c>
      <c r="E3989" s="1" t="s">
        <v>7651</v>
      </c>
      <c r="F3989" s="1">
        <v>14.2</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7652</v>
      </c>
      <c r="E3990" s="1" t="s">
        <v>7653</v>
      </c>
      <c r="F3990" s="1">
        <v>16.600000000000001</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7654</v>
      </c>
      <c r="E3991" s="1" t="s">
        <v>7655</v>
      </c>
      <c r="F3991" s="1">
        <v>18.600000000000001</v>
      </c>
      <c r="G3991" s="1">
        <v>0</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7656</v>
      </c>
      <c r="E3992" s="1" t="s">
        <v>7657</v>
      </c>
      <c r="F3992" s="1">
        <v>21.3</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6751</v>
      </c>
      <c r="E3993" s="1" t="s">
        <v>2502</v>
      </c>
      <c r="F3993" s="1">
        <v>25.9</v>
      </c>
      <c r="G3993" s="1">
        <v>0</v>
      </c>
      <c r="H3993" s="1" t="s">
        <v>6727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7658</v>
      </c>
      <c r="E3994" s="1" t="s">
        <v>7659</v>
      </c>
      <c r="F3994" s="1">
        <v>28.5</v>
      </c>
      <c r="G3994" s="1">
        <v>0</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7660</v>
      </c>
      <c r="E3995" s="1" t="s">
        <v>7661</v>
      </c>
      <c r="F3995" s="1">
        <v>30.1</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7662</v>
      </c>
      <c r="E3996" s="1" t="s">
        <v>7663</v>
      </c>
      <c r="F3996" s="1">
        <v>32.700000000000003</v>
      </c>
      <c r="G3996" s="1">
        <v>0</v>
      </c>
      <c r="H3996" s="1" t="s">
        <v>7664</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7665</v>
      </c>
      <c r="E3997" s="1" t="s">
        <v>7666</v>
      </c>
      <c r="F3997" s="1">
        <v>36.5</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9959</v>
      </c>
      <c r="B3998" s="1" t="s">
        <v>6750</v>
      </c>
      <c r="C3998" s="1" t="s">
        <v>6752</v>
      </c>
      <c r="D3998" s="1" t="s">
        <v>7667</v>
      </c>
      <c r="E3998" s="1" t="s">
        <v>7668</v>
      </c>
      <c r="F3998" s="1">
        <v>39.5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7669</v>
      </c>
      <c r="E3999" s="1" t="s">
        <v>7670</v>
      </c>
      <c r="F3999" s="1">
        <v>42</v>
      </c>
      <c r="G3999" s="1">
        <v>0</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7671</v>
      </c>
      <c r="E4000" s="1" t="s">
        <v>7671</v>
      </c>
      <c r="F4000" s="1">
        <v>44.5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2401</v>
      </c>
      <c r="E4001" s="1" t="s">
        <v>2402</v>
      </c>
      <c r="F4001" s="1">
        <v>47</v>
      </c>
      <c r="G4001" s="1">
        <v>0</v>
      </c>
      <c r="H4001" s="1" t="s">
        <v>7</v>
      </c>
      <c r="I4001" s="1" t="s">
        <v>9346</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7672</v>
      </c>
      <c r="E4002" s="1" t="s">
        <v>7673</v>
      </c>
      <c r="F4002" s="1">
        <v>50</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7674</v>
      </c>
      <c r="E4003" s="1" t="s">
        <v>7675</v>
      </c>
      <c r="F4003" s="1">
        <v>52.4</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7676</v>
      </c>
      <c r="E4004" s="1" t="s">
        <v>7677</v>
      </c>
      <c r="F4004" s="1">
        <v>56.5</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7678</v>
      </c>
      <c r="E4005" s="1" t="s">
        <v>7679</v>
      </c>
      <c r="F4005" s="1">
        <v>62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7680</v>
      </c>
      <c r="E4006" s="1" t="s">
        <v>7681</v>
      </c>
      <c r="F4006" s="1">
        <v>66.400000000000006</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7682</v>
      </c>
      <c r="B4007" s="1" t="s">
        <v>6750</v>
      </c>
      <c r="C4007" s="1" t="s">
        <v>6752</v>
      </c>
      <c r="D4007" s="1" t="s">
        <v>7683</v>
      </c>
      <c r="E4007" s="1" t="s">
        <v>7684</v>
      </c>
      <c r="F4007" s="1">
        <v>72.2</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7682</v>
      </c>
      <c r="B4008" s="1" t="s">
        <v>6750</v>
      </c>
      <c r="C4008" s="1" t="s">
        <v>6752</v>
      </c>
      <c r="D4008" s="1" t="s">
        <v>7685</v>
      </c>
      <c r="E4008" s="1" t="s">
        <v>7686</v>
      </c>
      <c r="F4008" s="1">
        <v>77.599999999999994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7682</v>
      </c>
      <c r="B4009" s="1" t="s">
        <v>6750</v>
      </c>
      <c r="C4009" s="1" t="s">
        <v>6752</v>
      </c>
      <c r="D4009" s="1" t="s">
        <v>7687</v>
      </c>
      <c r="E4009" s="1" t="s">
        <v>7688</v>
      </c>
      <c r="F4009" s="1">
        <v>81.7</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7689</v>
      </c>
      <c r="E4010" s="1" t="s">
        <v>7690</v>
      </c>
      <c r="F4010" s="1">
        <v>85.9</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7691</v>
      </c>
      <c r="E4011" s="1" t="s">
        <v>7692</v>
      </c>
      <c r="F4011" s="1">
        <v>88.6</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7693</v>
      </c>
      <c r="E4012" s="1" t="s">
        <v>7694</v>
      </c>
      <c r="F4012" s="1">
        <v>92.2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7695</v>
      </c>
      <c r="E4013" s="1" t="s">
        <v>7696</v>
      </c>
      <c r="F4013" s="1">
        <v>99.4</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7697</v>
      </c>
      <c r="E4014" s="1" t="s">
        <v>7698</v>
      </c>
      <c r="F4014" s="1">
        <v>103.1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7699</v>
      </c>
      <c r="E4015" s="1" t="s">
        <v>7700</v>
      </c>
      <c r="F4015" s="1">
        <v>107.9</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7701</v>
      </c>
      <c r="E4016" s="1" t="s">
        <v>7702</v>
      </c>
      <c r="F4016" s="1">
        <v>114.3</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7703</v>
      </c>
      <c r="E4017" s="1" t="s">
        <v>7704</v>
      </c>
      <c r="F4017" s="1">
        <v>117.8</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7705</v>
      </c>
      <c r="E4018" s="1" t="s">
        <v>7706</v>
      </c>
      <c r="F4018" s="1">
        <v>120.3</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7707</v>
      </c>
      <c r="E4019" s="1" t="s">
        <v>7708</v>
      </c>
      <c r="F4019" s="1">
        <v>121.6</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7709</v>
      </c>
      <c r="E4020" s="1" t="s">
        <v>7710</v>
      </c>
      <c r="F4020" s="1">
        <v>124.5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7711</v>
      </c>
      <c r="E4021" s="1" t="s">
        <v>7712</v>
      </c>
      <c r="F4021" s="1">
        <v>126.8</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7713</v>
      </c>
      <c r="E4022" s="1" t="s">
        <v>7714</v>
      </c>
      <c r="F4022" s="1">
        <v>130.19999999999999</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7715</v>
      </c>
      <c r="E4023" s="1" t="s">
        <v>7716</v>
      </c>
      <c r="F4023" s="1">
        <v>137.80000000000001</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7717</v>
      </c>
      <c r="E4024" s="1" t="s">
        <v>7718</v>
      </c>
      <c r="F4024" s="1">
        <v>141.6</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7719</v>
      </c>
      <c r="E4025" s="1" t="s">
        <v>7720</v>
      </c>
      <c r="F4025" s="1">
        <v>144.9</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7721</v>
      </c>
      <c r="E4026" s="1" t="s">
        <v>7722</v>
      </c>
      <c r="F4026" s="1">
        <v>149.6</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7723</v>
      </c>
      <c r="E4027" s="1" t="s">
        <v>7724</v>
      </c>
      <c r="F4027" s="1">
        <v>152.30000000000001</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7725</v>
      </c>
      <c r="E4028" s="1" t="s">
        <v>7726</v>
      </c>
      <c r="F4028" s="1">
        <v>156.4</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7727</v>
      </c>
      <c r="E4029" s="1" t="s">
        <v>7728</v>
      </c>
      <c r="F4029" s="1">
        <v>161.9</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7729</v>
      </c>
      <c r="E4030" s="1" t="s">
        <v>7730</v>
      </c>
      <c r="F4030" s="1">
        <v>165.9</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7731</v>
      </c>
      <c r="E4031" s="1" t="s">
        <v>7732</v>
      </c>
      <c r="F4031" s="1">
        <v>170.6</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7733</v>
      </c>
      <c r="E4032" s="1" t="s">
        <v>7734</v>
      </c>
      <c r="F4032" s="1">
        <v>173.8</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7735</v>
      </c>
      <c r="E4033" s="1" t="s">
        <v>7736</v>
      </c>
      <c r="F4033" s="1">
        <v>176.9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2568</v>
      </c>
      <c r="E4034" s="1" t="s">
        <v>2569</v>
      </c>
      <c r="F4034" s="1">
        <v>179.1</v>
      </c>
      <c r="G4034" s="1">
        <v>0</v>
      </c>
      <c r="H4034" s="1" t="s">
        <v>7</v>
      </c>
      <c r="I4034" s="1" t="s">
        <v>9346</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7737</v>
      </c>
      <c r="E4035" s="1" t="s">
        <v>7738</v>
      </c>
      <c r="F4035" s="1">
        <v>180.3</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7739</v>
      </c>
      <c r="E4036" s="1" t="s">
        <v>7740</v>
      </c>
      <c r="F4036" s="1">
        <v>182.3</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7741</v>
      </c>
      <c r="E4037" s="1" t="s">
        <v>7742</v>
      </c>
      <c r="F4037" s="1">
        <v>184.9</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7743</v>
      </c>
      <c r="E4038" s="1" t="s">
        <v>7744</v>
      </c>
      <c r="F4038" s="1">
        <v>187</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7745</v>
      </c>
      <c r="E4039" s="1" t="s">
        <v>7746</v>
      </c>
      <c r="F4039" s="1">
        <v>190.7</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7747</v>
      </c>
      <c r="E4040" s="1" t="s">
        <v>7748</v>
      </c>
      <c r="F4040" s="1">
        <v>194.4</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7749</v>
      </c>
      <c r="E4041" s="1" t="s">
        <v>7750</v>
      </c>
      <c r="F4041" s="1">
        <v>197.9</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7751</v>
      </c>
      <c r="E4042" s="1" t="s">
        <v>7752</v>
      </c>
      <c r="F4042" s="1">
        <v>200.3</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7753</v>
      </c>
      <c r="E4043" s="1" t="s">
        <v>7754</v>
      </c>
      <c r="F4043" s="1">
        <v>203</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7755</v>
      </c>
      <c r="E4044" s="1" t="s">
        <v>7756</v>
      </c>
      <c r="F4044" s="1">
        <v>204.8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7757</v>
      </c>
      <c r="E4045" s="1" t="s">
        <v>7758</v>
      </c>
      <c r="F4045" s="1">
        <v>206</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7759</v>
      </c>
      <c r="E4046" s="1" t="s">
        <v>7760</v>
      </c>
      <c r="F4046" s="1">
        <v>208.5</v>
      </c>
      <c r="G4046" s="1">
        <v>0</v>
      </c>
      <c r="H4046" s="1" t="s">
        <v>7761</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7762</v>
      </c>
      <c r="E4047" s="1" t="s">
        <v>7763</v>
      </c>
      <c r="F4047" s="1">
        <v>213.9</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7764</v>
      </c>
      <c r="E4048" s="1" t="s">
        <v>7765</v>
      </c>
      <c r="F4048" s="1">
        <v>217.1</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7766</v>
      </c>
      <c r="E4049" s="1" t="s">
        <v>7767</v>
      </c>
      <c r="F4049" s="1">
        <v>222.4</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7768</v>
      </c>
      <c r="E4050" s="1" t="s">
        <v>7769</v>
      </c>
      <c r="F4050" s="1">
        <v>225</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7770</v>
      </c>
      <c r="E4051" s="1" t="s">
        <v>7771</v>
      </c>
      <c r="F4051" s="1">
        <v>228.2</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7772</v>
      </c>
      <c r="E4052" s="1" t="s">
        <v>7773</v>
      </c>
      <c r="F4052" s="1">
        <v>233.1</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7774</v>
      </c>
      <c r="E4053" s="1" t="s">
        <v>7775</v>
      </c>
      <c r="F4053" s="1">
        <v>235.9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7776</v>
      </c>
      <c r="E4054" s="1" t="s">
        <v>7777</v>
      </c>
      <c r="F4054" s="1">
        <v>239.3</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7778</v>
      </c>
      <c r="E4055" s="1" t="s">
        <v>7779</v>
      </c>
      <c r="F4055" s="1">
        <v>241.7</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7780</v>
      </c>
      <c r="E4056" s="1" t="s">
        <v>7781</v>
      </c>
      <c r="F4056" s="1">
        <v>243.4</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7782</v>
      </c>
      <c r="E4057" s="1" t="s">
        <v>7783</v>
      </c>
      <c r="F4057" s="1">
        <v>245.7</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7784</v>
      </c>
      <c r="E4058" s="1" t="s">
        <v>7785</v>
      </c>
      <c r="F4058" s="1">
        <v>249.5</v>
      </c>
      <c r="G4058" s="1">
        <v>0</v>
      </c>
      <c r="H4058" s="1" t="s">
        <v>7786</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7787</v>
      </c>
      <c r="E4059" s="1" t="s">
        <v>7788</v>
      </c>
      <c r="F4059" s="1">
        <v>251.6</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7789</v>
      </c>
      <c r="E4060" s="1" t="s">
        <v>7790</v>
      </c>
      <c r="F4060" s="1">
        <v>253.5</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7791</v>
      </c>
      <c r="E4061" s="1" t="s">
        <v>7792</v>
      </c>
      <c r="F4061" s="1">
        <v>260.60000000000002</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7793</v>
      </c>
      <c r="E4062" s="1" t="s">
        <v>7794</v>
      </c>
      <c r="F4062" s="1">
        <v>262.8</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7795</v>
      </c>
      <c r="E4063" s="1" t="s">
        <v>7796</v>
      </c>
      <c r="F4063" s="1">
        <v>267.5</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7797</v>
      </c>
      <c r="E4064" s="1" t="s">
        <v>7798</v>
      </c>
      <c r="F4064" s="1">
        <v>272.39999999999998</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7799</v>
      </c>
      <c r="E4065" s="1" t="s">
        <v>7800</v>
      </c>
      <c r="F4065" s="1">
        <v>275.39999999999998</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7801</v>
      </c>
      <c r="E4066" s="1" t="s">
        <v>7802</v>
      </c>
      <c r="F4066" s="1">
        <v>277.39999999999998</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7803</v>
      </c>
      <c r="E4067" s="1" t="s">
        <v>7804</v>
      </c>
      <c r="F4067" s="1">
        <v>280</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7805</v>
      </c>
      <c r="E4068" s="1" t="s">
        <v>7806</v>
      </c>
      <c r="F4068" s="1">
        <v>286.60000000000002</v>
      </c>
      <c r="G4068" s="1">
        <v>0</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7807</v>
      </c>
      <c r="E4069" s="1" t="s">
        <v>7808</v>
      </c>
      <c r="F4069" s="1">
        <v>289.3</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7809</v>
      </c>
      <c r="E4070" s="1" t="s">
        <v>7810</v>
      </c>
      <c r="F4070" s="1">
        <v>293.89999999999998</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7811</v>
      </c>
      <c r="E4071" s="1" t="s">
        <v>7812</v>
      </c>
      <c r="F4071" s="1">
        <v>296.10000000000002</v>
      </c>
      <c r="G4071" s="1">
        <v>0</v>
      </c>
      <c r="H4071" s="1" t="s">
        <v>7813</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7814</v>
      </c>
      <c r="E4072" s="1" t="s">
        <v>7815</v>
      </c>
      <c r="F4072" s="1">
        <v>297.60000000000002</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9502</v>
      </c>
      <c r="B4073" s="1" t="s">
        <v>9501</v>
      </c>
      <c r="C4073" s="1" t="s">
        <v>7761</v>
      </c>
      <c r="D4073" s="1" t="s">
        <v>9487</v>
      </c>
      <c r="E4073" s="1" t="s">
        <v>7759</v>
      </c>
      <c r="F4073" s="1">
        <v>-32768</v>
      </c>
      <c r="G4073" s="1" t="s">
        <v>7816</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7761</v>
      </c>
      <c r="D4074" s="1" t="s">
        <v>7759</v>
      </c>
      <c r="E4074" s="1" t="s">
        <v>7760</v>
      </c>
      <c r="F4074" s="1">
        <v>0</v>
      </c>
      <c r="G4074" s="1">
        <v>0</v>
      </c>
      <c r="H4074" s="1" t="s">
        <v>7816</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7761</v>
      </c>
      <c r="D4075" s="1" t="s">
        <v>7817</v>
      </c>
      <c r="E4075" s="1" t="s">
        <v>7818</v>
      </c>
      <c r="F4075" s="1">
        <v>2.8</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7761</v>
      </c>
      <c r="D4076" s="1" t="s">
        <v>7819</v>
      </c>
      <c r="E4076" s="1" t="s">
        <v>7820</v>
      </c>
      <c r="F4076" s="1">
        <v>10.199999999999999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7761</v>
      </c>
      <c r="D4077" s="1" t="s">
        <v>7821</v>
      </c>
      <c r="E4077" s="1" t="s">
        <v>7822</v>
      </c>
      <c r="F4077" s="1">
        <v>16.899999999999999</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7761</v>
      </c>
      <c r="D4078" s="1" t="s">
        <v>7823</v>
      </c>
      <c r="E4078" s="1" t="s">
        <v>7824</v>
      </c>
      <c r="F4078" s="1">
        <v>23.5</v>
      </c>
      <c r="G4078" s="1">
        <v>0</v>
      </c>
      <c r="H4078" s="1" t="s">
        <v>7825</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7786</v>
      </c>
      <c r="D4079" s="1" t="s">
        <v>7784</v>
      </c>
      <c r="E4079" s="1" t="s">
        <v>7785</v>
      </c>
      <c r="F4079" s="1">
        <v>0</v>
      </c>
      <c r="G4079" s="1">
        <v>0</v>
      </c>
      <c r="H4079" s="1" t="s">
        <v>7816</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7786</v>
      </c>
      <c r="D4080" s="1" t="s">
        <v>7826</v>
      </c>
      <c r="E4080" s="1" t="s">
        <v>7827</v>
      </c>
      <c r="F4080" s="1">
        <v>5.9</v>
      </c>
      <c r="G4080" s="1">
        <v>0</v>
      </c>
      <c r="H4080" s="1" t="s">
        <v>7825</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7825</v>
      </c>
      <c r="D4081" s="1" t="s">
        <v>7823</v>
      </c>
      <c r="E4081" s="1" t="s">
        <v>7824</v>
      </c>
      <c r="F4081" s="1">
        <v>0</v>
      </c>
      <c r="G4081" s="1">
        <v>0</v>
      </c>
      <c r="H4081" s="1" t="s">
        <v>7761</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7825</v>
      </c>
      <c r="D4082" s="1" t="s">
        <v>7828</v>
      </c>
      <c r="E4082" s="1" t="s">
        <v>7829</v>
      </c>
      <c r="F4082" s="1">
        <v>1.6</v>
      </c>
      <c r="G4082" s="1">
        <v>1.7</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7825</v>
      </c>
      <c r="D4083" s="1" t="s">
        <v>7830</v>
      </c>
      <c r="E4083" s="1" t="s">
        <v>2380</v>
      </c>
      <c r="F4083" s="1">
        <v>4.0999999999999996</v>
      </c>
      <c r="G4083" s="1">
        <v>4.5</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7825</v>
      </c>
      <c r="D4084" s="1" t="s">
        <v>7826</v>
      </c>
      <c r="E4084" s="1" t="s">
        <v>7827</v>
      </c>
      <c r="F4084" s="1">
        <v>5.3</v>
      </c>
      <c r="G4084" s="1">
        <v>5.8</v>
      </c>
      <c r="H4084" s="1" t="s">
        <v>7786</v>
      </c>
      <c r="J4084" s="1">
        <v>0</v>
      </c>
      <c r="K4084" s="1">
        <v>0</v>
      </c>
      <c r="L4084" s="1">
        <v>0</v>
      </c>
      <c r="M4084" s="1">
        <v>0</v>
      </c>
      <c r="N4084" s="1">
        <v>0</v>
      </c>
      <c r="O4084" s="1">
        <v>0</v>
      </c>
      <c r="P4084" s="1" t="s">
        <v>9516</v>
      </c>
      <c r="Q4084" s="1">
        <v>0</v>
      </c>
      <c r="R4084" s="1">
        <v>0</v>
      </c>
      <c r="S4084" s="1">
        <v>0</v>
      </c>
      <c r="T4084" s="1" t="s">
        <v>9516</v>
      </c>
    </row>
    <row r="4085" spans="1:20" ht="13.5" customHeight="1">
      <c r="A4085" s="1" t="s">
        <v>7831</v>
      </c>
      <c r="B4085" s="1" t="s">
        <v>6750</v>
      </c>
      <c r="C4085" s="1" t="s">
        <v>7813</v>
      </c>
      <c r="D4085" s="1" t="s">
        <v>7832</v>
      </c>
      <c r="E4085" s="1" t="s">
        <v>7833</v>
      </c>
      <c r="F4085" s="1">
        <v>0</v>
      </c>
      <c r="G4085" s="1">
        <v>0</v>
      </c>
      <c r="H4085" s="1" t="s">
        <v>7834</v>
      </c>
      <c r="J4085" s="1">
        <v>0</v>
      </c>
      <c r="K4085" s="1">
        <v>0</v>
      </c>
      <c r="L4085" s="1">
        <v>0</v>
      </c>
      <c r="M4085" s="1">
        <v>0</v>
      </c>
      <c r="N4085" s="1">
        <v>0</v>
      </c>
      <c r="O4085" s="1">
        <v>0</v>
      </c>
      <c r="P4085" s="1" t="s">
        <v>9516</v>
      </c>
      <c r="Q4085" s="1">
        <v>0</v>
      </c>
      <c r="R4085" s="1">
        <v>0</v>
      </c>
      <c r="S4085" s="1">
        <v>0</v>
      </c>
      <c r="T4085" s="1" t="s">
        <v>9516</v>
      </c>
    </row>
    <row r="4086" spans="1:20" ht="13.5" customHeight="1">
      <c r="A4086" s="1" t="s">
        <v>7831</v>
      </c>
      <c r="B4086" s="1" t="s">
        <v>6750</v>
      </c>
      <c r="C4086" s="1" t="s">
        <v>7813</v>
      </c>
      <c r="D4086" s="1" t="s">
        <v>7835</v>
      </c>
      <c r="E4086" s="1" t="s">
        <v>7836</v>
      </c>
      <c r="F4086" s="1">
        <v>5.8</v>
      </c>
      <c r="G4086" s="1">
        <v>6.4</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7831</v>
      </c>
      <c r="B4087" s="1" t="s">
        <v>6750</v>
      </c>
      <c r="C4087" s="1" t="s">
        <v>7813</v>
      </c>
      <c r="D4087" s="1" t="s">
        <v>7837</v>
      </c>
      <c r="E4087" s="1" t="s">
        <v>7838</v>
      </c>
      <c r="F4087" s="1">
        <v>10.7</v>
      </c>
      <c r="G4087" s="1">
        <v>11.8</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7839</v>
      </c>
      <c r="E4088" s="1" t="s">
        <v>7840</v>
      </c>
      <c r="F4088" s="1">
        <v>17.600000000000001</v>
      </c>
      <c r="G4088" s="1">
        <v>19.399999999999999</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7841</v>
      </c>
      <c r="E4089" s="1" t="s">
        <v>7842</v>
      </c>
      <c r="F4089" s="1">
        <v>26.5</v>
      </c>
      <c r="G4089" s="1">
        <v>29.2</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7843</v>
      </c>
      <c r="E4090" s="1" t="s">
        <v>7844</v>
      </c>
      <c r="F4090" s="1">
        <v>31</v>
      </c>
      <c r="G4090" s="1">
        <v>34.1</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7845</v>
      </c>
      <c r="E4091" s="1" t="s">
        <v>7846</v>
      </c>
      <c r="F4091" s="1">
        <v>38.9</v>
      </c>
      <c r="G4091" s="1">
        <v>42.8</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7847</v>
      </c>
      <c r="E4092" s="1" t="s">
        <v>10198</v>
      </c>
      <c r="F4092" s="1">
        <v>42.7</v>
      </c>
      <c r="G4092" s="1">
        <v>47</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9904</v>
      </c>
      <c r="E4093" s="1" t="s">
        <v>7848</v>
      </c>
      <c r="F4093" s="1">
        <v>45.4</v>
      </c>
      <c r="G4093" s="1">
        <v>49.9</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7813</v>
      </c>
      <c r="D4094" s="1" t="s">
        <v>7849</v>
      </c>
      <c r="E4094" s="1" t="s">
        <v>7850</v>
      </c>
      <c r="F4094" s="1">
        <v>51.3</v>
      </c>
      <c r="G4094" s="1">
        <v>56.4</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7813</v>
      </c>
      <c r="D4095" s="1" t="s">
        <v>7851</v>
      </c>
      <c r="E4095" s="1" t="s">
        <v>7852</v>
      </c>
      <c r="F4095" s="1">
        <v>53</v>
      </c>
      <c r="G4095" s="1">
        <v>58.3</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7682</v>
      </c>
      <c r="B4096" s="1" t="s">
        <v>6750</v>
      </c>
      <c r="C4096" s="1" t="s">
        <v>7813</v>
      </c>
      <c r="D4096" s="1" t="s">
        <v>7853</v>
      </c>
      <c r="E4096" s="1" t="s">
        <v>10192</v>
      </c>
      <c r="F4096" s="1">
        <v>55.3</v>
      </c>
      <c r="G4096" s="1">
        <v>60.8</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7854</v>
      </c>
      <c r="E4097" s="1" t="s">
        <v>7855</v>
      </c>
      <c r="F4097" s="1">
        <v>58.8</v>
      </c>
      <c r="G4097" s="1">
        <v>64.7</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7856</v>
      </c>
      <c r="E4098" s="1" t="s">
        <v>7857</v>
      </c>
      <c r="F4098" s="1">
        <v>60.4</v>
      </c>
      <c r="G4098" s="1">
        <v>66.400000000000006</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7858</v>
      </c>
      <c r="E4099" s="1" t="s">
        <v>7859</v>
      </c>
      <c r="F4099" s="1">
        <v>62.5</v>
      </c>
      <c r="G4099" s="1">
        <v>68.8</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7860</v>
      </c>
      <c r="E4100" s="1" t="s">
        <v>7861</v>
      </c>
      <c r="F4100" s="1">
        <v>65.400000000000006</v>
      </c>
      <c r="G4100" s="1">
        <v>71.900000000000006</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7862</v>
      </c>
      <c r="E4101" s="1" t="s">
        <v>7863</v>
      </c>
      <c r="F4101" s="1">
        <v>66.900000000000006</v>
      </c>
      <c r="G4101" s="1">
        <v>73.599999999999994</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7864</v>
      </c>
      <c r="E4102" s="1" t="s">
        <v>7865</v>
      </c>
      <c r="F4102" s="1">
        <v>69.099999999999994</v>
      </c>
      <c r="G4102" s="1">
        <v>76</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7866</v>
      </c>
      <c r="E4103" s="1" t="s">
        <v>7867</v>
      </c>
      <c r="F4103" s="1">
        <v>70</v>
      </c>
      <c r="G4103" s="1">
        <v>77</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7811</v>
      </c>
      <c r="E4104" s="1" t="s">
        <v>7812</v>
      </c>
      <c r="F4104" s="1">
        <v>76.3</v>
      </c>
      <c r="G4104" s="1">
        <v>83.9</v>
      </c>
      <c r="H4104" s="1" t="s">
        <v>6752</v>
      </c>
      <c r="J4104" s="1">
        <v>0</v>
      </c>
      <c r="K4104" s="1">
        <v>0</v>
      </c>
      <c r="L4104" s="1">
        <v>0</v>
      </c>
      <c r="M4104" s="1">
        <v>0</v>
      </c>
      <c r="N4104" s="1">
        <v>0</v>
      </c>
      <c r="O4104" s="1">
        <v>0</v>
      </c>
      <c r="P4104" s="1" t="s">
        <v>9516</v>
      </c>
      <c r="Q4104" s="1">
        <v>0</v>
      </c>
      <c r="R4104" s="1">
        <v>0</v>
      </c>
      <c r="S4104" s="1">
        <v>0</v>
      </c>
      <c r="T4104" s="1" t="s">
        <v>9516</v>
      </c>
    </row>
    <row r="4105" spans="1:20" ht="13.5" customHeight="1">
      <c r="A4105" s="1" t="s">
        <v>9502</v>
      </c>
      <c r="B4105" s="1" t="s">
        <v>9501</v>
      </c>
      <c r="C4105" s="1" t="s">
        <v>7813</v>
      </c>
      <c r="D4105" s="1" t="s">
        <v>9488</v>
      </c>
      <c r="E4105" s="1" t="s">
        <v>7811</v>
      </c>
      <c r="F4105" s="1">
        <v>32767</v>
      </c>
      <c r="G4105" s="1" t="s">
        <v>6752</v>
      </c>
      <c r="K4105" s="1">
        <v>0</v>
      </c>
      <c r="L4105" s="1">
        <v>0</v>
      </c>
      <c r="M4105" s="1">
        <v>0</v>
      </c>
      <c r="N4105" s="1">
        <v>0</v>
      </c>
      <c r="O4105" s="1">
        <v>0</v>
      </c>
      <c r="P4105" s="1" t="s">
        <v>9516</v>
      </c>
      <c r="Q4105" s="1">
        <v>0</v>
      </c>
      <c r="R4105" s="1">
        <v>0</v>
      </c>
      <c r="S4105" s="1">
        <v>0</v>
      </c>
      <c r="T4105" s="1" t="s">
        <v>9516</v>
      </c>
    </row>
    <row r="4106" spans="1:20" ht="13.5" customHeight="1">
      <c r="A4106" s="1" t="s">
        <v>6749</v>
      </c>
      <c r="B4106" s="1" t="s">
        <v>6750</v>
      </c>
      <c r="C4106" s="1" t="s">
        <v>7641</v>
      </c>
      <c r="D4106" s="1" t="s">
        <v>5694</v>
      </c>
      <c r="E4106" s="1" t="s">
        <v>5695</v>
      </c>
      <c r="F4106" s="1">
        <v>0</v>
      </c>
      <c r="G4106" s="1">
        <v>0</v>
      </c>
      <c r="H4106" s="1" t="s">
        <v>6752</v>
      </c>
      <c r="I4106" s="1" t="s">
        <v>9346</v>
      </c>
      <c r="J4106" s="1">
        <v>0</v>
      </c>
      <c r="K4106" s="1">
        <v>0</v>
      </c>
      <c r="L4106" s="1">
        <v>0</v>
      </c>
      <c r="M4106" s="1">
        <v>0</v>
      </c>
      <c r="N4106" s="1">
        <v>0</v>
      </c>
      <c r="O4106" s="1">
        <v>0</v>
      </c>
      <c r="P4106" s="1" t="s">
        <v>9516</v>
      </c>
      <c r="Q4106" s="1">
        <v>0</v>
      </c>
      <c r="R4106" s="1">
        <v>0</v>
      </c>
      <c r="S4106" s="1">
        <v>0</v>
      </c>
      <c r="T4106" s="1" t="s">
        <v>9516</v>
      </c>
    </row>
    <row r="4107" spans="1:20" ht="13.5" customHeight="1">
      <c r="A4107" s="1" t="s">
        <v>6749</v>
      </c>
      <c r="B4107" s="1" t="s">
        <v>6750</v>
      </c>
      <c r="C4107" s="1" t="s">
        <v>7641</v>
      </c>
      <c r="D4107" s="1" t="s">
        <v>7868</v>
      </c>
      <c r="E4107" s="1" t="s">
        <v>7869</v>
      </c>
      <c r="F4107" s="1">
        <v>1.5</v>
      </c>
      <c r="G4107" s="1">
        <v>0</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6749</v>
      </c>
      <c r="B4108" s="1" t="s">
        <v>6750</v>
      </c>
      <c r="C4108" s="1" t="s">
        <v>7641</v>
      </c>
      <c r="D4108" s="1" t="s">
        <v>7870</v>
      </c>
      <c r="E4108" s="1" t="s">
        <v>7871</v>
      </c>
      <c r="F4108" s="1">
        <v>3.2</v>
      </c>
      <c r="G4108" s="1">
        <v>0</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7872</v>
      </c>
      <c r="E4109" s="1" t="s">
        <v>7873</v>
      </c>
      <c r="F4109" s="1">
        <v>4.3</v>
      </c>
      <c r="G4109" s="1">
        <v>0</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7874</v>
      </c>
      <c r="E4110" s="1" t="s">
        <v>7875</v>
      </c>
      <c r="F4110" s="1">
        <v>6.7</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7876</v>
      </c>
      <c r="E4111" s="1" t="s">
        <v>7877</v>
      </c>
      <c r="F4111" s="1">
        <v>9.5</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7878</v>
      </c>
      <c r="E4112" s="1" t="s">
        <v>7879</v>
      </c>
      <c r="F4112" s="1">
        <v>10.8</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7880</v>
      </c>
      <c r="E4113" s="1" t="s">
        <v>7881</v>
      </c>
      <c r="F4113" s="1">
        <v>12.3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7882</v>
      </c>
      <c r="E4114" s="1" t="s">
        <v>7883</v>
      </c>
      <c r="F4114" s="1">
        <v>13.4</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7884</v>
      </c>
      <c r="E4115" s="1" t="s">
        <v>7885</v>
      </c>
      <c r="F4115" s="1">
        <v>16.3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7886</v>
      </c>
      <c r="E4116" s="1" t="s">
        <v>7887</v>
      </c>
      <c r="F4116" s="1">
        <v>18.899999999999999</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7888</v>
      </c>
      <c r="E4117" s="1" t="s">
        <v>7889</v>
      </c>
      <c r="F4117" s="1">
        <v>21.3</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7890</v>
      </c>
      <c r="E4118" s="1" t="s">
        <v>7891</v>
      </c>
      <c r="F4118" s="1">
        <v>23.4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7892</v>
      </c>
      <c r="E4119" s="1" t="s">
        <v>7893</v>
      </c>
      <c r="F4119" s="1">
        <v>27.7</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7894</v>
      </c>
      <c r="E4120" s="1" t="s">
        <v>7895</v>
      </c>
      <c r="F4120" s="1">
        <v>30.4</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7896</v>
      </c>
      <c r="E4121" s="1" t="s">
        <v>7897</v>
      </c>
      <c r="F4121" s="1">
        <v>34.4</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7898</v>
      </c>
      <c r="E4122" s="1" t="s">
        <v>7899</v>
      </c>
      <c r="F4122" s="1">
        <v>37.6</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7900</v>
      </c>
      <c r="E4123" s="1" t="s">
        <v>7901</v>
      </c>
      <c r="F4123" s="1">
        <v>40.700000000000003</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7902</v>
      </c>
      <c r="E4124" s="1" t="s">
        <v>7903</v>
      </c>
      <c r="F4124" s="1">
        <v>45.1</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7904</v>
      </c>
      <c r="E4125" s="1" t="s">
        <v>7905</v>
      </c>
      <c r="F4125" s="1">
        <v>47.6</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7906</v>
      </c>
      <c r="B4126" s="1" t="s">
        <v>6750</v>
      </c>
      <c r="C4126" s="1" t="s">
        <v>7641</v>
      </c>
      <c r="D4126" s="1" t="s">
        <v>7907</v>
      </c>
      <c r="E4126" s="1" t="s">
        <v>7908</v>
      </c>
      <c r="F4126" s="1">
        <v>53.2</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7906</v>
      </c>
      <c r="B4127" s="1" t="s">
        <v>6750</v>
      </c>
      <c r="C4127" s="1" t="s">
        <v>7641</v>
      </c>
      <c r="D4127" s="1" t="s">
        <v>7909</v>
      </c>
      <c r="E4127" s="1" t="s">
        <v>7910</v>
      </c>
      <c r="F4127" s="1">
        <v>58</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7906</v>
      </c>
      <c r="B4128" s="1" t="s">
        <v>6750</v>
      </c>
      <c r="C4128" s="1" t="s">
        <v>7641</v>
      </c>
      <c r="D4128" s="1" t="s">
        <v>7911</v>
      </c>
      <c r="E4128" s="1" t="s">
        <v>7912</v>
      </c>
      <c r="F4128" s="1">
        <v>59.8</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7913</v>
      </c>
      <c r="E4129" s="1" t="s">
        <v>7914</v>
      </c>
      <c r="F4129" s="1">
        <v>62.1</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7915</v>
      </c>
      <c r="E4130" s="1" t="s">
        <v>7916</v>
      </c>
      <c r="F4130" s="1">
        <v>64.2</v>
      </c>
      <c r="G4130" s="1">
        <v>0</v>
      </c>
      <c r="H4130" s="1" t="s">
        <v>7917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7918</v>
      </c>
      <c r="E4131" s="1" t="s">
        <v>7919</v>
      </c>
      <c r="F4131" s="1">
        <v>67</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7920</v>
      </c>
      <c r="E4132" s="1" t="s">
        <v>7921</v>
      </c>
      <c r="F4132" s="1">
        <v>68.2</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7922</v>
      </c>
      <c r="E4133" s="1" t="s">
        <v>7923</v>
      </c>
      <c r="F4133" s="1">
        <v>73.099999999999994</v>
      </c>
      <c r="G4133" s="1">
        <v>0</v>
      </c>
      <c r="H4133" s="1" t="s">
        <v>7924</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7925</v>
      </c>
      <c r="E4134" s="1" t="s">
        <v>7926</v>
      </c>
      <c r="F4134" s="1">
        <v>74.5</v>
      </c>
      <c r="G4134" s="1">
        <v>0</v>
      </c>
      <c r="H4134" s="1" t="s">
        <v>7927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7917</v>
      </c>
      <c r="D4135" s="1" t="s">
        <v>7928</v>
      </c>
      <c r="E4135" s="1" t="s">
        <v>7929</v>
      </c>
      <c r="F4135" s="1">
        <v>0</v>
      </c>
      <c r="G4135" s="1">
        <v>0</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7917</v>
      </c>
      <c r="D4136" s="1" t="s">
        <v>7930</v>
      </c>
      <c r="E4136" s="1" t="s">
        <v>7931</v>
      </c>
      <c r="F4136" s="1">
        <v>1.3</v>
      </c>
      <c r="G4136" s="1">
        <v>1.5</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7917</v>
      </c>
      <c r="D4137" s="1" t="s">
        <v>7932</v>
      </c>
      <c r="E4137" s="1" t="s">
        <v>7933</v>
      </c>
      <c r="F4137" s="1">
        <v>2.8</v>
      </c>
      <c r="G4137" s="1">
        <v>3.1</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7934</v>
      </c>
      <c r="E4138" s="1" t="s">
        <v>7935</v>
      </c>
      <c r="F4138" s="1">
        <v>3.6</v>
      </c>
      <c r="G4138" s="1">
        <v>4</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7936</v>
      </c>
      <c r="E4139" s="1" t="s">
        <v>7937</v>
      </c>
      <c r="F4139" s="1">
        <v>5.5</v>
      </c>
      <c r="G4139" s="1">
        <v>6.1</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7917</v>
      </c>
      <c r="D4140" s="1" t="s">
        <v>7938</v>
      </c>
      <c r="E4140" s="1" t="s">
        <v>7939</v>
      </c>
      <c r="F4140" s="1">
        <v>7.2</v>
      </c>
      <c r="G4140" s="1">
        <v>8</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7915</v>
      </c>
      <c r="E4141" s="1" t="s">
        <v>7916</v>
      </c>
      <c r="F4141" s="1">
        <v>8.5</v>
      </c>
      <c r="G4141" s="1">
        <v>9.4</v>
      </c>
      <c r="H4141" s="1" t="s">
        <v>7940</v>
      </c>
      <c r="J4141" s="1">
        <v>0</v>
      </c>
      <c r="K4141" s="1">
        <v>0</v>
      </c>
      <c r="L4141" s="1">
        <v>0</v>
      </c>
      <c r="M4141" s="1">
        <v>0</v>
      </c>
      <c r="N4141" s="1">
        <v>0</v>
      </c>
      <c r="O4141" s="1">
        <v>0</v>
      </c>
      <c r="P4141" s="1" t="s">
        <v>9516</v>
      </c>
      <c r="Q4141" s="1">
        <v>0</v>
      </c>
      <c r="R4141" s="1">
        <v>0</v>
      </c>
      <c r="S4141" s="1">
        <v>0</v>
      </c>
      <c r="T4141" s="1" t="s">
        <v>9516</v>
      </c>
    </row>
    <row r="4142" spans="1:20" ht="13.5" customHeight="1">
      <c r="A4142" s="1" t="s">
        <v>9502</v>
      </c>
      <c r="B4142" s="1" t="s">
        <v>9501</v>
      </c>
      <c r="C4142" s="1" t="s">
        <v>7917</v>
      </c>
      <c r="D4142" s="1" t="s">
        <v>9484</v>
      </c>
      <c r="E4142" s="1" t="s">
        <v>7915</v>
      </c>
      <c r="F4142" s="1">
        <v>32767</v>
      </c>
      <c r="G4142" s="1" t="s">
        <v>7940</v>
      </c>
      <c r="K4142" s="1">
        <v>0</v>
      </c>
      <c r="L4142" s="1">
        <v>0</v>
      </c>
      <c r="M4142" s="1">
        <v>0</v>
      </c>
      <c r="N4142" s="1">
        <v>0</v>
      </c>
      <c r="O4142" s="1">
        <v>0</v>
      </c>
      <c r="P4142" s="1" t="s">
        <v>9516</v>
      </c>
      <c r="Q4142" s="1">
        <v>0</v>
      </c>
      <c r="R4142" s="1">
        <v>0</v>
      </c>
      <c r="S4142" s="1">
        <v>0</v>
      </c>
      <c r="T4142" s="1" t="s">
        <v>9516</v>
      </c>
    </row>
    <row r="4143" spans="1:20" ht="13.5" customHeight="1">
      <c r="A4143" s="1" t="s">
        <v>9502</v>
      </c>
      <c r="B4143" s="1" t="s">
        <v>9501</v>
      </c>
      <c r="C4143" s="1" t="s">
        <v>7664</v>
      </c>
      <c r="D4143" s="1" t="s">
        <v>9483</v>
      </c>
      <c r="E4143" s="1" t="s">
        <v>7662</v>
      </c>
      <c r="F4143" s="1">
        <v>-32768</v>
      </c>
      <c r="G4143" s="1" t="s">
        <v>6752</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7664</v>
      </c>
      <c r="D4144" s="1" t="s">
        <v>7662</v>
      </c>
      <c r="E4144" s="1" t="s">
        <v>7663</v>
      </c>
      <c r="F4144" s="1">
        <v>0</v>
      </c>
      <c r="G4144" s="1">
        <v>0</v>
      </c>
      <c r="H4144" s="1" t="s">
        <v>6752</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7664</v>
      </c>
      <c r="D4145" s="1" t="s">
        <v>7941</v>
      </c>
      <c r="E4145" s="1" t="s">
        <v>7942</v>
      </c>
      <c r="F4145" s="1">
        <v>3.7</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7664</v>
      </c>
      <c r="D4146" s="1" t="s">
        <v>7943</v>
      </c>
      <c r="E4146" s="1" t="s">
        <v>7944</v>
      </c>
      <c r="F4146" s="1">
        <v>6</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7945</v>
      </c>
      <c r="E4147" s="1" t="s">
        <v>7946</v>
      </c>
      <c r="F4147" s="1">
        <v>11.3</v>
      </c>
      <c r="G4147" s="1">
        <v>0</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7947</v>
      </c>
      <c r="E4148" s="1" t="s">
        <v>7948</v>
      </c>
      <c r="F4148" s="1">
        <v>17.7</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6749</v>
      </c>
      <c r="B4149" s="1" t="s">
        <v>6750</v>
      </c>
      <c r="C4149" s="1" t="s">
        <v>7664</v>
      </c>
      <c r="D4149" s="1" t="s">
        <v>7949</v>
      </c>
      <c r="E4149" s="1" t="s">
        <v>7950</v>
      </c>
      <c r="F4149" s="1">
        <v>21.6</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7951</v>
      </c>
      <c r="E4150" s="1" t="s">
        <v>7952</v>
      </c>
      <c r="F4150" s="1">
        <v>23.9</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7664</v>
      </c>
      <c r="D4151" s="1" t="s">
        <v>7953</v>
      </c>
      <c r="E4151" s="1" t="s">
        <v>7954</v>
      </c>
      <c r="F4151" s="1">
        <v>32.1</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7664</v>
      </c>
      <c r="D4152" s="1" t="s">
        <v>7955</v>
      </c>
      <c r="E4152" s="1" t="s">
        <v>7956</v>
      </c>
      <c r="F4152" s="1">
        <v>35.4</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7664</v>
      </c>
      <c r="D4153" s="1" t="s">
        <v>7957</v>
      </c>
      <c r="E4153" s="1" t="s">
        <v>3493</v>
      </c>
      <c r="F4153" s="1">
        <v>38.799999999999997</v>
      </c>
      <c r="G4153" s="1">
        <v>0</v>
      </c>
      <c r="H4153" s="1" t="s">
        <v>7924</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7958</v>
      </c>
      <c r="E4154" s="1" t="s">
        <v>7959</v>
      </c>
      <c r="F4154" s="1">
        <v>43.9</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7960</v>
      </c>
      <c r="E4155" s="1" t="s">
        <v>7961</v>
      </c>
      <c r="F4155" s="1">
        <v>47.8</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7962</v>
      </c>
      <c r="E4156" s="1" t="s">
        <v>7963</v>
      </c>
      <c r="F4156" s="1">
        <v>52.3</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7964</v>
      </c>
      <c r="E4157" s="1" t="s">
        <v>7965</v>
      </c>
      <c r="F4157" s="1">
        <v>55.1</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7966</v>
      </c>
      <c r="E4158" s="1" t="s">
        <v>7967</v>
      </c>
      <c r="F4158" s="1">
        <v>59.8</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7968</v>
      </c>
      <c r="E4159" s="1" t="s">
        <v>7969</v>
      </c>
      <c r="F4159" s="1">
        <v>65.5</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7831</v>
      </c>
      <c r="B4160" s="1" t="s">
        <v>6750</v>
      </c>
      <c r="C4160" s="1" t="s">
        <v>7664</v>
      </c>
      <c r="D4160" s="1" t="s">
        <v>7970</v>
      </c>
      <c r="E4160" s="1" t="s">
        <v>7971</v>
      </c>
      <c r="F4160" s="1">
        <v>72.7</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7831</v>
      </c>
      <c r="B4161" s="1" t="s">
        <v>6750</v>
      </c>
      <c r="C4161" s="1" t="s">
        <v>7664</v>
      </c>
      <c r="D4161" s="1" t="s">
        <v>7972</v>
      </c>
      <c r="E4161" s="1" t="s">
        <v>7973</v>
      </c>
      <c r="F4161" s="1">
        <v>76.7</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7831</v>
      </c>
      <c r="B4162" s="1" t="s">
        <v>6750</v>
      </c>
      <c r="C4162" s="1" t="s">
        <v>7664</v>
      </c>
      <c r="D4162" s="1" t="s">
        <v>7974</v>
      </c>
      <c r="E4162" s="1" t="s">
        <v>7975</v>
      </c>
      <c r="F4162" s="1">
        <v>80.400000000000006</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7976</v>
      </c>
      <c r="E4163" s="1" t="s">
        <v>7977</v>
      </c>
      <c r="F4163" s="1">
        <v>83.2</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7978</v>
      </c>
      <c r="E4164" s="1" t="s">
        <v>7979</v>
      </c>
      <c r="F4164" s="1">
        <v>87.2</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7980</v>
      </c>
      <c r="E4165" s="1" t="s">
        <v>7981</v>
      </c>
      <c r="F4165" s="1">
        <v>93.3</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7982</v>
      </c>
      <c r="E4166" s="1" t="s">
        <v>7983</v>
      </c>
      <c r="F4166" s="1">
        <v>95.5</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7984</v>
      </c>
      <c r="E4167" s="1" t="s">
        <v>7985</v>
      </c>
      <c r="F4167" s="1">
        <v>97.6</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7986</v>
      </c>
      <c r="E4168" s="1" t="s">
        <v>7987</v>
      </c>
      <c r="F4168" s="1">
        <v>103.9</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7988</v>
      </c>
      <c r="E4169" s="1" t="s">
        <v>7989</v>
      </c>
      <c r="F4169" s="1">
        <v>111.3</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7990</v>
      </c>
      <c r="E4170" s="1" t="s">
        <v>7991</v>
      </c>
      <c r="F4170" s="1">
        <v>112.1</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7992</v>
      </c>
      <c r="E4171" s="1" t="s">
        <v>7993</v>
      </c>
      <c r="F4171" s="1">
        <v>114.1</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7994</v>
      </c>
      <c r="E4172" s="1" t="s">
        <v>7995</v>
      </c>
      <c r="F4172" s="1">
        <v>116.2</v>
      </c>
      <c r="G4172" s="1">
        <v>0</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7996</v>
      </c>
      <c r="E4173" s="1" t="s">
        <v>7997</v>
      </c>
      <c r="F4173" s="1">
        <v>119.4</v>
      </c>
      <c r="G4173" s="1">
        <v>0</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7998</v>
      </c>
      <c r="E4174" s="1" t="s">
        <v>7999</v>
      </c>
      <c r="F4174" s="1">
        <v>121.4</v>
      </c>
      <c r="G4174" s="1">
        <v>0</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8000</v>
      </c>
      <c r="E4175" s="1" t="s">
        <v>8001</v>
      </c>
      <c r="F4175" s="1">
        <v>122.7</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8002</v>
      </c>
      <c r="E4176" s="1" t="s">
        <v>8003</v>
      </c>
      <c r="F4176" s="1">
        <v>124.5</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8004</v>
      </c>
      <c r="E4177" s="1" t="s">
        <v>6356</v>
      </c>
      <c r="F4177" s="1">
        <v>126.6</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8005</v>
      </c>
      <c r="E4178" s="1" t="s">
        <v>8006</v>
      </c>
      <c r="F4178" s="1">
        <v>127.9</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8007</v>
      </c>
      <c r="E4179" s="1" t="s">
        <v>8008</v>
      </c>
      <c r="F4179" s="1">
        <v>128.69999999999999</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1557</v>
      </c>
      <c r="E4180" s="1" t="s">
        <v>1558</v>
      </c>
      <c r="F4180" s="1">
        <v>130.19999999999999</v>
      </c>
      <c r="G4180" s="1">
        <v>0</v>
      </c>
      <c r="I4180" s="1" t="s">
        <v>9335</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8009</v>
      </c>
      <c r="E4181" s="1" t="s">
        <v>8010</v>
      </c>
      <c r="F4181" s="1">
        <v>131.30000000000001</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8011</v>
      </c>
      <c r="E4182" s="1" t="s">
        <v>8012</v>
      </c>
      <c r="F4182" s="1">
        <v>132.69999999999999</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8013</v>
      </c>
      <c r="E4183" s="1" t="s">
        <v>8014</v>
      </c>
      <c r="F4183" s="1">
        <v>136.19999999999999</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8015</v>
      </c>
      <c r="E4184" s="1" t="s">
        <v>3482</v>
      </c>
      <c r="F4184" s="1">
        <v>138</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8016</v>
      </c>
      <c r="E4185" s="1" t="s">
        <v>8017</v>
      </c>
      <c r="F4185" s="1">
        <v>139.5</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8018</v>
      </c>
      <c r="E4186" s="1" t="s">
        <v>8019</v>
      </c>
      <c r="F4186" s="1">
        <v>141.6</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8020</v>
      </c>
      <c r="E4187" s="1" t="s">
        <v>8021</v>
      </c>
      <c r="F4187" s="1">
        <v>143.69999999999999</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8022</v>
      </c>
      <c r="E4188" s="1" t="s">
        <v>8023</v>
      </c>
      <c r="F4188" s="1">
        <v>145.69999999999999</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8024</v>
      </c>
      <c r="E4189" s="1" t="s">
        <v>8025</v>
      </c>
      <c r="F4189" s="1">
        <v>148.6</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8026</v>
      </c>
      <c r="E4190" s="1" t="s">
        <v>10150</v>
      </c>
      <c r="F4190" s="1">
        <v>152.4</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8027</v>
      </c>
      <c r="E4191" s="1" t="s">
        <v>10149</v>
      </c>
      <c r="F4191" s="1">
        <v>154.19999999999999</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8028</v>
      </c>
      <c r="E4192" s="1" t="s">
        <v>8029</v>
      </c>
      <c r="F4192" s="1">
        <v>156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8030</v>
      </c>
      <c r="E4193" s="1" t="s">
        <v>8031</v>
      </c>
      <c r="F4193" s="1">
        <v>158</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8032</v>
      </c>
      <c r="E4194" s="1" t="s">
        <v>10162</v>
      </c>
      <c r="F4194" s="1">
        <v>163.4</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8033</v>
      </c>
      <c r="E4195" s="1" t="s">
        <v>8034</v>
      </c>
      <c r="F4195" s="1">
        <v>166.1</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8035</v>
      </c>
      <c r="E4196" s="1" t="s">
        <v>10169</v>
      </c>
      <c r="F4196" s="1">
        <v>167</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8036</v>
      </c>
      <c r="E4197" s="1" t="s">
        <v>8037</v>
      </c>
      <c r="F4197" s="1">
        <v>168.7</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8038</v>
      </c>
      <c r="E4198" s="1" t="s">
        <v>8039</v>
      </c>
      <c r="F4198" s="1">
        <v>170.6</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8040</v>
      </c>
      <c r="E4199" s="1" t="s">
        <v>8041</v>
      </c>
      <c r="F4199" s="1">
        <v>173.6</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8042</v>
      </c>
      <c r="E4200" s="1" t="s">
        <v>8043</v>
      </c>
      <c r="F4200" s="1">
        <v>179.7</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8044</v>
      </c>
      <c r="E4201" s="1" t="s">
        <v>8045</v>
      </c>
      <c r="F4201" s="1">
        <v>190.4</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8046</v>
      </c>
      <c r="E4202" s="1" t="s">
        <v>8047</v>
      </c>
      <c r="F4202" s="1">
        <v>192.2</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2319</v>
      </c>
      <c r="E4203" s="1" t="s">
        <v>8048</v>
      </c>
      <c r="F4203" s="1">
        <v>194.2</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8049</v>
      </c>
      <c r="E4204" s="1" t="s">
        <v>8050</v>
      </c>
      <c r="F4204" s="1">
        <v>198.7</v>
      </c>
      <c r="G4204" s="1">
        <v>0</v>
      </c>
      <c r="H4204" s="1" t="s">
        <v>7834</v>
      </c>
      <c r="J4204" s="1">
        <v>0</v>
      </c>
      <c r="K4204" s="1">
        <v>0</v>
      </c>
      <c r="L4204" s="1">
        <v>0</v>
      </c>
      <c r="M4204" s="1">
        <v>0</v>
      </c>
      <c r="N4204" s="1">
        <v>0</v>
      </c>
      <c r="O4204" s="1">
        <v>0</v>
      </c>
      <c r="P4204" s="1" t="s">
        <v>9516</v>
      </c>
      <c r="Q4204" s="1">
        <v>0</v>
      </c>
      <c r="R4204" s="1">
        <v>0</v>
      </c>
      <c r="S4204" s="1">
        <v>0</v>
      </c>
      <c r="T4204" s="1" t="s">
        <v>9516</v>
      </c>
    </row>
    <row r="4205" spans="1:20" ht="13.5" customHeight="1">
      <c r="A4205" s="1" t="s">
        <v>9502</v>
      </c>
      <c r="B4205" s="1" t="s">
        <v>9501</v>
      </c>
      <c r="C4205" s="1" t="s">
        <v>7924</v>
      </c>
      <c r="D4205" s="1" t="s">
        <v>9485</v>
      </c>
      <c r="E4205" s="1" t="s">
        <v>7922</v>
      </c>
      <c r="F4205" s="1">
        <v>-32768</v>
      </c>
      <c r="G4205" s="1" t="s">
        <v>7641</v>
      </c>
      <c r="K4205" s="1">
        <v>0</v>
      </c>
      <c r="L4205" s="1">
        <v>0</v>
      </c>
      <c r="M4205" s="1">
        <v>0</v>
      </c>
      <c r="N4205" s="1">
        <v>0</v>
      </c>
      <c r="O4205" s="1">
        <v>0</v>
      </c>
      <c r="P4205" s="1" t="s">
        <v>9516</v>
      </c>
      <c r="Q4205" s="1">
        <v>0</v>
      </c>
      <c r="R4205" s="1">
        <v>0</v>
      </c>
      <c r="S4205" s="1">
        <v>0</v>
      </c>
      <c r="T4205" s="1" t="s">
        <v>9516</v>
      </c>
    </row>
    <row r="4206" spans="1:20" ht="13.5" customHeight="1">
      <c r="A4206" s="1" t="s">
        <v>7906</v>
      </c>
      <c r="B4206" s="1" t="s">
        <v>6750</v>
      </c>
      <c r="C4206" s="1" t="s">
        <v>7924</v>
      </c>
      <c r="D4206" s="1" t="s">
        <v>7922</v>
      </c>
      <c r="E4206" s="1" t="s">
        <v>7923</v>
      </c>
      <c r="F4206" s="1">
        <v>0</v>
      </c>
      <c r="G4206" s="1">
        <v>0</v>
      </c>
      <c r="H4206" s="1" t="s">
        <v>7641</v>
      </c>
      <c r="J4206" s="1">
        <v>0</v>
      </c>
      <c r="K4206" s="1">
        <v>0</v>
      </c>
      <c r="L4206" s="1">
        <v>0</v>
      </c>
      <c r="M4206" s="1">
        <v>0</v>
      </c>
      <c r="N4206" s="1">
        <v>0</v>
      </c>
      <c r="O4206" s="1">
        <v>0</v>
      </c>
      <c r="P4206" s="1" t="s">
        <v>9516</v>
      </c>
      <c r="Q4206" s="1">
        <v>0</v>
      </c>
      <c r="R4206" s="1">
        <v>0</v>
      </c>
      <c r="S4206" s="1">
        <v>0</v>
      </c>
      <c r="T4206" s="1" t="s">
        <v>9516</v>
      </c>
    </row>
    <row r="4207" spans="1:20" ht="13.5" customHeight="1">
      <c r="A4207" s="1" t="s">
        <v>7906</v>
      </c>
      <c r="B4207" s="1" t="s">
        <v>6750</v>
      </c>
      <c r="C4207" s="1" t="s">
        <v>7924</v>
      </c>
      <c r="D4207" s="1" t="s">
        <v>8051</v>
      </c>
      <c r="E4207" s="1" t="s">
        <v>5084</v>
      </c>
      <c r="F4207" s="1">
        <v>1.9</v>
      </c>
      <c r="G4207" s="1">
        <v>2.1</v>
      </c>
      <c r="H4207" s="1" t="s">
        <v>7</v>
      </c>
      <c r="J4207" s="1">
        <v>0</v>
      </c>
      <c r="K4207" s="1">
        <v>0</v>
      </c>
      <c r="L4207" s="1">
        <v>0</v>
      </c>
      <c r="M4207" s="1">
        <v>0</v>
      </c>
      <c r="N4207" s="1">
        <v>0</v>
      </c>
      <c r="O4207" s="1">
        <v>0</v>
      </c>
      <c r="P4207" s="1" t="s">
        <v>9516</v>
      </c>
      <c r="Q4207" s="1">
        <v>0</v>
      </c>
      <c r="R4207" s="1">
        <v>0</v>
      </c>
      <c r="S4207" s="1">
        <v>0</v>
      </c>
      <c r="T4207" s="1" t="s">
        <v>9516</v>
      </c>
    </row>
    <row r="4208" spans="1:20" ht="13.5" customHeight="1">
      <c r="A4208" s="1" t="s">
        <v>7906</v>
      </c>
      <c r="B4208" s="1" t="s">
        <v>6750</v>
      </c>
      <c r="C4208" s="1" t="s">
        <v>7924</v>
      </c>
      <c r="D4208" s="1" t="s">
        <v>8052</v>
      </c>
      <c r="E4208" s="1" t="s">
        <v>8053</v>
      </c>
      <c r="F4208" s="1">
        <v>3</v>
      </c>
      <c r="G4208" s="1">
        <v>3.3</v>
      </c>
      <c r="H4208" s="1" t="s">
        <v>7</v>
      </c>
      <c r="J4208" s="1">
        <v>0</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6915</v>
      </c>
      <c r="E4209" s="1" t="s">
        <v>8054</v>
      </c>
      <c r="F4209" s="1">
        <v>5.2</v>
      </c>
      <c r="G4209" s="1">
        <v>5.8</v>
      </c>
      <c r="H4209" s="1" t="s">
        <v>7</v>
      </c>
      <c r="I4209" s="1" t="s">
        <v>9374</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8055</v>
      </c>
      <c r="E4210" s="1" t="s">
        <v>8056</v>
      </c>
      <c r="F4210" s="1">
        <v>8.9</v>
      </c>
      <c r="G4210" s="1">
        <v>9.8000000000000007</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8057</v>
      </c>
      <c r="E4211" s="1" t="s">
        <v>8058</v>
      </c>
      <c r="F4211" s="1">
        <v>11.2</v>
      </c>
      <c r="G4211" s="1">
        <v>12.4</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8059</v>
      </c>
      <c r="E4212" s="1" t="s">
        <v>8060</v>
      </c>
      <c r="F4212" s="1">
        <v>13.7</v>
      </c>
      <c r="G4212" s="1">
        <v>15.1</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8061</v>
      </c>
      <c r="E4213" s="1" t="s">
        <v>8062</v>
      </c>
      <c r="F4213" s="1">
        <v>15.7</v>
      </c>
      <c r="G4213" s="1">
        <v>17.3</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8063</v>
      </c>
      <c r="E4214" s="1" t="s">
        <v>8064</v>
      </c>
      <c r="F4214" s="1">
        <v>17.5</v>
      </c>
      <c r="G4214" s="1">
        <v>19.3</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8065</v>
      </c>
      <c r="E4215" s="1" t="s">
        <v>8066</v>
      </c>
      <c r="F4215" s="1">
        <v>19.399999999999999</v>
      </c>
      <c r="G4215" s="1">
        <v>21.4</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8067</v>
      </c>
      <c r="E4216" s="1" t="s">
        <v>8068</v>
      </c>
      <c r="F4216" s="1">
        <v>21.3</v>
      </c>
      <c r="G4216" s="1">
        <v>23.5</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8069</v>
      </c>
      <c r="E4217" s="1" t="s">
        <v>8070</v>
      </c>
      <c r="F4217" s="1">
        <v>24.8</v>
      </c>
      <c r="G4217" s="1">
        <v>27.3</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8071</v>
      </c>
      <c r="E4218" s="1" t="s">
        <v>8072</v>
      </c>
      <c r="F4218" s="1">
        <v>27.6</v>
      </c>
      <c r="G4218" s="1">
        <v>30.4</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8073</v>
      </c>
      <c r="E4219" s="1" t="s">
        <v>8074</v>
      </c>
      <c r="F4219" s="1">
        <v>29.8</v>
      </c>
      <c r="G4219" s="1">
        <v>32.799999999999997</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8075</v>
      </c>
      <c r="E4220" s="1" t="s">
        <v>8076</v>
      </c>
      <c r="F4220" s="1">
        <v>32.700000000000003</v>
      </c>
      <c r="G4220" s="1">
        <v>36</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8077</v>
      </c>
      <c r="E4221" s="1" t="s">
        <v>8078</v>
      </c>
      <c r="F4221" s="1">
        <v>37.200000000000003</v>
      </c>
      <c r="G4221" s="1">
        <v>41</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8079</v>
      </c>
      <c r="E4222" s="1" t="s">
        <v>8080</v>
      </c>
      <c r="F4222" s="1">
        <v>42.9</v>
      </c>
      <c r="G4222" s="1">
        <v>47.2</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8081</v>
      </c>
      <c r="E4223" s="1" t="s">
        <v>8082</v>
      </c>
      <c r="F4223" s="1">
        <v>48.1</v>
      </c>
      <c r="G4223" s="1">
        <v>53</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8083</v>
      </c>
      <c r="E4224" s="1" t="s">
        <v>8084</v>
      </c>
      <c r="F4224" s="1">
        <v>50.3</v>
      </c>
      <c r="G4224" s="1">
        <v>55.4</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8085</v>
      </c>
      <c r="E4225" s="1" t="s">
        <v>8086</v>
      </c>
      <c r="F4225" s="1">
        <v>56.3</v>
      </c>
      <c r="G4225" s="1">
        <v>62</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8087</v>
      </c>
      <c r="E4226" s="1" t="s">
        <v>8088</v>
      </c>
      <c r="F4226" s="1">
        <v>58.8</v>
      </c>
      <c r="G4226" s="1">
        <v>64.7</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8089</v>
      </c>
      <c r="E4227" s="1" t="s">
        <v>8090</v>
      </c>
      <c r="F4227" s="1">
        <v>60.9</v>
      </c>
      <c r="G4227" s="1">
        <v>67</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8091</v>
      </c>
      <c r="E4228" s="1" t="s">
        <v>8092</v>
      </c>
      <c r="F4228" s="1">
        <v>66</v>
      </c>
      <c r="G4228" s="1">
        <v>72.599999999999994</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7957</v>
      </c>
      <c r="E4229" s="1" t="s">
        <v>3493</v>
      </c>
      <c r="F4229" s="1">
        <v>67.5</v>
      </c>
      <c r="G4229" s="1">
        <v>74.3</v>
      </c>
      <c r="H4229" s="1" t="s">
        <v>7664</v>
      </c>
      <c r="J4229" s="1">
        <v>0</v>
      </c>
      <c r="K4229" s="1">
        <v>0</v>
      </c>
      <c r="L4229" s="1">
        <v>0</v>
      </c>
      <c r="M4229" s="1">
        <v>0</v>
      </c>
      <c r="N4229" s="1">
        <v>0</v>
      </c>
      <c r="O4229" s="1">
        <v>0</v>
      </c>
      <c r="P4229" s="1" t="s">
        <v>9516</v>
      </c>
      <c r="Q4229" s="1">
        <v>0</v>
      </c>
      <c r="R4229" s="1">
        <v>0</v>
      </c>
      <c r="S4229" s="1">
        <v>0</v>
      </c>
      <c r="T4229" s="1" t="s">
        <v>9516</v>
      </c>
    </row>
    <row r="4230" spans="1:20" ht="13.5" customHeight="1">
      <c r="A4230" s="1" t="s">
        <v>9502</v>
      </c>
      <c r="B4230" s="1" t="s">
        <v>9501</v>
      </c>
      <c r="C4230" s="1" t="s">
        <v>7924</v>
      </c>
      <c r="D4230" s="1" t="s">
        <v>9486</v>
      </c>
      <c r="E4230" s="1" t="s">
        <v>7957</v>
      </c>
      <c r="F4230" s="1">
        <v>32767</v>
      </c>
      <c r="G4230" s="1" t="s">
        <v>7664</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7927</v>
      </c>
      <c r="D4231" s="1" t="s">
        <v>7925</v>
      </c>
      <c r="E4231" s="1" t="s">
        <v>7926</v>
      </c>
      <c r="F4231" s="1">
        <v>0</v>
      </c>
      <c r="G4231" s="1">
        <v>0</v>
      </c>
      <c r="H4231" s="1" t="s">
        <v>7641</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7927</v>
      </c>
      <c r="D4232" s="1" t="s">
        <v>8093</v>
      </c>
      <c r="E4232" s="1" t="s">
        <v>8094</v>
      </c>
      <c r="F4232" s="1">
        <v>1.4</v>
      </c>
      <c r="G4232" s="1">
        <v>1.5</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7927</v>
      </c>
      <c r="D4233" s="1" t="s">
        <v>8095</v>
      </c>
      <c r="E4233" s="1" t="s">
        <v>8096</v>
      </c>
      <c r="F4233" s="1">
        <v>2.8</v>
      </c>
      <c r="G4233" s="1">
        <v>3.1</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8097</v>
      </c>
      <c r="E4234" s="1" t="s">
        <v>8098</v>
      </c>
      <c r="F4234" s="1">
        <v>3.9</v>
      </c>
      <c r="G4234" s="1">
        <v>4.3</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8099</v>
      </c>
      <c r="E4235" s="1" t="s">
        <v>8100</v>
      </c>
      <c r="F4235" s="1">
        <v>6</v>
      </c>
      <c r="G4235" s="1">
        <v>6.6</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4597</v>
      </c>
      <c r="E4236" s="1" t="s">
        <v>8101</v>
      </c>
      <c r="F4236" s="1">
        <v>9.1999999999999993</v>
      </c>
      <c r="G4236" s="1">
        <v>10.1</v>
      </c>
      <c r="H4236" s="1" t="s">
        <v>7</v>
      </c>
      <c r="I4236" s="1" t="s">
        <v>9363</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8102</v>
      </c>
      <c r="E4237" s="1" t="s">
        <v>8103</v>
      </c>
      <c r="F4237" s="1">
        <v>10.9</v>
      </c>
      <c r="G4237" s="1">
        <v>12</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8104</v>
      </c>
      <c r="E4238" s="1" t="s">
        <v>8105</v>
      </c>
      <c r="F4238" s="1">
        <v>14.2</v>
      </c>
      <c r="G4238" s="1">
        <v>15.6</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8106</v>
      </c>
      <c r="E4239" s="1" t="s">
        <v>8107</v>
      </c>
      <c r="F4239" s="1">
        <v>15.6</v>
      </c>
      <c r="G4239" s="1">
        <v>17.2</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8108</v>
      </c>
      <c r="E4240" s="1" t="s">
        <v>8109</v>
      </c>
      <c r="F4240" s="1">
        <v>17.7</v>
      </c>
      <c r="G4240" s="1">
        <v>19.5</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8110</v>
      </c>
      <c r="E4241" s="1" t="s">
        <v>8111</v>
      </c>
      <c r="F4241" s="1">
        <v>19.8</v>
      </c>
      <c r="G4241" s="1">
        <v>21.8</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8112</v>
      </c>
      <c r="E4242" s="1" t="s">
        <v>8113</v>
      </c>
      <c r="F4242" s="1">
        <v>21.8</v>
      </c>
      <c r="G4242" s="1">
        <v>24</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8114</v>
      </c>
      <c r="E4243" s="1" t="s">
        <v>8115</v>
      </c>
      <c r="F4243" s="1">
        <v>24.5</v>
      </c>
      <c r="G4243" s="1">
        <v>27</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8116</v>
      </c>
      <c r="E4244" s="1" t="s">
        <v>8117</v>
      </c>
      <c r="F4244" s="1">
        <v>26.4</v>
      </c>
      <c r="G4244" s="1">
        <v>29</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8118</v>
      </c>
      <c r="E4245" s="1" t="s">
        <v>8119</v>
      </c>
      <c r="F4245" s="1">
        <v>28.6</v>
      </c>
      <c r="G4245" s="1">
        <v>31.5</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8120</v>
      </c>
      <c r="E4246" s="1" t="s">
        <v>8121</v>
      </c>
      <c r="F4246" s="1">
        <v>32.6</v>
      </c>
      <c r="G4246" s="1">
        <v>35.9</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6540</v>
      </c>
      <c r="E4247" s="1" t="s">
        <v>8122</v>
      </c>
      <c r="F4247" s="1">
        <v>36.200000000000003</v>
      </c>
      <c r="G4247" s="1">
        <v>39.799999999999997</v>
      </c>
      <c r="H4247" s="1" t="s">
        <v>7</v>
      </c>
      <c r="I4247" s="1" t="s">
        <v>9363</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8123</v>
      </c>
      <c r="E4248" s="1" t="s">
        <v>8124</v>
      </c>
      <c r="F4248" s="1">
        <v>38.9</v>
      </c>
      <c r="G4248" s="1">
        <v>42.8</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8125</v>
      </c>
      <c r="E4249" s="1" t="s">
        <v>7553</v>
      </c>
      <c r="F4249" s="1">
        <v>44.9</v>
      </c>
      <c r="G4249" s="1">
        <v>49.4</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8126</v>
      </c>
      <c r="E4250" s="1" t="s">
        <v>8127</v>
      </c>
      <c r="F4250" s="1">
        <v>47.2</v>
      </c>
      <c r="G4250" s="1">
        <v>51.9</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8128</v>
      </c>
      <c r="E4251" s="1" t="s">
        <v>8129</v>
      </c>
      <c r="F4251" s="1">
        <v>51.5</v>
      </c>
      <c r="G4251" s="1">
        <v>56.7</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8130</v>
      </c>
      <c r="E4252" s="1" t="s">
        <v>8131</v>
      </c>
      <c r="F4252" s="1">
        <v>53.3</v>
      </c>
      <c r="G4252" s="1">
        <v>58.6</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8132</v>
      </c>
      <c r="E4253" s="1" t="s">
        <v>8133</v>
      </c>
      <c r="F4253" s="1">
        <v>58.4</v>
      </c>
      <c r="G4253" s="1">
        <v>64.2</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8134</v>
      </c>
      <c r="E4254" s="1" t="s">
        <v>8135</v>
      </c>
      <c r="F4254" s="1">
        <v>64.3</v>
      </c>
      <c r="G4254" s="1">
        <v>70.7</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8136</v>
      </c>
      <c r="E4255" s="1" t="s">
        <v>8137</v>
      </c>
      <c r="F4255" s="1">
        <v>67.7</v>
      </c>
      <c r="G4255" s="1">
        <v>74.5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8138</v>
      </c>
      <c r="E4256" s="1" t="s">
        <v>8139</v>
      </c>
      <c r="F4256" s="1">
        <v>72</v>
      </c>
      <c r="G4256" s="1">
        <v>79.2</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8140</v>
      </c>
      <c r="E4257" s="1" t="s">
        <v>8141</v>
      </c>
      <c r="F4257" s="1">
        <v>75.400000000000006</v>
      </c>
      <c r="G4257" s="1">
        <v>82.9</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8142</v>
      </c>
      <c r="E4258" s="1" t="s">
        <v>8143</v>
      </c>
      <c r="F4258" s="1">
        <v>77.8</v>
      </c>
      <c r="G4258" s="1">
        <v>85.6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8144</v>
      </c>
      <c r="E4259" s="1" t="s">
        <v>8145</v>
      </c>
      <c r="F4259" s="1">
        <v>79.3</v>
      </c>
      <c r="G4259" s="1">
        <v>87.2</v>
      </c>
      <c r="J4259" s="1">
        <v>0</v>
      </c>
      <c r="K4259" s="1">
        <v>0</v>
      </c>
      <c r="L4259" s="1">
        <v>0</v>
      </c>
      <c r="M4259" s="1">
        <v>0</v>
      </c>
      <c r="N4259" s="1">
        <v>0</v>
      </c>
      <c r="O4259" s="1">
        <v>0</v>
      </c>
      <c r="P4259" s="1" t="s">
        <v>9516</v>
      </c>
      <c r="Q4259" s="1">
        <v>0</v>
      </c>
      <c r="R4259" s="1">
        <v>0</v>
      </c>
      <c r="S4259" s="1">
        <v>0</v>
      </c>
      <c r="T4259" s="1" t="s">
        <v>9516</v>
      </c>
    </row>
    <row r="4260" spans="1:20" ht="13.5" customHeight="1">
      <c r="A4260" s="1" t="s">
        <v>6479</v>
      </c>
      <c r="B4260" s="1" t="s">
        <v>6480</v>
      </c>
      <c r="C4260" s="1" t="s">
        <v>6483</v>
      </c>
      <c r="D4260" s="1" t="s">
        <v>8146</v>
      </c>
      <c r="E4260" s="1" t="s">
        <v>8147</v>
      </c>
      <c r="F4260" s="1">
        <v>0</v>
      </c>
      <c r="G4260" s="1">
        <v>0</v>
      </c>
      <c r="H4260" s="1" t="s">
        <v>7</v>
      </c>
      <c r="J4260" s="1">
        <v>8</v>
      </c>
      <c r="K4260" s="1">
        <v>0</v>
      </c>
      <c r="L4260" s="1">
        <v>4</v>
      </c>
      <c r="M4260" s="1">
        <v>0</v>
      </c>
      <c r="N4260" s="1">
        <v>0</v>
      </c>
      <c r="O4260" s="1">
        <v>0</v>
      </c>
      <c r="P4260" s="1" t="s">
        <v>9516</v>
      </c>
      <c r="Q4260" s="1">
        <v>0</v>
      </c>
      <c r="R4260" s="1">
        <v>0</v>
      </c>
      <c r="S4260" s="1">
        <v>0</v>
      </c>
      <c r="T4260" s="1" t="s">
        <v>9516</v>
      </c>
    </row>
    <row r="4261" spans="1:20" ht="13.5" customHeight="1">
      <c r="A4261" s="1" t="s">
        <v>6479</v>
      </c>
      <c r="B4261" s="1" t="s">
        <v>6480</v>
      </c>
      <c r="C4261" s="1" t="s">
        <v>6483</v>
      </c>
      <c r="D4261" s="1" t="s">
        <v>8148</v>
      </c>
      <c r="E4261" s="1" t="s">
        <v>8149</v>
      </c>
      <c r="F4261" s="1">
        <v>4</v>
      </c>
      <c r="G4261" s="1">
        <v>0</v>
      </c>
      <c r="H4261" s="1" t="s">
        <v>7</v>
      </c>
      <c r="J4261" s="1">
        <v>8</v>
      </c>
      <c r="K4261" s="1">
        <v>0</v>
      </c>
      <c r="L4261" s="1">
        <v>4</v>
      </c>
      <c r="M4261" s="1">
        <v>0</v>
      </c>
      <c r="N4261" s="1">
        <v>0</v>
      </c>
      <c r="O4261" s="1">
        <v>0</v>
      </c>
      <c r="P4261" s="1" t="s">
        <v>9516</v>
      </c>
      <c r="Q4261" s="1">
        <v>0</v>
      </c>
      <c r="R4261" s="1">
        <v>0</v>
      </c>
      <c r="S4261" s="1">
        <v>0</v>
      </c>
      <c r="T4261" s="1" t="s">
        <v>9516</v>
      </c>
    </row>
    <row r="4262" spans="1:20" ht="13.5" customHeight="1">
      <c r="A4262" s="1" t="s">
        <v>6479</v>
      </c>
      <c r="B4262" s="1" t="s">
        <v>10608</v>
      </c>
      <c r="C4262" s="1" t="s">
        <v>6483</v>
      </c>
      <c r="D4262" s="1" t="s">
        <v>6481</v>
      </c>
      <c r="E4262" s="1" t="s">
        <v>6482</v>
      </c>
      <c r="F4262" s="1">
        <v>5.5</v>
      </c>
      <c r="G4262" s="1">
        <v>0</v>
      </c>
      <c r="H4262" s="1" t="s">
        <v>3324</v>
      </c>
      <c r="J4262" s="1">
        <v>8</v>
      </c>
      <c r="K4262" s="1">
        <v>0</v>
      </c>
      <c r="L4262" s="1">
        <v>4</v>
      </c>
      <c r="M4262" s="1">
        <v>0</v>
      </c>
      <c r="N4262" s="1">
        <v>0</v>
      </c>
      <c r="O4262" s="1">
        <v>0</v>
      </c>
      <c r="P4262" s="1" t="s">
        <v>9516</v>
      </c>
      <c r="Q4262" s="1">
        <v>0</v>
      </c>
      <c r="R4262" s="1">
        <v>0</v>
      </c>
      <c r="S4262" s="1">
        <v>0</v>
      </c>
      <c r="T4262" s="1" t="s">
        <v>9516</v>
      </c>
    </row>
    <row r="4263" spans="1:20" ht="13.5" customHeight="1">
      <c r="A4263" s="1" t="s">
        <v>6479</v>
      </c>
      <c r="B4263" s="1" t="s">
        <v>10608</v>
      </c>
      <c r="C4263" s="1" t="s">
        <v>6483</v>
      </c>
      <c r="D4263" s="1" t="s">
        <v>7631</v>
      </c>
      <c r="E4263" s="1" t="s">
        <v>7632</v>
      </c>
      <c r="F4263" s="1">
        <v>11</v>
      </c>
      <c r="G4263" s="1">
        <v>0</v>
      </c>
      <c r="H4263" s="1" t="s">
        <v>8150</v>
      </c>
      <c r="J4263" s="1">
        <v>108</v>
      </c>
      <c r="K4263" s="1">
        <v>10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8151</v>
      </c>
      <c r="E4264" s="1" t="s">
        <v>8152</v>
      </c>
      <c r="F4264" s="1">
        <v>11.8</v>
      </c>
      <c r="G4264" s="1">
        <v>0</v>
      </c>
      <c r="H4264" s="1" t="s">
        <v>8153</v>
      </c>
      <c r="J4264" s="1">
        <v>8</v>
      </c>
      <c r="K4264" s="1">
        <v>0</v>
      </c>
      <c r="L4264" s="1">
        <v>4</v>
      </c>
      <c r="M4264" s="1">
        <v>0</v>
      </c>
      <c r="N4264" s="1">
        <v>0</v>
      </c>
      <c r="O4264" s="1">
        <v>0</v>
      </c>
      <c r="P4264" s="1" t="s">
        <v>9516</v>
      </c>
      <c r="Q4264" s="1">
        <v>0</v>
      </c>
      <c r="R4264" s="1">
        <v>0</v>
      </c>
      <c r="S4264" s="1">
        <v>0</v>
      </c>
      <c r="T4264" s="1" t="s">
        <v>9808</v>
      </c>
    </row>
    <row r="4265" spans="1:20" ht="13.5" customHeight="1">
      <c r="A4265" s="1" t="s">
        <v>6479</v>
      </c>
      <c r="B4265" s="1" t="s">
        <v>6480</v>
      </c>
      <c r="C4265" s="1" t="s">
        <v>6483</v>
      </c>
      <c r="D4265" s="1" t="s">
        <v>8154</v>
      </c>
      <c r="E4265" s="1" t="s">
        <v>8155</v>
      </c>
      <c r="F4265" s="1">
        <v>15.3</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8156</v>
      </c>
      <c r="E4266" s="1" t="s">
        <v>8157</v>
      </c>
      <c r="F4266" s="1">
        <v>17.2</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8158</v>
      </c>
      <c r="E4267" s="1" t="s">
        <v>8159</v>
      </c>
      <c r="F4267" s="1">
        <v>20</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8160</v>
      </c>
      <c r="E4268" s="1" t="s">
        <v>8161</v>
      </c>
      <c r="F4268" s="1">
        <v>21.1</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8162</v>
      </c>
      <c r="E4269" s="1" t="s">
        <v>8163</v>
      </c>
      <c r="F4269" s="1">
        <v>22.2</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8164</v>
      </c>
      <c r="E4270" s="1" t="s">
        <v>8165</v>
      </c>
      <c r="F4270" s="1">
        <v>24.9</v>
      </c>
      <c r="G4270" s="1">
        <v>0</v>
      </c>
      <c r="H4270" s="1" t="s">
        <v>7</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8166</v>
      </c>
      <c r="E4271" s="1" t="s">
        <v>8167</v>
      </c>
      <c r="F4271" s="1">
        <v>27.1</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8168</v>
      </c>
      <c r="E4272" s="1" t="s">
        <v>8169</v>
      </c>
      <c r="F4272" s="1">
        <v>30.1</v>
      </c>
      <c r="G4272" s="1">
        <v>0</v>
      </c>
      <c r="H4272" s="1" t="s">
        <v>8170</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8171</v>
      </c>
      <c r="E4273" s="1" t="s">
        <v>8172</v>
      </c>
      <c r="F4273" s="1">
        <v>32.200000000000003</v>
      </c>
      <c r="G4273" s="1">
        <v>0</v>
      </c>
      <c r="H4273" s="1" t="s">
        <v>7</v>
      </c>
      <c r="J4273" s="1">
        <v>0</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8173</v>
      </c>
      <c r="E4274" s="1" t="s">
        <v>8174</v>
      </c>
      <c r="F4274" s="1">
        <v>34.299999999999997</v>
      </c>
      <c r="G4274" s="1">
        <v>0</v>
      </c>
      <c r="H4274" s="1" t="s">
        <v>7</v>
      </c>
      <c r="J4274" s="1">
        <v>0</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8175</v>
      </c>
      <c r="E4275" s="1" t="s">
        <v>8176</v>
      </c>
      <c r="F4275" s="1">
        <v>39.4</v>
      </c>
      <c r="G4275" s="1">
        <v>0</v>
      </c>
      <c r="H4275" s="1" t="s">
        <v>7</v>
      </c>
      <c r="J4275" s="1">
        <v>0</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8177</v>
      </c>
      <c r="E4276" s="1" t="s">
        <v>8178</v>
      </c>
      <c r="F4276" s="1">
        <v>44.6</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8179</v>
      </c>
      <c r="E4277" s="1" t="s">
        <v>8180</v>
      </c>
      <c r="F4277" s="1">
        <v>46.5</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8181</v>
      </c>
      <c r="E4278" s="1" t="s">
        <v>8182</v>
      </c>
      <c r="F4278" s="1">
        <v>50.7</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8183</v>
      </c>
      <c r="E4279" s="1" t="s">
        <v>8184</v>
      </c>
      <c r="F4279" s="1">
        <v>53.9</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8185</v>
      </c>
      <c r="E4280" s="1" t="s">
        <v>8186</v>
      </c>
      <c r="F4280" s="1">
        <v>56.6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8187</v>
      </c>
      <c r="E4281" s="1" t="s">
        <v>8188</v>
      </c>
      <c r="F4281" s="1">
        <v>58.5</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8189</v>
      </c>
      <c r="E4282" s="1" t="s">
        <v>1862</v>
      </c>
      <c r="F4282" s="1">
        <v>60.6</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8190</v>
      </c>
      <c r="E4283" s="1" t="s">
        <v>8190</v>
      </c>
      <c r="F4283" s="1">
        <v>62</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8191</v>
      </c>
      <c r="E4284" s="1" t="s">
        <v>10187</v>
      </c>
      <c r="F4284" s="1">
        <v>63.7</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8192</v>
      </c>
      <c r="E4285" s="1" t="s">
        <v>8193</v>
      </c>
      <c r="F4285" s="1">
        <v>65.099999999999994</v>
      </c>
      <c r="G4285" s="1">
        <v>0</v>
      </c>
      <c r="H4285" s="1" t="s">
        <v>7</v>
      </c>
      <c r="J4285" s="1">
        <v>9</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8194</v>
      </c>
      <c r="E4286" s="1" t="s">
        <v>8195</v>
      </c>
      <c r="F4286" s="1">
        <v>68.099999999999994</v>
      </c>
      <c r="G4286" s="1">
        <v>0</v>
      </c>
      <c r="H4286" s="1" t="s">
        <v>7</v>
      </c>
      <c r="J4286" s="1">
        <v>9</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8196</v>
      </c>
      <c r="E4287" s="1" t="s">
        <v>8197</v>
      </c>
      <c r="F4287" s="1">
        <v>69.8</v>
      </c>
      <c r="G4287" s="1">
        <v>0</v>
      </c>
      <c r="H4287" s="1" t="s">
        <v>8198</v>
      </c>
      <c r="J4287" s="1">
        <v>9</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8199</v>
      </c>
      <c r="E4288" s="1" t="s">
        <v>8200</v>
      </c>
      <c r="F4288" s="1">
        <v>71</v>
      </c>
      <c r="G4288" s="1">
        <v>0</v>
      </c>
      <c r="H4288" s="1" t="s">
        <v>7</v>
      </c>
      <c r="J4288" s="1">
        <v>9</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8201</v>
      </c>
      <c r="E4289" s="1" t="s">
        <v>8202</v>
      </c>
      <c r="F4289" s="1">
        <v>75</v>
      </c>
      <c r="G4289" s="1">
        <v>0</v>
      </c>
      <c r="H4289" s="1" t="s">
        <v>7</v>
      </c>
      <c r="J4289" s="1">
        <v>9</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8203</v>
      </c>
      <c r="E4290" s="1" t="s">
        <v>8204</v>
      </c>
      <c r="F4290" s="1">
        <v>76.400000000000006</v>
      </c>
      <c r="G4290" s="1">
        <v>0</v>
      </c>
      <c r="H4290" s="1" t="s">
        <v>8205</v>
      </c>
      <c r="J4290" s="1">
        <v>9</v>
      </c>
      <c r="K4290" s="1">
        <v>0</v>
      </c>
      <c r="L4290" s="1">
        <v>4</v>
      </c>
      <c r="M4290" s="1">
        <v>0</v>
      </c>
      <c r="N4290" s="1">
        <v>0</v>
      </c>
      <c r="O4290" s="1">
        <v>0</v>
      </c>
      <c r="P4290" s="1" t="s">
        <v>9516</v>
      </c>
      <c r="Q4290" s="1">
        <v>0</v>
      </c>
      <c r="R4290" s="1">
        <v>0</v>
      </c>
      <c r="S4290" s="1">
        <v>0</v>
      </c>
      <c r="T4290" s="1" t="s">
        <v>9809</v>
      </c>
    </row>
    <row r="4291" spans="1:20" ht="13.5" customHeight="1">
      <c r="A4291" s="1" t="s">
        <v>6479</v>
      </c>
      <c r="B4291" s="1" t="s">
        <v>10608</v>
      </c>
      <c r="C4291" s="1" t="s">
        <v>6483</v>
      </c>
      <c r="D4291" s="1" t="s">
        <v>7634</v>
      </c>
      <c r="E4291" s="1" t="s">
        <v>7635</v>
      </c>
      <c r="F4291" s="1">
        <v>78.2</v>
      </c>
      <c r="G4291" s="1">
        <v>0</v>
      </c>
      <c r="H4291" s="1" t="s">
        <v>10599</v>
      </c>
      <c r="J4291" s="1">
        <v>109</v>
      </c>
      <c r="K4291" s="1">
        <v>12</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8207</v>
      </c>
      <c r="E4292" s="1" t="s">
        <v>8208</v>
      </c>
      <c r="F4292" s="1">
        <v>80.900000000000006</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8209</v>
      </c>
      <c r="E4293" s="1" t="s">
        <v>8210</v>
      </c>
      <c r="F4293" s="1">
        <v>83.3</v>
      </c>
      <c r="G4293" s="1">
        <v>0</v>
      </c>
      <c r="H4293" s="1" t="s">
        <v>7</v>
      </c>
      <c r="J4293" s="1">
        <v>9</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8211</v>
      </c>
      <c r="E4294" s="1" t="s">
        <v>8212</v>
      </c>
      <c r="F4294" s="1">
        <v>84.9</v>
      </c>
      <c r="G4294" s="1">
        <v>0</v>
      </c>
      <c r="H4294" s="1" t="s">
        <v>7</v>
      </c>
      <c r="J4294" s="1">
        <v>9</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8213</v>
      </c>
      <c r="E4295" s="1" t="s">
        <v>8214</v>
      </c>
      <c r="F4295" s="1">
        <v>86.1</v>
      </c>
      <c r="G4295" s="1">
        <v>0</v>
      </c>
      <c r="H4295" s="1" t="s">
        <v>7</v>
      </c>
      <c r="J4295" s="1">
        <v>0</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8215</v>
      </c>
      <c r="E4296" s="1" t="s">
        <v>8216</v>
      </c>
      <c r="F4296" s="1">
        <v>87.4</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8217</v>
      </c>
      <c r="E4297" s="1" t="s">
        <v>8218</v>
      </c>
      <c r="F4297" s="1">
        <v>88.8</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8219</v>
      </c>
      <c r="E4298" s="1" t="s">
        <v>8220</v>
      </c>
      <c r="F4298" s="1">
        <v>91</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8221</v>
      </c>
      <c r="E4299" s="1" t="s">
        <v>8222</v>
      </c>
      <c r="F4299" s="1">
        <v>92.4</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8223</v>
      </c>
      <c r="E4300" s="1" t="s">
        <v>8224</v>
      </c>
      <c r="F4300" s="1">
        <v>94.3</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8225</v>
      </c>
      <c r="E4301" s="1" t="s">
        <v>8226</v>
      </c>
      <c r="F4301" s="1">
        <v>97.9</v>
      </c>
      <c r="G4301" s="1">
        <v>0</v>
      </c>
      <c r="H4301" s="1" t="s">
        <v>8170</v>
      </c>
      <c r="J4301" s="1">
        <v>0</v>
      </c>
      <c r="K4301" s="1">
        <v>0</v>
      </c>
      <c r="L4301" s="1">
        <v>4</v>
      </c>
      <c r="M4301" s="1">
        <v>0</v>
      </c>
      <c r="N4301" s="1">
        <v>0</v>
      </c>
      <c r="O4301" s="1">
        <v>0</v>
      </c>
      <c r="P4301" s="1" t="s">
        <v>9516</v>
      </c>
      <c r="Q4301" s="1">
        <v>0</v>
      </c>
      <c r="R4301" s="1">
        <v>0</v>
      </c>
      <c r="S4301" s="1">
        <v>0</v>
      </c>
      <c r="T4301" s="1" t="s">
        <v>9516</v>
      </c>
    </row>
    <row r="4302" spans="1:20" ht="13.5" customHeight="1">
      <c r="A4302" s="1" t="s">
        <v>8227</v>
      </c>
      <c r="B4302" s="1" t="s">
        <v>6480</v>
      </c>
      <c r="C4302" s="1" t="s">
        <v>6483</v>
      </c>
      <c r="D4302" s="1" t="s">
        <v>8228</v>
      </c>
      <c r="E4302" s="1" t="s">
        <v>8229</v>
      </c>
      <c r="F4302" s="1">
        <v>99.9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8227</v>
      </c>
      <c r="B4303" s="1" t="s">
        <v>6480</v>
      </c>
      <c r="C4303" s="1" t="s">
        <v>6483</v>
      </c>
      <c r="D4303" s="1" t="s">
        <v>8230</v>
      </c>
      <c r="E4303" s="1" t="s">
        <v>5769</v>
      </c>
      <c r="F4303" s="1">
        <v>101.4</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8227</v>
      </c>
      <c r="B4304" s="1" t="s">
        <v>6480</v>
      </c>
      <c r="C4304" s="1" t="s">
        <v>6483</v>
      </c>
      <c r="D4304" s="1" t="s">
        <v>8231</v>
      </c>
      <c r="E4304" s="1" t="s">
        <v>8232</v>
      </c>
      <c r="F4304" s="1">
        <v>103.5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8233</v>
      </c>
      <c r="E4305" s="1" t="s">
        <v>8234</v>
      </c>
      <c r="F4305" s="1">
        <v>105.6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8227</v>
      </c>
      <c r="B4306" s="1" t="s">
        <v>6480</v>
      </c>
      <c r="C4306" s="1" t="s">
        <v>6483</v>
      </c>
      <c r="D4306" s="1" t="s">
        <v>8235</v>
      </c>
      <c r="E4306" s="1" t="s">
        <v>8236</v>
      </c>
      <c r="F4306" s="1">
        <v>106.8</v>
      </c>
      <c r="G4306" s="1">
        <v>0</v>
      </c>
      <c r="H4306" s="1" t="s">
        <v>8237</v>
      </c>
      <c r="J4306" s="1">
        <v>0</v>
      </c>
      <c r="K4306" s="1">
        <v>0</v>
      </c>
      <c r="L4306" s="1">
        <v>4</v>
      </c>
      <c r="M4306" s="1">
        <v>0</v>
      </c>
      <c r="N4306" s="1">
        <v>0</v>
      </c>
      <c r="O4306" s="1">
        <v>0</v>
      </c>
      <c r="P4306" s="1" t="s">
        <v>9516</v>
      </c>
      <c r="Q4306" s="1">
        <v>0</v>
      </c>
      <c r="R4306" s="1">
        <v>0</v>
      </c>
      <c r="S4306" s="1">
        <v>0</v>
      </c>
      <c r="T4306" s="1" t="s">
        <v>9516</v>
      </c>
    </row>
    <row r="4307" spans="1:20" ht="13.5" customHeight="1">
      <c r="A4307" s="1" t="s">
        <v>8227</v>
      </c>
      <c r="B4307" s="1" t="s">
        <v>6480</v>
      </c>
      <c r="C4307" s="1" t="s">
        <v>6483</v>
      </c>
      <c r="D4307" s="1" t="s">
        <v>8238</v>
      </c>
      <c r="E4307" s="1" t="s">
        <v>8239</v>
      </c>
      <c r="F4307" s="1">
        <v>110.4</v>
      </c>
      <c r="G4307" s="1">
        <v>0</v>
      </c>
      <c r="H4307" s="1" t="s">
        <v>7</v>
      </c>
      <c r="J4307" s="1">
        <v>0</v>
      </c>
      <c r="K4307" s="1">
        <v>0</v>
      </c>
      <c r="L4307" s="1">
        <v>0</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8240</v>
      </c>
      <c r="E4308" s="1" t="s">
        <v>8241</v>
      </c>
      <c r="F4308" s="1">
        <v>113.9</v>
      </c>
      <c r="G4308" s="1">
        <v>0</v>
      </c>
      <c r="H4308" s="1" t="s">
        <v>8242</v>
      </c>
      <c r="J4308" s="1">
        <v>0</v>
      </c>
      <c r="K4308" s="1">
        <v>11</v>
      </c>
      <c r="L4308" s="1">
        <v>0</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8243</v>
      </c>
      <c r="E4309" s="1" t="s">
        <v>1723</v>
      </c>
      <c r="F4309" s="1">
        <v>118.8</v>
      </c>
      <c r="G4309" s="1">
        <v>0</v>
      </c>
      <c r="H4309" s="1" t="s">
        <v>7</v>
      </c>
      <c r="J4309" s="1">
        <v>0</v>
      </c>
      <c r="K4309" s="1">
        <v>0</v>
      </c>
      <c r="L4309" s="1">
        <v>0</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8244</v>
      </c>
      <c r="E4310" s="1" t="s">
        <v>8245</v>
      </c>
      <c r="F4310" s="1">
        <v>122.6</v>
      </c>
      <c r="G4310" s="1">
        <v>0</v>
      </c>
      <c r="H4310" s="1" t="s">
        <v>7</v>
      </c>
      <c r="J4310" s="1">
        <v>0</v>
      </c>
      <c r="K4310" s="1">
        <v>0</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8246</v>
      </c>
      <c r="E4311" s="1" t="s">
        <v>8247</v>
      </c>
      <c r="F4311" s="1">
        <v>126.1</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8248</v>
      </c>
      <c r="E4312" s="1" t="s">
        <v>8249</v>
      </c>
      <c r="F4312" s="1">
        <v>129.69999999999999</v>
      </c>
      <c r="G4312" s="1">
        <v>0</v>
      </c>
      <c r="H4312" s="1" t="s">
        <v>8250</v>
      </c>
      <c r="J4312" s="1">
        <v>0</v>
      </c>
      <c r="K4312" s="1">
        <v>12</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8251</v>
      </c>
      <c r="E4313" s="1" t="s">
        <v>8252</v>
      </c>
      <c r="F4313" s="1">
        <v>132.19999999999999</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8253</v>
      </c>
      <c r="E4314" s="1" t="s">
        <v>8254</v>
      </c>
      <c r="F4314" s="1">
        <v>135.19999999999999</v>
      </c>
      <c r="G4314" s="1">
        <v>0</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8255</v>
      </c>
      <c r="E4315" s="1" t="s">
        <v>8256</v>
      </c>
      <c r="F4315" s="1">
        <v>139.1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8257</v>
      </c>
      <c r="E4316" s="1" t="s">
        <v>8258</v>
      </c>
      <c r="F4316" s="1">
        <v>141.9</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8259</v>
      </c>
      <c r="E4317" s="1" t="s">
        <v>8260</v>
      </c>
      <c r="F4317" s="1">
        <v>144.30000000000001</v>
      </c>
      <c r="G4317" s="1">
        <v>0</v>
      </c>
      <c r="H4317" s="1" t="s">
        <v>7</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8261</v>
      </c>
      <c r="E4318" s="1" t="s">
        <v>8262</v>
      </c>
      <c r="F4318" s="1">
        <v>147.5</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8263</v>
      </c>
      <c r="B4319" s="1" t="s">
        <v>6480</v>
      </c>
      <c r="C4319" s="1" t="s">
        <v>6483</v>
      </c>
      <c r="D4319" s="1" t="s">
        <v>3325</v>
      </c>
      <c r="E4319" s="1" t="s">
        <v>3326</v>
      </c>
      <c r="F4319" s="1">
        <v>151.6</v>
      </c>
      <c r="G4319" s="1">
        <v>0</v>
      </c>
      <c r="H4319" s="1" t="s">
        <v>7</v>
      </c>
      <c r="I4319" s="1" t="s">
        <v>9350</v>
      </c>
      <c r="J4319" s="1">
        <v>0</v>
      </c>
      <c r="K4319" s="1">
        <v>0</v>
      </c>
      <c r="L4319" s="1">
        <v>0</v>
      </c>
      <c r="M4319" s="1">
        <v>0</v>
      </c>
      <c r="N4319" s="1">
        <v>0</v>
      </c>
      <c r="O4319" s="1">
        <v>0</v>
      </c>
      <c r="P4319" s="1" t="s">
        <v>9516</v>
      </c>
      <c r="Q4319" s="1">
        <v>0</v>
      </c>
      <c r="R4319" s="1">
        <v>0</v>
      </c>
      <c r="S4319" s="1">
        <v>0</v>
      </c>
      <c r="T4319" s="1" t="s">
        <v>9516</v>
      </c>
    </row>
    <row r="4320" spans="1:20" ht="13.5" customHeight="1">
      <c r="A4320" s="1" t="s">
        <v>8263</v>
      </c>
      <c r="B4320" s="1" t="s">
        <v>6480</v>
      </c>
      <c r="C4320" s="1" t="s">
        <v>6483</v>
      </c>
      <c r="D4320" s="1" t="s">
        <v>8264</v>
      </c>
      <c r="E4320" s="1" t="s">
        <v>8265</v>
      </c>
      <c r="F4320" s="1">
        <v>154.80000000000001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8263</v>
      </c>
      <c r="B4321" s="1" t="s">
        <v>6480</v>
      </c>
      <c r="C4321" s="1" t="s">
        <v>6483</v>
      </c>
      <c r="D4321" s="1" t="s">
        <v>8266</v>
      </c>
      <c r="E4321" s="1" t="s">
        <v>8267</v>
      </c>
      <c r="F4321" s="1">
        <v>159.4</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8268</v>
      </c>
      <c r="E4322" s="1" t="s">
        <v>8269</v>
      </c>
      <c r="F4322" s="1">
        <v>164.1</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8270</v>
      </c>
      <c r="E4323" s="1" t="s">
        <v>8271</v>
      </c>
      <c r="F4323" s="1">
        <v>168.6</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8272</v>
      </c>
      <c r="E4324" s="1" t="s">
        <v>8273</v>
      </c>
      <c r="F4324" s="1">
        <v>172.8</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8274</v>
      </c>
      <c r="E4325" s="1" t="s">
        <v>8275</v>
      </c>
      <c r="F4325" s="1">
        <v>176.7</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8276</v>
      </c>
      <c r="E4326" s="1" t="s">
        <v>8277</v>
      </c>
      <c r="F4326" s="1">
        <v>180.2</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8278</v>
      </c>
      <c r="E4327" s="1" t="s">
        <v>8279</v>
      </c>
      <c r="F4327" s="1">
        <v>184.6</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8280</v>
      </c>
      <c r="E4328" s="1" t="s">
        <v>8281</v>
      </c>
      <c r="F4328" s="1">
        <v>188.8</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8282</v>
      </c>
      <c r="E4329" s="1" t="s">
        <v>8283</v>
      </c>
      <c r="F4329" s="1">
        <v>191.7</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8284</v>
      </c>
      <c r="E4330" s="1" t="s">
        <v>8285</v>
      </c>
      <c r="F4330" s="1">
        <v>193.3</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8286</v>
      </c>
      <c r="E4331" s="1" t="s">
        <v>8287</v>
      </c>
      <c r="F4331" s="1">
        <v>196.6</v>
      </c>
      <c r="G4331" s="1">
        <v>0</v>
      </c>
      <c r="H4331" s="1" t="s">
        <v>8288</v>
      </c>
      <c r="J4331" s="1">
        <v>0</v>
      </c>
      <c r="K4331" s="1">
        <v>11</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10297</v>
      </c>
      <c r="E4332" s="1" t="s">
        <v>10298</v>
      </c>
      <c r="F4332" s="1">
        <v>199.8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8289</v>
      </c>
      <c r="E4333" s="1" t="s">
        <v>8290</v>
      </c>
      <c r="F4333" s="1">
        <v>201.9</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9950</v>
      </c>
      <c r="E4334" s="1" t="s">
        <v>9951</v>
      </c>
      <c r="F4334" s="1">
        <v>205.3</v>
      </c>
      <c r="G4334" s="1">
        <v>0</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8291</v>
      </c>
      <c r="E4335" s="1" t="s">
        <v>8292</v>
      </c>
      <c r="F4335" s="1">
        <v>207.5</v>
      </c>
      <c r="G4335" s="1">
        <v>0</v>
      </c>
      <c r="H4335" s="1" t="s">
        <v>8293</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8294</v>
      </c>
      <c r="E4336" s="1" t="s">
        <v>8295</v>
      </c>
      <c r="F4336" s="1">
        <v>212.3</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8296</v>
      </c>
      <c r="E4337" s="1" t="s">
        <v>4785</v>
      </c>
      <c r="F4337" s="1">
        <v>218.5</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8297</v>
      </c>
      <c r="E4338" s="1" t="s">
        <v>8298</v>
      </c>
      <c r="F4338" s="1">
        <v>223.5</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8299</v>
      </c>
      <c r="E4339" s="1" t="s">
        <v>8300</v>
      </c>
      <c r="F4339" s="1">
        <v>227.6</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8301</v>
      </c>
      <c r="E4340" s="1" t="s">
        <v>8302</v>
      </c>
      <c r="F4340" s="1">
        <v>229.5</v>
      </c>
      <c r="G4340" s="1">
        <v>0</v>
      </c>
      <c r="H4340" s="1" t="s">
        <v>8250</v>
      </c>
      <c r="J4340" s="1">
        <v>0</v>
      </c>
      <c r="K4340" s="1">
        <v>12</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8303</v>
      </c>
      <c r="E4341" s="1" t="s">
        <v>8304</v>
      </c>
      <c r="F4341" s="1">
        <v>232.3</v>
      </c>
      <c r="G4341" s="1">
        <v>0</v>
      </c>
      <c r="H4341" s="1" t="s">
        <v>8305</v>
      </c>
      <c r="J4341" s="1">
        <v>0</v>
      </c>
      <c r="K4341" s="1">
        <v>0</v>
      </c>
      <c r="L4341" s="1">
        <v>0</v>
      </c>
      <c r="M4341" s="1">
        <v>0</v>
      </c>
      <c r="N4341" s="1">
        <v>0</v>
      </c>
      <c r="O4341" s="1">
        <v>0</v>
      </c>
      <c r="P4341" s="1" t="s">
        <v>9516</v>
      </c>
      <c r="Q4341" s="1">
        <v>0</v>
      </c>
      <c r="R4341" s="1">
        <v>0</v>
      </c>
      <c r="S4341" s="1">
        <v>0</v>
      </c>
      <c r="T4341" s="1" t="s">
        <v>9516</v>
      </c>
    </row>
    <row r="4342" spans="1:20" ht="13.5" customHeight="1">
      <c r="A4342" s="1" t="s">
        <v>8306</v>
      </c>
      <c r="B4342" s="1" t="s">
        <v>6480</v>
      </c>
      <c r="C4342" s="1" t="s">
        <v>8307</v>
      </c>
      <c r="D4342" s="1" t="s">
        <v>2692</v>
      </c>
      <c r="E4342" s="1" t="s">
        <v>1984</v>
      </c>
      <c r="F4342" s="1">
        <v>0</v>
      </c>
      <c r="G4342" s="1">
        <v>0</v>
      </c>
      <c r="H4342" s="1" t="s">
        <v>8250</v>
      </c>
      <c r="I4342" s="1" t="s">
        <v>9350</v>
      </c>
      <c r="J4342" s="1">
        <v>0</v>
      </c>
      <c r="K4342" s="1">
        <v>10</v>
      </c>
      <c r="L4342" s="1">
        <v>0</v>
      </c>
      <c r="M4342" s="1">
        <v>0</v>
      </c>
      <c r="N4342" s="1">
        <v>0</v>
      </c>
      <c r="O4342" s="1">
        <v>0</v>
      </c>
      <c r="P4342" s="1" t="s">
        <v>9516</v>
      </c>
      <c r="Q4342" s="1">
        <v>0</v>
      </c>
      <c r="R4342" s="1">
        <v>0</v>
      </c>
      <c r="S4342" s="1">
        <v>0</v>
      </c>
      <c r="T4342" s="1" t="s">
        <v>9516</v>
      </c>
    </row>
    <row r="4343" spans="1:20" ht="13.5" customHeight="1">
      <c r="A4343" s="1" t="s">
        <v>8306</v>
      </c>
      <c r="B4343" s="1" t="s">
        <v>6480</v>
      </c>
      <c r="C4343" s="1" t="s">
        <v>8307</v>
      </c>
      <c r="D4343" s="1" t="s">
        <v>8308</v>
      </c>
      <c r="E4343" s="1" t="s">
        <v>8309</v>
      </c>
      <c r="F4343" s="1">
        <v>2.6</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8306</v>
      </c>
      <c r="B4344" s="1" t="s">
        <v>6480</v>
      </c>
      <c r="C4344" s="1" t="s">
        <v>8307</v>
      </c>
      <c r="D4344" s="1" t="s">
        <v>8310</v>
      </c>
      <c r="E4344" s="1" t="s">
        <v>8311</v>
      </c>
      <c r="F4344" s="1">
        <v>5.7</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8312</v>
      </c>
      <c r="E4345" s="1" t="s">
        <v>8313</v>
      </c>
      <c r="F4345" s="1">
        <v>12</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8314</v>
      </c>
      <c r="E4346" s="1" t="s">
        <v>8315</v>
      </c>
      <c r="F4346" s="1">
        <v>14.2</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8316</v>
      </c>
      <c r="E4347" s="1" t="s">
        <v>8317</v>
      </c>
      <c r="F4347" s="1">
        <v>16.600000000000001</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8318</v>
      </c>
      <c r="E4348" s="1" t="s">
        <v>8319</v>
      </c>
      <c r="F4348" s="1">
        <v>20.399999999999999</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8320</v>
      </c>
      <c r="E4349" s="1" t="s">
        <v>8321</v>
      </c>
      <c r="F4349" s="1">
        <v>22.9</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8322</v>
      </c>
      <c r="E4350" s="1" t="s">
        <v>8323</v>
      </c>
      <c r="F4350" s="1">
        <v>28.8</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8324</v>
      </c>
      <c r="E4351" s="1" t="s">
        <v>8325</v>
      </c>
      <c r="F4351" s="1">
        <v>34.1</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8326</v>
      </c>
      <c r="E4352" s="1" t="s">
        <v>8327</v>
      </c>
      <c r="F4352" s="1">
        <v>36.5</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8328</v>
      </c>
      <c r="E4353" s="1" t="s">
        <v>8329</v>
      </c>
      <c r="F4353" s="1">
        <v>41.5</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8330</v>
      </c>
      <c r="E4354" s="1" t="s">
        <v>8331</v>
      </c>
      <c r="F4354" s="1">
        <v>46.1</v>
      </c>
      <c r="G4354" s="1">
        <v>0</v>
      </c>
      <c r="H4354" s="1" t="s">
        <v>8332</v>
      </c>
      <c r="J4354" s="1">
        <v>0</v>
      </c>
      <c r="K4354" s="1">
        <v>10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8333</v>
      </c>
      <c r="E4355" s="1" t="s">
        <v>8334</v>
      </c>
      <c r="F4355" s="1">
        <v>49.3</v>
      </c>
      <c r="G4355" s="1">
        <v>0</v>
      </c>
      <c r="H4355" s="1" t="s">
        <v>8153</v>
      </c>
      <c r="J4355" s="1">
        <v>0</v>
      </c>
      <c r="K4355" s="1">
        <v>0</v>
      </c>
      <c r="L4355" s="1">
        <v>0</v>
      </c>
      <c r="M4355" s="1">
        <v>0</v>
      </c>
      <c r="N4355" s="1">
        <v>0</v>
      </c>
      <c r="O4355" s="1">
        <v>0</v>
      </c>
      <c r="P4355" s="1" t="s">
        <v>9516</v>
      </c>
      <c r="Q4355" s="1">
        <v>0</v>
      </c>
      <c r="R4355" s="1">
        <v>0</v>
      </c>
      <c r="S4355" s="1">
        <v>0</v>
      </c>
      <c r="T4355" s="1" t="s">
        <v>9516</v>
      </c>
    </row>
    <row r="4356" spans="1:20" ht="13.5" customHeight="1">
      <c r="A4356" s="1" t="s">
        <v>6479</v>
      </c>
      <c r="B4356" s="1" t="s">
        <v>6480</v>
      </c>
      <c r="C4356" s="1" t="s">
        <v>8198</v>
      </c>
      <c r="D4356" s="1" t="s">
        <v>8335</v>
      </c>
      <c r="E4356" s="1" t="s">
        <v>8336</v>
      </c>
      <c r="F4356" s="1">
        <v>0</v>
      </c>
      <c r="G4356" s="1">
        <v>0</v>
      </c>
      <c r="J4356" s="1">
        <v>9</v>
      </c>
      <c r="K4356" s="1">
        <v>0</v>
      </c>
      <c r="L4356" s="1">
        <v>4</v>
      </c>
      <c r="M4356" s="1">
        <v>0</v>
      </c>
      <c r="N4356" s="1">
        <v>0</v>
      </c>
      <c r="O4356" s="1">
        <v>0</v>
      </c>
      <c r="P4356" s="1" t="s">
        <v>9516</v>
      </c>
      <c r="Q4356" s="1">
        <v>0</v>
      </c>
      <c r="R4356" s="1">
        <v>0</v>
      </c>
      <c r="S4356" s="1">
        <v>0</v>
      </c>
      <c r="T4356" s="1" t="s">
        <v>9516</v>
      </c>
    </row>
    <row r="4357" spans="1:20" ht="13.5" customHeight="1">
      <c r="A4357" s="1" t="s">
        <v>6479</v>
      </c>
      <c r="B4357" s="1" t="s">
        <v>6480</v>
      </c>
      <c r="C4357" s="1" t="s">
        <v>8198</v>
      </c>
      <c r="D4357" s="1" t="s">
        <v>8337</v>
      </c>
      <c r="E4357" s="1" t="s">
        <v>8338</v>
      </c>
      <c r="F4357" s="1">
        <v>2.1</v>
      </c>
      <c r="G4357" s="1">
        <v>2.2999999999999998</v>
      </c>
      <c r="J4357" s="1">
        <v>9</v>
      </c>
      <c r="K4357" s="1">
        <v>0</v>
      </c>
      <c r="L4357" s="1">
        <v>4</v>
      </c>
      <c r="M4357" s="1">
        <v>0</v>
      </c>
      <c r="N4357" s="1">
        <v>0</v>
      </c>
      <c r="O4357" s="1">
        <v>0</v>
      </c>
      <c r="P4357" s="1" t="s">
        <v>9516</v>
      </c>
      <c r="Q4357" s="1">
        <v>0</v>
      </c>
      <c r="R4357" s="1">
        <v>0</v>
      </c>
      <c r="S4357" s="1">
        <v>0</v>
      </c>
      <c r="T4357" s="1" t="s">
        <v>9516</v>
      </c>
    </row>
    <row r="4358" spans="1:20" ht="13.5" customHeight="1">
      <c r="A4358" s="1" t="s">
        <v>6479</v>
      </c>
      <c r="B4358" s="1" t="s">
        <v>6480</v>
      </c>
      <c r="C4358" s="1" t="s">
        <v>8198</v>
      </c>
      <c r="D4358" s="1" t="s">
        <v>8339</v>
      </c>
      <c r="E4358" s="1" t="s">
        <v>8340</v>
      </c>
      <c r="F4358" s="1">
        <v>6.5</v>
      </c>
      <c r="G4358" s="1">
        <v>7.2</v>
      </c>
      <c r="J4358" s="1">
        <v>9</v>
      </c>
      <c r="K4358" s="1">
        <v>0</v>
      </c>
      <c r="L4358" s="1">
        <v>4</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8341</v>
      </c>
      <c r="E4359" s="1" t="s">
        <v>8342</v>
      </c>
      <c r="F4359" s="1">
        <v>7.4</v>
      </c>
      <c r="G4359" s="1">
        <v>8.1</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8343</v>
      </c>
      <c r="E4360" s="1" t="s">
        <v>8344</v>
      </c>
      <c r="F4360" s="1">
        <v>9.1999999999999993</v>
      </c>
      <c r="G4360" s="1">
        <v>10.1</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8196</v>
      </c>
      <c r="E4361" s="1" t="s">
        <v>8197</v>
      </c>
      <c r="F4361" s="1">
        <v>12.9</v>
      </c>
      <c r="G4361" s="1">
        <v>14.2</v>
      </c>
      <c r="H4361" s="1" t="s">
        <v>6483</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8345</v>
      </c>
      <c r="E4362" s="1" t="s">
        <v>8346</v>
      </c>
      <c r="F4362" s="1">
        <v>14.2</v>
      </c>
      <c r="G4362" s="1">
        <v>15.6</v>
      </c>
      <c r="H4362" s="1" t="s">
        <v>7</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8347</v>
      </c>
      <c r="E4363" s="1" t="s">
        <v>8348</v>
      </c>
      <c r="F4363" s="1">
        <v>14.8</v>
      </c>
      <c r="G4363" s="1">
        <v>16.3</v>
      </c>
      <c r="H4363" s="1" t="s">
        <v>7</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8349</v>
      </c>
      <c r="E4364" s="1" t="s">
        <v>8350</v>
      </c>
      <c r="F4364" s="1">
        <v>16.399999999999999</v>
      </c>
      <c r="G4364" s="1">
        <v>18</v>
      </c>
      <c r="H4364" s="1" t="s">
        <v>7</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8351</v>
      </c>
      <c r="E4365" s="1" t="s">
        <v>8352</v>
      </c>
      <c r="F4365" s="1">
        <v>18.2</v>
      </c>
      <c r="G4365" s="1">
        <v>20</v>
      </c>
      <c r="H4365" s="1" t="s">
        <v>7</v>
      </c>
      <c r="J4365" s="1">
        <v>0</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8353</v>
      </c>
      <c r="E4366" s="1" t="s">
        <v>10228</v>
      </c>
      <c r="F4366" s="1">
        <v>19.2</v>
      </c>
      <c r="G4366" s="1">
        <v>21.1</v>
      </c>
      <c r="H4366" s="1" t="s">
        <v>8205</v>
      </c>
      <c r="J4366" s="1">
        <v>0</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8354</v>
      </c>
      <c r="E4367" s="1" t="s">
        <v>8355</v>
      </c>
      <c r="F4367" s="1">
        <v>20.6</v>
      </c>
      <c r="G4367" s="1">
        <v>22.7</v>
      </c>
      <c r="H4367" s="1" t="s">
        <v>7</v>
      </c>
      <c r="J4367" s="1">
        <v>0</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8356</v>
      </c>
      <c r="E4368" s="1" t="s">
        <v>8357</v>
      </c>
      <c r="F4368" s="1">
        <v>21.9</v>
      </c>
      <c r="G4368" s="1">
        <v>24.1</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8358</v>
      </c>
      <c r="E4369" s="1" t="s">
        <v>8359</v>
      </c>
      <c r="F4369" s="1">
        <v>23.1</v>
      </c>
      <c r="G4369" s="1">
        <v>25.4</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8360</v>
      </c>
      <c r="E4370" s="1" t="s">
        <v>8361</v>
      </c>
      <c r="F4370" s="1">
        <v>24.1</v>
      </c>
      <c r="G4370" s="1">
        <v>26.5</v>
      </c>
      <c r="H4370" s="1" t="s">
        <v>7</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8362</v>
      </c>
      <c r="E4371" s="1" t="s">
        <v>8363</v>
      </c>
      <c r="F4371" s="1">
        <v>25.4</v>
      </c>
      <c r="G4371" s="1">
        <v>27.9</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8205</v>
      </c>
      <c r="D4372" s="1" t="s">
        <v>35</v>
      </c>
      <c r="E4372" s="1" t="s">
        <v>10194</v>
      </c>
      <c r="F4372" s="1">
        <v>0</v>
      </c>
      <c r="G4372" s="1">
        <v>0</v>
      </c>
      <c r="H4372" s="1" t="s">
        <v>8170</v>
      </c>
      <c r="I4372" s="1" t="s">
        <v>9755</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8205</v>
      </c>
      <c r="D4373" s="1" t="s">
        <v>8364</v>
      </c>
      <c r="E4373" s="1" t="s">
        <v>8365</v>
      </c>
      <c r="F4373" s="1">
        <v>3.2</v>
      </c>
      <c r="G4373" s="1">
        <v>0</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8205</v>
      </c>
      <c r="D4374" s="1" t="s">
        <v>8366</v>
      </c>
      <c r="E4374" s="1" t="s">
        <v>8367</v>
      </c>
      <c r="F4374" s="1">
        <v>5.2</v>
      </c>
      <c r="G4374" s="1">
        <v>0</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8368</v>
      </c>
      <c r="E4375" s="1" t="s">
        <v>8369</v>
      </c>
      <c r="F4375" s="1">
        <v>10.199999999999999</v>
      </c>
      <c r="G4375" s="1">
        <v>0</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8370</v>
      </c>
      <c r="E4376" s="1" t="s">
        <v>8371</v>
      </c>
      <c r="F4376" s="1">
        <v>11.7</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8372</v>
      </c>
      <c r="E4377" s="1" t="s">
        <v>8373</v>
      </c>
      <c r="F4377" s="1">
        <v>14.8</v>
      </c>
      <c r="G4377" s="1">
        <v>0</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8374</v>
      </c>
      <c r="E4378" s="1" t="s">
        <v>8375</v>
      </c>
      <c r="F4378" s="1">
        <v>17.399999999999999</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8353</v>
      </c>
      <c r="E4379" s="1" t="s">
        <v>10228</v>
      </c>
      <c r="F4379" s="1">
        <v>19.399999999999999</v>
      </c>
      <c r="G4379" s="1">
        <v>0</v>
      </c>
      <c r="H4379" s="1" t="s">
        <v>8198</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8376</v>
      </c>
      <c r="E4380" s="1" t="s">
        <v>8377</v>
      </c>
      <c r="F4380" s="1">
        <v>20.100000000000001</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8378</v>
      </c>
      <c r="E4381" s="1" t="s">
        <v>8379</v>
      </c>
      <c r="F4381" s="1">
        <v>22.6</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8203</v>
      </c>
      <c r="E4382" s="1" t="s">
        <v>8204</v>
      </c>
      <c r="F4382" s="1">
        <v>25.1</v>
      </c>
      <c r="G4382" s="1">
        <v>0</v>
      </c>
      <c r="H4382" s="1" t="s">
        <v>6483</v>
      </c>
      <c r="J4382" s="1">
        <v>0</v>
      </c>
      <c r="K4382" s="1">
        <v>0</v>
      </c>
      <c r="L4382" s="1">
        <v>4</v>
      </c>
      <c r="M4382" s="1">
        <v>0</v>
      </c>
      <c r="N4382" s="1">
        <v>0</v>
      </c>
      <c r="O4382" s="1">
        <v>0</v>
      </c>
      <c r="P4382" s="1" t="s">
        <v>9516</v>
      </c>
      <c r="Q4382" s="1">
        <v>0</v>
      </c>
      <c r="R4382" s="1">
        <v>0</v>
      </c>
      <c r="S4382" s="1">
        <v>0</v>
      </c>
      <c r="T4382" s="1" t="s">
        <v>9516</v>
      </c>
    </row>
    <row r="4383" spans="1:20" ht="13.5" customHeight="1">
      <c r="A4383" s="1" t="s">
        <v>9502</v>
      </c>
      <c r="B4383" s="1" t="s">
        <v>9501</v>
      </c>
      <c r="C4383" s="1" t="s">
        <v>8205</v>
      </c>
      <c r="D4383" s="1" t="s">
        <v>9493</v>
      </c>
      <c r="E4383" s="1" t="s">
        <v>9494</v>
      </c>
      <c r="F4383" s="1">
        <v>32767</v>
      </c>
      <c r="G4383" s="1" t="s">
        <v>9495</v>
      </c>
      <c r="J4383" s="1">
        <v>0</v>
      </c>
      <c r="K4383" s="1">
        <v>0</v>
      </c>
      <c r="L4383" s="1">
        <v>4</v>
      </c>
      <c r="M4383" s="1">
        <v>0</v>
      </c>
      <c r="N4383" s="1">
        <v>0</v>
      </c>
      <c r="O4383" s="1">
        <v>0</v>
      </c>
      <c r="P4383" s="1" t="s">
        <v>9516</v>
      </c>
      <c r="Q4383" s="1">
        <v>0</v>
      </c>
      <c r="R4383" s="1">
        <v>0</v>
      </c>
      <c r="S4383" s="1">
        <v>0</v>
      </c>
      <c r="T4383" s="1" t="s">
        <v>9516</v>
      </c>
    </row>
    <row r="4384" spans="1:20" ht="13.5" customHeight="1">
      <c r="A4384" s="1" t="s">
        <v>9502</v>
      </c>
      <c r="B4384" s="1" t="s">
        <v>9501</v>
      </c>
      <c r="C4384" s="1" t="s">
        <v>8380</v>
      </c>
      <c r="D4384" s="1" t="s">
        <v>9497</v>
      </c>
      <c r="E4384" s="1" t="s">
        <v>9789</v>
      </c>
      <c r="F4384" s="1">
        <v>-32768</v>
      </c>
      <c r="G4384" s="1" t="s">
        <v>9495</v>
      </c>
      <c r="H4384" s="1" t="s">
        <v>9795</v>
      </c>
      <c r="J4384" s="1">
        <v>0</v>
      </c>
      <c r="K4384" s="1">
        <v>0</v>
      </c>
      <c r="L4384" s="1">
        <v>4</v>
      </c>
      <c r="M4384" s="1">
        <v>0</v>
      </c>
      <c r="N4384" s="1">
        <v>0</v>
      </c>
      <c r="O4384" s="1">
        <v>0</v>
      </c>
      <c r="P4384" s="1" t="s">
        <v>9516</v>
      </c>
      <c r="Q4384" s="1">
        <v>0</v>
      </c>
      <c r="R4384" s="1">
        <v>0</v>
      </c>
      <c r="S4384" s="1">
        <v>0</v>
      </c>
      <c r="T4384" s="1" t="s">
        <v>9516</v>
      </c>
    </row>
    <row r="4385" spans="1:20" ht="13.5" customHeight="1">
      <c r="A4385" s="1" t="s">
        <v>9502</v>
      </c>
      <c r="B4385" s="1" t="s">
        <v>9501</v>
      </c>
      <c r="C4385" s="1" t="s">
        <v>8380</v>
      </c>
      <c r="D4385" s="1" t="s">
        <v>9789</v>
      </c>
      <c r="E4385" s="1" t="s">
        <v>9790</v>
      </c>
      <c r="F4385" s="1">
        <v>-32767</v>
      </c>
      <c r="G4385" s="1" t="s">
        <v>9761</v>
      </c>
      <c r="J4385" s="1">
        <v>0</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8380</v>
      </c>
      <c r="D4386" s="1" t="s">
        <v>8381</v>
      </c>
      <c r="E4386" s="1" t="s">
        <v>8382</v>
      </c>
      <c r="F4386" s="1">
        <v>0</v>
      </c>
      <c r="G4386" s="1">
        <v>0</v>
      </c>
      <c r="H4386" s="1" t="s">
        <v>8153</v>
      </c>
      <c r="J4386" s="1">
        <v>8</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8380</v>
      </c>
      <c r="D4387" s="1" t="s">
        <v>8383</v>
      </c>
      <c r="E4387" s="1" t="s">
        <v>8384</v>
      </c>
      <c r="F4387" s="1">
        <v>3.3</v>
      </c>
      <c r="G4387" s="1">
        <v>3.6</v>
      </c>
      <c r="H4387" s="1" t="s">
        <v>7</v>
      </c>
      <c r="J4387" s="1">
        <v>8</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8380</v>
      </c>
      <c r="D4388" s="1" t="s">
        <v>8385</v>
      </c>
      <c r="E4388" s="1" t="s">
        <v>8386</v>
      </c>
      <c r="F4388" s="1">
        <v>5.0999999999999996</v>
      </c>
      <c r="G4388" s="1">
        <v>5.6</v>
      </c>
      <c r="J4388" s="1">
        <v>8</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8387</v>
      </c>
      <c r="E4389" s="1" t="s">
        <v>8388</v>
      </c>
      <c r="F4389" s="1">
        <v>6.8</v>
      </c>
      <c r="G4389" s="1">
        <v>7.5</v>
      </c>
      <c r="H4389" s="1" t="s">
        <v>7</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8389</v>
      </c>
      <c r="E4390" s="1" t="s">
        <v>8390</v>
      </c>
      <c r="F4390" s="1">
        <v>9</v>
      </c>
      <c r="G4390" s="1">
        <v>9.9</v>
      </c>
      <c r="H4390" s="1" t="s">
        <v>7</v>
      </c>
      <c r="J4390" s="1">
        <v>8</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8391</v>
      </c>
      <c r="E4391" s="1" t="s">
        <v>8392</v>
      </c>
      <c r="F4391" s="1">
        <v>12.3</v>
      </c>
      <c r="G4391" s="1">
        <v>13.5</v>
      </c>
      <c r="H4391" s="1" t="s">
        <v>7</v>
      </c>
      <c r="J4391" s="1">
        <v>8</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8393</v>
      </c>
      <c r="E4392" s="1" t="s">
        <v>8394</v>
      </c>
      <c r="F4392" s="1">
        <v>18.100000000000001</v>
      </c>
      <c r="G4392" s="1">
        <v>19.899999999999999</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8395</v>
      </c>
      <c r="E4393" s="1" t="s">
        <v>8396</v>
      </c>
      <c r="F4393" s="1">
        <v>23.4</v>
      </c>
      <c r="G4393" s="1">
        <v>25.7</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8397</v>
      </c>
      <c r="E4394" s="1" t="s">
        <v>8398</v>
      </c>
      <c r="F4394" s="1">
        <v>25</v>
      </c>
      <c r="G4394" s="1">
        <v>27.5</v>
      </c>
      <c r="H4394" s="1" t="s">
        <v>7</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8399</v>
      </c>
      <c r="E4395" s="1" t="s">
        <v>8400</v>
      </c>
      <c r="F4395" s="1">
        <v>27.4</v>
      </c>
      <c r="G4395" s="1">
        <v>30.1</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8401</v>
      </c>
      <c r="E4396" s="1" t="s">
        <v>8431</v>
      </c>
      <c r="F4396" s="1">
        <v>30</v>
      </c>
      <c r="G4396" s="1">
        <v>33</v>
      </c>
      <c r="H4396" s="1" t="s">
        <v>8402</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8403</v>
      </c>
      <c r="E4397" s="1" t="s">
        <v>8404</v>
      </c>
      <c r="F4397" s="1">
        <v>32.200000000000003</v>
      </c>
      <c r="G4397" s="1">
        <v>35.4</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8405</v>
      </c>
      <c r="E4398" s="1" t="s">
        <v>8406</v>
      </c>
      <c r="F4398" s="1">
        <v>34.700000000000003</v>
      </c>
      <c r="G4398" s="1">
        <v>38.200000000000003</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8407</v>
      </c>
      <c r="E4399" s="1" t="s">
        <v>8408</v>
      </c>
      <c r="F4399" s="1">
        <v>38.299999999999997</v>
      </c>
      <c r="G4399" s="1">
        <v>42.1</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8409</v>
      </c>
      <c r="E4400" s="1" t="s">
        <v>8410</v>
      </c>
      <c r="F4400" s="1">
        <v>39.5</v>
      </c>
      <c r="G4400" s="1">
        <v>43.5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8411</v>
      </c>
      <c r="E4401" s="1" t="s">
        <v>8412</v>
      </c>
      <c r="F4401" s="1">
        <v>41.6</v>
      </c>
      <c r="G4401" s="1">
        <v>45.8</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8413</v>
      </c>
      <c r="E4402" s="1" t="s">
        <v>8414</v>
      </c>
      <c r="F4402" s="1">
        <v>43.2</v>
      </c>
      <c r="G4402" s="1">
        <v>47.5</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8415</v>
      </c>
      <c r="E4403" s="1" t="s">
        <v>8416</v>
      </c>
      <c r="F4403" s="1">
        <v>47.2</v>
      </c>
      <c r="G4403" s="1">
        <v>51.9</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8417</v>
      </c>
      <c r="E4404" s="1" t="s">
        <v>8418</v>
      </c>
      <c r="F4404" s="1">
        <v>55.1</v>
      </c>
      <c r="G4404" s="1">
        <v>60.6</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8419</v>
      </c>
      <c r="E4405" s="1" t="s">
        <v>8420</v>
      </c>
      <c r="F4405" s="1">
        <v>59.3</v>
      </c>
      <c r="G4405" s="1">
        <v>65.2</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8421</v>
      </c>
      <c r="E4406" s="1" t="s">
        <v>8422</v>
      </c>
      <c r="F4406" s="1">
        <v>61.3</v>
      </c>
      <c r="G4406" s="1">
        <v>67.400000000000006</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8423</v>
      </c>
      <c r="B4407" s="1" t="s">
        <v>6480</v>
      </c>
      <c r="C4407" s="1" t="s">
        <v>8380</v>
      </c>
      <c r="D4407" s="1" t="s">
        <v>8424</v>
      </c>
      <c r="E4407" s="1" t="s">
        <v>8425</v>
      </c>
      <c r="F4407" s="1">
        <v>62.9</v>
      </c>
      <c r="G4407" s="1">
        <v>69.2</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8423</v>
      </c>
      <c r="B4408" s="1" t="s">
        <v>6480</v>
      </c>
      <c r="C4408" s="1" t="s">
        <v>8380</v>
      </c>
      <c r="D4408" s="1" t="s">
        <v>8426</v>
      </c>
      <c r="E4408" s="1" t="s">
        <v>8427</v>
      </c>
      <c r="F4408" s="1">
        <v>65.400000000000006</v>
      </c>
      <c r="G4408" s="1">
        <v>71.900000000000006</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8423</v>
      </c>
      <c r="B4409" s="1" t="s">
        <v>6480</v>
      </c>
      <c r="C4409" s="1" t="s">
        <v>8380</v>
      </c>
      <c r="D4409" s="1" t="s">
        <v>8428</v>
      </c>
      <c r="E4409" s="1" t="s">
        <v>8429</v>
      </c>
      <c r="F4409" s="1">
        <v>68.7</v>
      </c>
      <c r="G4409" s="1">
        <v>75.599999999999994</v>
      </c>
      <c r="H4409" s="1" t="s">
        <v>8430</v>
      </c>
      <c r="J4409" s="1">
        <v>0</v>
      </c>
      <c r="K4409" s="1">
        <v>0</v>
      </c>
      <c r="L4409" s="1">
        <v>0</v>
      </c>
      <c r="M4409" s="1">
        <v>0</v>
      </c>
      <c r="N4409" s="1">
        <v>0</v>
      </c>
      <c r="O4409" s="1">
        <v>0</v>
      </c>
      <c r="P4409" s="1" t="s">
        <v>9516</v>
      </c>
      <c r="Q4409" s="1">
        <v>0</v>
      </c>
      <c r="R4409" s="1">
        <v>0</v>
      </c>
      <c r="S4409" s="1">
        <v>0</v>
      </c>
      <c r="T4409" s="1" t="s">
        <v>9516</v>
      </c>
    </row>
    <row r="4410" spans="1:20" ht="13.5" customHeight="1">
      <c r="A4410" s="1" t="s">
        <v>9502</v>
      </c>
      <c r="B4410" s="1" t="s">
        <v>9501</v>
      </c>
      <c r="C4410" s="1" t="s">
        <v>8380</v>
      </c>
      <c r="D4410" s="1" t="s">
        <v>9498</v>
      </c>
      <c r="E4410" s="1" t="s">
        <v>8428</v>
      </c>
      <c r="F4410" s="1">
        <v>32767</v>
      </c>
      <c r="G4410" s="1" t="s">
        <v>8430</v>
      </c>
      <c r="J4410" s="1">
        <v>0</v>
      </c>
      <c r="K4410" s="1">
        <v>0</v>
      </c>
      <c r="L4410" s="1">
        <v>0</v>
      </c>
      <c r="M4410" s="1">
        <v>0</v>
      </c>
      <c r="N4410" s="1">
        <v>0</v>
      </c>
      <c r="O4410" s="1">
        <v>0</v>
      </c>
      <c r="P4410" s="1" t="s">
        <v>9516</v>
      </c>
      <c r="Q4410" s="1">
        <v>0</v>
      </c>
      <c r="R4410" s="1">
        <v>0</v>
      </c>
      <c r="S4410" s="1">
        <v>0</v>
      </c>
      <c r="T4410" s="1" t="s">
        <v>9516</v>
      </c>
    </row>
    <row r="4411" spans="1:20" ht="13.5" customHeight="1">
      <c r="A4411" s="1" t="s">
        <v>6479</v>
      </c>
      <c r="B4411" s="1" t="s">
        <v>6480</v>
      </c>
      <c r="C4411" s="1" t="s">
        <v>8402</v>
      </c>
      <c r="D4411" s="1" t="s">
        <v>8401</v>
      </c>
      <c r="E4411" s="1" t="s">
        <v>8431</v>
      </c>
      <c r="F4411" s="1">
        <v>0</v>
      </c>
      <c r="G4411" s="1">
        <v>0</v>
      </c>
      <c r="H4411" s="1" t="s">
        <v>8380</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8402</v>
      </c>
      <c r="D4412" s="1" t="s">
        <v>8432</v>
      </c>
      <c r="E4412" s="1" t="s">
        <v>8433</v>
      </c>
      <c r="F4412" s="1">
        <v>3.4</v>
      </c>
      <c r="G4412" s="1">
        <v>3.7</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8402</v>
      </c>
      <c r="D4413" s="1" t="s">
        <v>8434</v>
      </c>
      <c r="E4413" s="1" t="s">
        <v>8435</v>
      </c>
      <c r="F4413" s="1">
        <v>7.1</v>
      </c>
      <c r="G4413" s="1">
        <v>7.8</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8436</v>
      </c>
      <c r="E4414" s="1" t="s">
        <v>8437</v>
      </c>
      <c r="F4414" s="1">
        <v>8.3000000000000007</v>
      </c>
      <c r="G4414" s="1">
        <v>9.1</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8402</v>
      </c>
      <c r="D4415" s="1" t="s">
        <v>8438</v>
      </c>
      <c r="E4415" s="1" t="s">
        <v>8439</v>
      </c>
      <c r="F4415" s="1">
        <v>10.199999999999999</v>
      </c>
      <c r="G4415" s="1">
        <v>11.2</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8402</v>
      </c>
      <c r="D4416" s="1" t="s">
        <v>8440</v>
      </c>
      <c r="E4416" s="1" t="s">
        <v>8441</v>
      </c>
      <c r="F4416" s="1">
        <v>13.3</v>
      </c>
      <c r="G4416" s="1">
        <v>14.6</v>
      </c>
      <c r="H4416" s="1" t="s">
        <v>8170</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8170</v>
      </c>
      <c r="D4417" s="1" t="s">
        <v>8442</v>
      </c>
      <c r="E4417" s="1" t="s">
        <v>8443</v>
      </c>
      <c r="F4417" s="1">
        <v>0</v>
      </c>
      <c r="G4417" s="1">
        <v>0</v>
      </c>
      <c r="J4417" s="1">
        <v>8</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8170</v>
      </c>
      <c r="D4418" s="1" t="s">
        <v>8444</v>
      </c>
      <c r="E4418" s="1" t="s">
        <v>8445</v>
      </c>
      <c r="F4418" s="1">
        <v>2.9</v>
      </c>
      <c r="G4418" s="1">
        <v>3.2</v>
      </c>
      <c r="J4418" s="1">
        <v>8</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8170</v>
      </c>
      <c r="D4419" s="1" t="s">
        <v>8446</v>
      </c>
      <c r="E4419" s="1" t="s">
        <v>8447</v>
      </c>
      <c r="F4419" s="1">
        <v>4.5999999999999996</v>
      </c>
      <c r="G4419" s="1">
        <v>5.0999999999999996</v>
      </c>
      <c r="J4419" s="1">
        <v>8</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8448</v>
      </c>
      <c r="E4420" s="1" t="s">
        <v>8449</v>
      </c>
      <c r="F4420" s="1">
        <v>6.3</v>
      </c>
      <c r="G4420" s="1">
        <v>6.9</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8450</v>
      </c>
      <c r="E4421" s="1" t="s">
        <v>1477</v>
      </c>
      <c r="F4421" s="1">
        <v>9.3000000000000007</v>
      </c>
      <c r="G4421" s="1">
        <v>10.199999999999999</v>
      </c>
      <c r="J4421" s="1">
        <v>8</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8168</v>
      </c>
      <c r="E4422" s="1" t="s">
        <v>8169</v>
      </c>
      <c r="F4422" s="1">
        <v>10.8</v>
      </c>
      <c r="G4422" s="1">
        <v>11.9</v>
      </c>
      <c r="H4422" s="1" t="s">
        <v>6483</v>
      </c>
      <c r="J4422" s="1">
        <v>8</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8451</v>
      </c>
      <c r="E4423" s="1" t="s">
        <v>8452</v>
      </c>
      <c r="F4423" s="1">
        <v>13.5</v>
      </c>
      <c r="G4423" s="1">
        <v>14.9</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8453</v>
      </c>
      <c r="E4424" s="1" t="s">
        <v>8454</v>
      </c>
      <c r="F4424" s="1">
        <v>14.9</v>
      </c>
      <c r="G4424" s="1">
        <v>16.399999999999999</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8455</v>
      </c>
      <c r="E4425" s="1" t="s">
        <v>8456</v>
      </c>
      <c r="F4425" s="1">
        <v>16.399999999999999</v>
      </c>
      <c r="G4425" s="1">
        <v>18</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8457</v>
      </c>
      <c r="E4426" s="1" t="s">
        <v>8458</v>
      </c>
      <c r="F4426" s="1">
        <v>19.2</v>
      </c>
      <c r="G4426" s="1">
        <v>20.6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8459</v>
      </c>
      <c r="E4427" s="1" t="s">
        <v>8460</v>
      </c>
      <c r="F4427" s="1">
        <v>21.1</v>
      </c>
      <c r="G4427" s="1">
        <v>23.3</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8461</v>
      </c>
      <c r="E4428" s="1" t="s">
        <v>8462</v>
      </c>
      <c r="F4428" s="1">
        <v>22.7</v>
      </c>
      <c r="G4428" s="1">
        <v>25.1</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8463</v>
      </c>
      <c r="E4429" s="1" t="s">
        <v>8464</v>
      </c>
      <c r="F4429" s="1">
        <v>24.8</v>
      </c>
      <c r="G4429" s="1">
        <v>27.3</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8465</v>
      </c>
      <c r="E4430" s="1" t="s">
        <v>8466</v>
      </c>
      <c r="F4430" s="1">
        <v>27.5</v>
      </c>
      <c r="G4430" s="1">
        <v>30.3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8467</v>
      </c>
      <c r="E4431" s="1" t="s">
        <v>8468</v>
      </c>
      <c r="F4431" s="1">
        <v>31.3</v>
      </c>
      <c r="G4431" s="1">
        <v>34.4</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8469</v>
      </c>
      <c r="E4432" s="1" t="s">
        <v>8470</v>
      </c>
      <c r="F4432" s="1">
        <v>34.700000000000003</v>
      </c>
      <c r="G4432" s="1">
        <v>38.200000000000003</v>
      </c>
      <c r="H4432" s="1" t="s">
        <v>7</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8471</v>
      </c>
      <c r="E4433" s="1" t="s">
        <v>8472</v>
      </c>
      <c r="F4433" s="1">
        <v>36.200000000000003</v>
      </c>
      <c r="G4433" s="1">
        <v>39.799999999999997</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8440</v>
      </c>
      <c r="E4434" s="1" t="s">
        <v>8441</v>
      </c>
      <c r="F4434" s="1">
        <v>37.6</v>
      </c>
      <c r="G4434" s="1">
        <v>41.4</v>
      </c>
      <c r="H4434" s="1" t="s">
        <v>8402</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8473</v>
      </c>
      <c r="E4435" s="1" t="s">
        <v>8474</v>
      </c>
      <c r="F4435" s="1">
        <v>39.4</v>
      </c>
      <c r="G4435" s="1">
        <v>43.3</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8475</v>
      </c>
      <c r="E4436" s="1" t="s">
        <v>8476</v>
      </c>
      <c r="F4436" s="1">
        <v>42.3</v>
      </c>
      <c r="G4436" s="1">
        <v>46.5</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35</v>
      </c>
      <c r="E4437" s="1" t="s">
        <v>10194</v>
      </c>
      <c r="F4437" s="1">
        <v>45.3</v>
      </c>
      <c r="G4437" s="1">
        <v>49.8</v>
      </c>
      <c r="H4437" s="1" t="s">
        <v>8205</v>
      </c>
      <c r="I4437" s="1" t="s">
        <v>9754</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8477</v>
      </c>
      <c r="E4438" s="1" t="s">
        <v>8478</v>
      </c>
      <c r="F4438" s="1">
        <v>48.1</v>
      </c>
      <c r="G4438" s="1">
        <v>52.9</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8479</v>
      </c>
      <c r="E4439" s="1" t="s">
        <v>8480</v>
      </c>
      <c r="F4439" s="1">
        <v>51.2</v>
      </c>
      <c r="G4439" s="1">
        <v>56.3</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8481</v>
      </c>
      <c r="E4440" s="1" t="s">
        <v>8482</v>
      </c>
      <c r="F4440" s="1">
        <v>61.4</v>
      </c>
      <c r="G4440" s="1">
        <v>67.5</v>
      </c>
      <c r="H4440" s="1" t="s">
        <v>7</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8225</v>
      </c>
      <c r="E4441" s="1" t="s">
        <v>8226</v>
      </c>
      <c r="F4441" s="1">
        <v>66.099999999999994</v>
      </c>
      <c r="G4441" s="1">
        <v>72.7</v>
      </c>
      <c r="H4441" s="1" t="s">
        <v>6483</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8430</v>
      </c>
      <c r="D4442" s="1" t="s">
        <v>8240</v>
      </c>
      <c r="E4442" s="1" t="s">
        <v>8241</v>
      </c>
      <c r="F4442" s="1">
        <v>0</v>
      </c>
      <c r="G4442" s="1">
        <v>0</v>
      </c>
      <c r="H4442" s="1" t="s">
        <v>8483</v>
      </c>
      <c r="J4442" s="1">
        <v>0</v>
      </c>
      <c r="K4442" s="1">
        <v>0</v>
      </c>
      <c r="L4442" s="1">
        <v>0</v>
      </c>
      <c r="M4442" s="1">
        <v>0</v>
      </c>
      <c r="N4442" s="1">
        <v>0</v>
      </c>
      <c r="O4442" s="1">
        <v>0</v>
      </c>
      <c r="P4442" s="1" t="s">
        <v>9516</v>
      </c>
      <c r="Q4442" s="1">
        <v>0</v>
      </c>
      <c r="R4442" s="1">
        <v>0</v>
      </c>
      <c r="S4442" s="1">
        <v>0</v>
      </c>
      <c r="T4442" s="1" t="s">
        <v>9516</v>
      </c>
    </row>
    <row r="4443" spans="1:20" ht="13.5" customHeight="1">
      <c r="A4443" s="1" t="s">
        <v>6479</v>
      </c>
      <c r="B4443" s="1" t="s">
        <v>6480</v>
      </c>
      <c r="C4443" s="1" t="s">
        <v>8430</v>
      </c>
      <c r="D4443" s="1" t="s">
        <v>8484</v>
      </c>
      <c r="E4443" s="1" t="s">
        <v>8485</v>
      </c>
      <c r="F4443" s="1">
        <v>3.4</v>
      </c>
      <c r="G4443" s="1">
        <v>3.7</v>
      </c>
      <c r="H4443" s="1" t="s">
        <v>7</v>
      </c>
      <c r="J4443" s="1">
        <v>0</v>
      </c>
      <c r="K4443" s="1">
        <v>0</v>
      </c>
      <c r="L4443" s="1">
        <v>0</v>
      </c>
      <c r="M4443" s="1">
        <v>0</v>
      </c>
      <c r="N4443" s="1">
        <v>0</v>
      </c>
      <c r="O4443" s="1">
        <v>0</v>
      </c>
      <c r="P4443" s="1" t="s">
        <v>9516</v>
      </c>
      <c r="Q4443" s="1">
        <v>0</v>
      </c>
      <c r="R4443" s="1">
        <v>0</v>
      </c>
      <c r="S4443" s="1">
        <v>0</v>
      </c>
      <c r="T4443" s="1" t="s">
        <v>9516</v>
      </c>
    </row>
    <row r="4444" spans="1:20" ht="13.5" customHeight="1">
      <c r="A4444" s="1" t="s">
        <v>6479</v>
      </c>
      <c r="B4444" s="1" t="s">
        <v>6480</v>
      </c>
      <c r="C4444" s="1" t="s">
        <v>8430</v>
      </c>
      <c r="D4444" s="1" t="s">
        <v>8486</v>
      </c>
      <c r="E4444" s="1" t="s">
        <v>8487</v>
      </c>
      <c r="F4444" s="1">
        <v>4.9000000000000004</v>
      </c>
      <c r="G4444" s="1">
        <v>5.4</v>
      </c>
      <c r="H4444" s="1" t="s">
        <v>7</v>
      </c>
      <c r="J4444" s="1">
        <v>0</v>
      </c>
      <c r="K4444" s="1">
        <v>0</v>
      </c>
      <c r="L4444" s="1">
        <v>0</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8488</v>
      </c>
      <c r="E4445" s="1" t="s">
        <v>8489</v>
      </c>
      <c r="F4445" s="1">
        <v>6.8</v>
      </c>
      <c r="G4445" s="1">
        <v>7.5</v>
      </c>
      <c r="H4445" s="1" t="s">
        <v>7</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8490</v>
      </c>
      <c r="E4446" s="1" t="s">
        <v>8491</v>
      </c>
      <c r="F4446" s="1">
        <v>8</v>
      </c>
      <c r="G4446" s="1">
        <v>8.8000000000000007</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8492</v>
      </c>
      <c r="E4447" s="1" t="s">
        <v>8493</v>
      </c>
      <c r="F4447" s="1">
        <v>12.6</v>
      </c>
      <c r="G4447" s="1">
        <v>13.9</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8494</v>
      </c>
      <c r="E4448" s="1" t="s">
        <v>8495</v>
      </c>
      <c r="F4448" s="1">
        <v>15.7</v>
      </c>
      <c r="G4448" s="1">
        <v>17.3</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8496</v>
      </c>
      <c r="E4449" s="1" t="s">
        <v>8497</v>
      </c>
      <c r="F4449" s="1">
        <v>20.8</v>
      </c>
      <c r="G4449" s="1">
        <v>22.9</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8498</v>
      </c>
      <c r="E4450" s="1" t="s">
        <v>8499</v>
      </c>
      <c r="F4450" s="1">
        <v>26.4</v>
      </c>
      <c r="G4450" s="1">
        <v>29</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8500</v>
      </c>
      <c r="E4451" s="1" t="s">
        <v>8500</v>
      </c>
      <c r="F4451" s="1">
        <v>30</v>
      </c>
      <c r="G4451" s="1">
        <v>33</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8501</v>
      </c>
      <c r="E4452" s="1" t="s">
        <v>8502</v>
      </c>
      <c r="F4452" s="1">
        <v>33</v>
      </c>
      <c r="G4452" s="1">
        <v>36.299999999999997</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8423</v>
      </c>
      <c r="B4453" s="1" t="s">
        <v>6480</v>
      </c>
      <c r="C4453" s="1" t="s">
        <v>8430</v>
      </c>
      <c r="D4453" s="1" t="s">
        <v>8428</v>
      </c>
      <c r="E4453" s="1" t="s">
        <v>8429</v>
      </c>
      <c r="F4453" s="1">
        <v>39.1</v>
      </c>
      <c r="G4453" s="1">
        <v>43</v>
      </c>
      <c r="H4453" s="1" t="s">
        <v>8380</v>
      </c>
      <c r="J4453" s="1">
        <v>0</v>
      </c>
      <c r="K4453" s="1">
        <v>0</v>
      </c>
      <c r="L4453" s="1">
        <v>0</v>
      </c>
      <c r="M4453" s="1">
        <v>0</v>
      </c>
      <c r="N4453" s="1">
        <v>0</v>
      </c>
      <c r="O4453" s="1">
        <v>0</v>
      </c>
      <c r="P4453" s="1" t="s">
        <v>9516</v>
      </c>
      <c r="Q4453" s="1">
        <v>0</v>
      </c>
      <c r="R4453" s="1">
        <v>0</v>
      </c>
      <c r="S4453" s="1">
        <v>0</v>
      </c>
      <c r="T4453" s="1" t="s">
        <v>9516</v>
      </c>
    </row>
    <row r="4454" spans="1:20" ht="13.5" customHeight="1">
      <c r="A4454" s="1" t="s">
        <v>8423</v>
      </c>
      <c r="B4454" s="1" t="s">
        <v>6480</v>
      </c>
      <c r="C4454" s="1" t="s">
        <v>8430</v>
      </c>
      <c r="D4454" s="1" t="s">
        <v>8503</v>
      </c>
      <c r="E4454" s="1" t="s">
        <v>10155</v>
      </c>
      <c r="F4454" s="1">
        <v>45.2</v>
      </c>
      <c r="G4454" s="1">
        <v>49.7</v>
      </c>
      <c r="J4454" s="1">
        <v>0</v>
      </c>
      <c r="K4454" s="1">
        <v>0</v>
      </c>
      <c r="L4454" s="1">
        <v>0</v>
      </c>
      <c r="M4454" s="1">
        <v>0</v>
      </c>
      <c r="N4454" s="1">
        <v>0</v>
      </c>
      <c r="O4454" s="1">
        <v>0</v>
      </c>
      <c r="P4454" s="1" t="s">
        <v>9516</v>
      </c>
      <c r="Q4454" s="1">
        <v>0</v>
      </c>
      <c r="R4454" s="1">
        <v>0</v>
      </c>
      <c r="S4454" s="1">
        <v>0</v>
      </c>
      <c r="T4454" s="1" t="s">
        <v>9516</v>
      </c>
    </row>
    <row r="4455" spans="1:20" ht="13.5" customHeight="1">
      <c r="A4455" s="1" t="s">
        <v>8423</v>
      </c>
      <c r="B4455" s="1" t="s">
        <v>6480</v>
      </c>
      <c r="C4455" s="1" t="s">
        <v>8430</v>
      </c>
      <c r="D4455" s="1" t="s">
        <v>8504</v>
      </c>
      <c r="E4455" s="1" t="s">
        <v>8505</v>
      </c>
      <c r="F4455" s="1">
        <v>47.6</v>
      </c>
      <c r="G4455" s="1">
        <v>52.4</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8506</v>
      </c>
      <c r="E4456" s="1" t="s">
        <v>8507</v>
      </c>
      <c r="F4456" s="1">
        <v>49.4</v>
      </c>
      <c r="G4456" s="1">
        <v>54.3</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8508</v>
      </c>
      <c r="E4457" s="1" t="s">
        <v>8509</v>
      </c>
      <c r="F4457" s="1">
        <v>55.3</v>
      </c>
      <c r="G4457" s="1">
        <v>60.8</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9905</v>
      </c>
      <c r="E4458" s="1" t="s">
        <v>8510</v>
      </c>
      <c r="F4458" s="1">
        <v>59.5</v>
      </c>
      <c r="G4458" s="1">
        <v>65.5</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8511</v>
      </c>
      <c r="E4459" s="1" t="s">
        <v>8512</v>
      </c>
      <c r="F4459" s="1">
        <v>63.6</v>
      </c>
      <c r="G4459" s="1">
        <v>70</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8513</v>
      </c>
      <c r="E4460" s="1" t="s">
        <v>8514</v>
      </c>
      <c r="F4460" s="1">
        <v>67.8</v>
      </c>
      <c r="G4460" s="1">
        <v>74.599999999999994</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8515</v>
      </c>
      <c r="E4461" s="1" t="s">
        <v>8516</v>
      </c>
      <c r="F4461" s="1">
        <v>73.2</v>
      </c>
      <c r="G4461" s="1">
        <v>80.5</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8517</v>
      </c>
      <c r="E4462" s="1" t="s">
        <v>8518</v>
      </c>
      <c r="F4462" s="1">
        <v>77.3</v>
      </c>
      <c r="G4462" s="1">
        <v>85</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8519</v>
      </c>
      <c r="E4463" s="1" t="s">
        <v>8520</v>
      </c>
      <c r="F4463" s="1">
        <v>80.7</v>
      </c>
      <c r="G4463" s="1">
        <v>88.8</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8521</v>
      </c>
      <c r="E4464" s="1" t="s">
        <v>8522</v>
      </c>
      <c r="F4464" s="1">
        <v>83.1</v>
      </c>
      <c r="G4464" s="1">
        <v>91.4</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8523</v>
      </c>
      <c r="E4465" s="1" t="s">
        <v>8524</v>
      </c>
      <c r="F4465" s="1">
        <v>88.2</v>
      </c>
      <c r="G4465" s="1">
        <v>97</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8525</v>
      </c>
      <c r="E4466" s="1" t="s">
        <v>8526</v>
      </c>
      <c r="F4466" s="1">
        <v>99.1</v>
      </c>
      <c r="G4466" s="1">
        <v>109</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8527</v>
      </c>
      <c r="E4467" s="1" t="s">
        <v>8528</v>
      </c>
      <c r="F4467" s="1">
        <v>102.5</v>
      </c>
      <c r="G4467" s="1">
        <v>112.8</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8529</v>
      </c>
      <c r="E4468" s="1" t="s">
        <v>8530</v>
      </c>
      <c r="F4468" s="1">
        <v>109.6</v>
      </c>
      <c r="G4468" s="1">
        <v>120.6</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8531</v>
      </c>
      <c r="E4469" s="1" t="s">
        <v>8532</v>
      </c>
      <c r="F4469" s="1">
        <v>114.5</v>
      </c>
      <c r="G4469" s="1">
        <v>126</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8533</v>
      </c>
      <c r="E4470" s="1" t="s">
        <v>8534</v>
      </c>
      <c r="F4470" s="1">
        <v>118.1</v>
      </c>
      <c r="G4470" s="1">
        <v>129.9</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8535</v>
      </c>
      <c r="E4471" s="1" t="s">
        <v>8536</v>
      </c>
      <c r="F4471" s="1">
        <v>119.6</v>
      </c>
      <c r="G4471" s="1">
        <v>131.6</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8537</v>
      </c>
      <c r="E4472" s="1" t="s">
        <v>8538</v>
      </c>
      <c r="F4472" s="1">
        <v>124.6</v>
      </c>
      <c r="G4472" s="1">
        <v>137.1</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8539</v>
      </c>
      <c r="E4473" s="1" t="s">
        <v>8540</v>
      </c>
      <c r="F4473" s="1">
        <v>127.7</v>
      </c>
      <c r="G4473" s="1">
        <v>140.5</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8541</v>
      </c>
      <c r="E4474" s="1" t="s">
        <v>8542</v>
      </c>
      <c r="F4474" s="1">
        <v>131.69999999999999</v>
      </c>
      <c r="G4474" s="1">
        <v>144.9</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8543</v>
      </c>
      <c r="E4475" s="1" t="s">
        <v>8544</v>
      </c>
      <c r="F4475" s="1">
        <v>133.9</v>
      </c>
      <c r="G4475" s="1">
        <v>147.30000000000001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8545</v>
      </c>
      <c r="E4476" s="1" t="s">
        <v>8546</v>
      </c>
      <c r="F4476" s="1">
        <v>136.6</v>
      </c>
      <c r="G4476" s="1">
        <v>150.30000000000001</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8547</v>
      </c>
      <c r="E4477" s="1" t="s">
        <v>8548</v>
      </c>
      <c r="F4477" s="1">
        <v>138.9</v>
      </c>
      <c r="G4477" s="1">
        <v>152.80000000000001</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8549</v>
      </c>
      <c r="E4478" s="1" t="s">
        <v>8550</v>
      </c>
      <c r="F4478" s="1">
        <v>141.5</v>
      </c>
      <c r="G4478" s="1">
        <v>155.69999999999999</v>
      </c>
      <c r="H4478" s="1" t="s">
        <v>8551</v>
      </c>
      <c r="J4478" s="1">
        <v>0</v>
      </c>
      <c r="K4478" s="1">
        <v>0</v>
      </c>
      <c r="L4478" s="1">
        <v>0</v>
      </c>
      <c r="M4478" s="1">
        <v>0</v>
      </c>
      <c r="N4478" s="1">
        <v>0</v>
      </c>
      <c r="O4478" s="1">
        <v>0</v>
      </c>
      <c r="P4478" s="1" t="s">
        <v>9516</v>
      </c>
      <c r="Q4478" s="1">
        <v>0</v>
      </c>
      <c r="R4478" s="1">
        <v>0</v>
      </c>
      <c r="S4478" s="1">
        <v>0</v>
      </c>
      <c r="T4478" s="1" t="s">
        <v>9516</v>
      </c>
    </row>
    <row r="4479" spans="1:20" ht="13.5" customHeight="1">
      <c r="A4479" s="1" t="s">
        <v>9502</v>
      </c>
      <c r="B4479" s="1" t="s">
        <v>9501</v>
      </c>
      <c r="C4479" s="1" t="s">
        <v>8153</v>
      </c>
      <c r="D4479" s="1" t="s">
        <v>7631</v>
      </c>
      <c r="E4479" s="1" t="s">
        <v>9789</v>
      </c>
      <c r="F4479" s="1">
        <v>-32768</v>
      </c>
      <c r="G4479" s="1" t="s">
        <v>9495</v>
      </c>
      <c r="J4479" s="1">
        <v>108</v>
      </c>
      <c r="K4479" s="1">
        <v>0</v>
      </c>
      <c r="L4479" s="1">
        <v>4</v>
      </c>
      <c r="M4479" s="1">
        <v>0</v>
      </c>
      <c r="N4479" s="1">
        <v>0</v>
      </c>
      <c r="O4479" s="1">
        <v>0</v>
      </c>
      <c r="P4479" s="1" t="s">
        <v>9516</v>
      </c>
      <c r="Q4479" s="1">
        <v>0</v>
      </c>
      <c r="R4479" s="1">
        <v>0</v>
      </c>
      <c r="S4479" s="1">
        <v>0</v>
      </c>
      <c r="T4479" s="1" t="s">
        <v>9516</v>
      </c>
    </row>
    <row r="4480" spans="1:20" ht="13.5" customHeight="1">
      <c r="A4480" s="1" t="s">
        <v>6479</v>
      </c>
      <c r="B4480" s="1" t="s">
        <v>6480</v>
      </c>
      <c r="C4480" s="1" t="s">
        <v>8153</v>
      </c>
      <c r="D4480" s="1" t="s">
        <v>8151</v>
      </c>
      <c r="E4480" s="1" t="s">
        <v>8152</v>
      </c>
      <c r="F4480" s="1">
        <v>0.8</v>
      </c>
      <c r="G4480" s="1">
        <v>0</v>
      </c>
      <c r="H4480" s="1" t="s">
        <v>6483</v>
      </c>
      <c r="J4480" s="1">
        <v>8</v>
      </c>
      <c r="K4480" s="1">
        <v>0</v>
      </c>
      <c r="L4480" s="1">
        <v>4</v>
      </c>
      <c r="M4480" s="1">
        <v>0</v>
      </c>
      <c r="N4480" s="1">
        <v>0</v>
      </c>
      <c r="O4480" s="1">
        <v>0</v>
      </c>
      <c r="P4480" s="1" t="s">
        <v>9516</v>
      </c>
      <c r="Q4480" s="1">
        <v>0</v>
      </c>
      <c r="R4480" s="1">
        <v>0</v>
      </c>
      <c r="S4480" s="1">
        <v>0</v>
      </c>
      <c r="T4480" s="1" t="s">
        <v>9516</v>
      </c>
    </row>
    <row r="4481" spans="1:20" ht="13.5" customHeight="1">
      <c r="A4481" s="1" t="s">
        <v>6479</v>
      </c>
      <c r="B4481" s="1" t="s">
        <v>6480</v>
      </c>
      <c r="C4481" s="1" t="s">
        <v>8153</v>
      </c>
      <c r="D4481" s="1" t="s">
        <v>8552</v>
      </c>
      <c r="E4481" s="1" t="s">
        <v>8553</v>
      </c>
      <c r="F4481" s="1">
        <v>3.5</v>
      </c>
      <c r="G4481" s="1">
        <v>0</v>
      </c>
      <c r="H4481" s="1" t="s">
        <v>7</v>
      </c>
      <c r="J4481" s="1">
        <v>8</v>
      </c>
      <c r="K4481" s="1">
        <v>0</v>
      </c>
      <c r="L4481" s="1">
        <v>4</v>
      </c>
      <c r="M4481" s="1">
        <v>0</v>
      </c>
      <c r="N4481" s="1">
        <v>0</v>
      </c>
      <c r="O4481" s="1">
        <v>0</v>
      </c>
      <c r="P4481" s="1" t="s">
        <v>9516</v>
      </c>
      <c r="Q4481" s="1">
        <v>0</v>
      </c>
      <c r="R4481" s="1">
        <v>0</v>
      </c>
      <c r="S4481" s="1">
        <v>0</v>
      </c>
      <c r="T4481" s="1" t="s">
        <v>9516</v>
      </c>
    </row>
    <row r="4482" spans="1:20" ht="13.5" customHeight="1">
      <c r="A4482" s="1" t="s">
        <v>6479</v>
      </c>
      <c r="B4482" s="1" t="s">
        <v>6480</v>
      </c>
      <c r="C4482" s="1" t="s">
        <v>8153</v>
      </c>
      <c r="D4482" s="1" t="s">
        <v>8381</v>
      </c>
      <c r="E4482" s="1" t="s">
        <v>8382</v>
      </c>
      <c r="F4482" s="1">
        <v>6.1</v>
      </c>
      <c r="G4482" s="1">
        <v>0</v>
      </c>
      <c r="H4482" s="1" t="s">
        <v>8380</v>
      </c>
      <c r="J4482" s="1">
        <v>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8554</v>
      </c>
      <c r="E4483" s="1" t="s">
        <v>8555</v>
      </c>
      <c r="F4483" s="1">
        <v>8.4</v>
      </c>
      <c r="G4483" s="1">
        <v>0</v>
      </c>
      <c r="H4483" s="1" t="s">
        <v>7</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8556</v>
      </c>
      <c r="E4484" s="1" t="s">
        <v>8557</v>
      </c>
      <c r="F4484" s="1">
        <v>11.6</v>
      </c>
      <c r="G4484" s="1">
        <v>0</v>
      </c>
      <c r="H4484" s="1" t="s">
        <v>7</v>
      </c>
      <c r="J4484" s="1">
        <v>8</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8558</v>
      </c>
      <c r="E4485" s="1" t="s">
        <v>8559</v>
      </c>
      <c r="F4485" s="1">
        <v>15</v>
      </c>
      <c r="G4485" s="1">
        <v>0</v>
      </c>
      <c r="H4485" s="1" t="s">
        <v>7</v>
      </c>
      <c r="J4485" s="1">
        <v>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8560</v>
      </c>
      <c r="E4486" s="1" t="s">
        <v>1044</v>
      </c>
      <c r="F4486" s="1">
        <v>18.600000000000001</v>
      </c>
      <c r="G4486" s="1">
        <v>0</v>
      </c>
      <c r="H4486" s="1" t="s">
        <v>7</v>
      </c>
      <c r="J4486" s="1">
        <v>0</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8561</v>
      </c>
      <c r="E4487" s="1" t="s">
        <v>8562</v>
      </c>
      <c r="F4487" s="1">
        <v>22.2</v>
      </c>
      <c r="G4487" s="1">
        <v>0</v>
      </c>
      <c r="J4487" s="1">
        <v>0</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8563</v>
      </c>
      <c r="E4488" s="1" t="s">
        <v>8564</v>
      </c>
      <c r="F4488" s="1">
        <v>25</v>
      </c>
      <c r="G4488" s="1">
        <v>0</v>
      </c>
      <c r="J4488" s="1">
        <v>0</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8565</v>
      </c>
      <c r="E4489" s="1" t="s">
        <v>8566</v>
      </c>
      <c r="F4489" s="1">
        <v>26.8</v>
      </c>
      <c r="G4489" s="1">
        <v>0</v>
      </c>
      <c r="H4489" s="1" t="s">
        <v>7</v>
      </c>
      <c r="J4489" s="1">
        <v>0</v>
      </c>
      <c r="K4489" s="1">
        <v>0</v>
      </c>
      <c r="L4489" s="1">
        <v>0</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8567</v>
      </c>
      <c r="E4490" s="1" t="s">
        <v>9788</v>
      </c>
      <c r="F4490" s="1">
        <v>30.2</v>
      </c>
      <c r="G4490" s="1">
        <v>0</v>
      </c>
      <c r="H4490" s="1" t="s">
        <v>7</v>
      </c>
      <c r="J4490" s="1">
        <v>0</v>
      </c>
      <c r="K4490" s="1">
        <v>0</v>
      </c>
      <c r="L4490" s="1">
        <v>0</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8568</v>
      </c>
      <c r="E4491" s="1" t="s">
        <v>8569</v>
      </c>
      <c r="F4491" s="1">
        <v>33.9</v>
      </c>
      <c r="G4491" s="1">
        <v>0</v>
      </c>
      <c r="H4491" s="1" t="s">
        <v>7</v>
      </c>
      <c r="J4491" s="1">
        <v>0</v>
      </c>
      <c r="K4491" s="1">
        <v>0</v>
      </c>
      <c r="L4491" s="1">
        <v>0</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8570</v>
      </c>
      <c r="E4492" s="1" t="s">
        <v>8571</v>
      </c>
      <c r="F4492" s="1">
        <v>36.9</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8572</v>
      </c>
      <c r="E4493" s="1" t="s">
        <v>8573</v>
      </c>
      <c r="F4493" s="1">
        <v>41.8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8574</v>
      </c>
      <c r="E4494" s="1" t="s">
        <v>8575</v>
      </c>
      <c r="F4494" s="1">
        <v>45.2</v>
      </c>
      <c r="G4494" s="1">
        <v>0</v>
      </c>
      <c r="H4494" s="1" t="s">
        <v>7</v>
      </c>
      <c r="J4494" s="1">
        <v>0</v>
      </c>
      <c r="K4494" s="1">
        <v>0</v>
      </c>
      <c r="L4494" s="1">
        <v>0</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8576</v>
      </c>
      <c r="E4495" s="1" t="s">
        <v>8577</v>
      </c>
      <c r="F4495" s="1">
        <v>48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7191</v>
      </c>
      <c r="E4496" s="1" t="s">
        <v>7192</v>
      </c>
      <c r="F4496" s="1">
        <v>50</v>
      </c>
      <c r="G4496" s="1">
        <v>0</v>
      </c>
      <c r="H4496" s="1" t="s">
        <v>7</v>
      </c>
      <c r="I4496" s="1" t="s">
        <v>9372</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8153</v>
      </c>
      <c r="D4497" s="1" t="s">
        <v>8578</v>
      </c>
      <c r="E4497" s="1" t="s">
        <v>8579</v>
      </c>
      <c r="F4497" s="1">
        <v>51.8</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8153</v>
      </c>
      <c r="D4498" s="1" t="s">
        <v>8580</v>
      </c>
      <c r="E4498" s="1" t="s">
        <v>8581</v>
      </c>
      <c r="F4498" s="1">
        <v>56.7</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8153</v>
      </c>
      <c r="D4499" s="1" t="s">
        <v>8582</v>
      </c>
      <c r="E4499" s="1" t="s">
        <v>8583</v>
      </c>
      <c r="F4499" s="1">
        <v>60.1</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8584</v>
      </c>
      <c r="E4500" s="1" t="s">
        <v>8585</v>
      </c>
      <c r="F4500" s="1">
        <v>62.5</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8586</v>
      </c>
      <c r="E4501" s="1" t="s">
        <v>8587</v>
      </c>
      <c r="F4501" s="1">
        <v>65.5</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9906</v>
      </c>
      <c r="E4502" s="1" t="s">
        <v>8588</v>
      </c>
      <c r="F4502" s="1">
        <v>69.099999999999994</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8589</v>
      </c>
      <c r="E4503" s="1" t="s">
        <v>8590</v>
      </c>
      <c r="F4503" s="1">
        <v>71</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8591</v>
      </c>
      <c r="E4504" s="1" t="s">
        <v>8592</v>
      </c>
      <c r="F4504" s="1">
        <v>75.8</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8593</v>
      </c>
      <c r="E4505" s="1" t="s">
        <v>8594</v>
      </c>
      <c r="F4505" s="1">
        <v>79.400000000000006</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8595</v>
      </c>
      <c r="E4506" s="1" t="s">
        <v>8596</v>
      </c>
      <c r="F4506" s="1">
        <v>85.2</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8597</v>
      </c>
      <c r="E4507" s="1" t="s">
        <v>8598</v>
      </c>
      <c r="F4507" s="1">
        <v>90.4</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8599</v>
      </c>
      <c r="E4508" s="1" t="s">
        <v>8600</v>
      </c>
      <c r="F4508" s="1">
        <v>99.2</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8601</v>
      </c>
      <c r="E4509" s="1" t="s">
        <v>8602</v>
      </c>
      <c r="F4509" s="1">
        <v>103.3</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8603</v>
      </c>
      <c r="E4510" s="1" t="s">
        <v>8604</v>
      </c>
      <c r="F4510" s="1">
        <v>107.2</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8605</v>
      </c>
      <c r="E4511" s="1" t="s">
        <v>8606</v>
      </c>
      <c r="F4511" s="1">
        <v>108.4</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8607</v>
      </c>
      <c r="E4512" s="1" t="s">
        <v>8608</v>
      </c>
      <c r="F4512" s="1">
        <v>111.3</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8609</v>
      </c>
      <c r="E4513" s="1" t="s">
        <v>8610</v>
      </c>
      <c r="F4513" s="1">
        <v>114.9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8611</v>
      </c>
      <c r="E4514" s="1" t="s">
        <v>10156</v>
      </c>
      <c r="F4514" s="1">
        <v>117</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8612</v>
      </c>
      <c r="E4515" s="1" t="s">
        <v>8613</v>
      </c>
      <c r="F4515" s="1">
        <v>120.8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8614</v>
      </c>
      <c r="E4516" s="1" t="s">
        <v>8615</v>
      </c>
      <c r="F4516" s="1">
        <v>122.8</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8616</v>
      </c>
      <c r="E4517" s="1" t="s">
        <v>10221</v>
      </c>
      <c r="F4517" s="1">
        <v>130.4</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8549</v>
      </c>
      <c r="E4518" s="1" t="s">
        <v>8550</v>
      </c>
      <c r="F4518" s="1">
        <v>132.9</v>
      </c>
      <c r="G4518" s="1">
        <v>0</v>
      </c>
      <c r="H4518" s="1" t="s">
        <v>8617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8618</v>
      </c>
      <c r="E4519" s="1" t="s">
        <v>3890</v>
      </c>
      <c r="F4519" s="1">
        <v>136.19999999999999</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8619</v>
      </c>
      <c r="E4520" s="1" t="s">
        <v>8620</v>
      </c>
      <c r="F4520" s="1">
        <v>138</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8621</v>
      </c>
      <c r="E4521" s="1" t="s">
        <v>8622</v>
      </c>
      <c r="F4521" s="1">
        <v>141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8623</v>
      </c>
      <c r="E4522" s="1" t="s">
        <v>8624</v>
      </c>
      <c r="F4522" s="1">
        <v>144.30000000000001</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8625</v>
      </c>
      <c r="E4523" s="1" t="s">
        <v>8626</v>
      </c>
      <c r="F4523" s="1">
        <v>147.4</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8627</v>
      </c>
      <c r="E4524" s="1" t="s">
        <v>8628</v>
      </c>
      <c r="F4524" s="1">
        <v>151.80000000000001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8629</v>
      </c>
      <c r="E4525" s="1" t="s">
        <v>8630</v>
      </c>
      <c r="F4525" s="1">
        <v>159</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8631</v>
      </c>
      <c r="E4526" s="1" t="s">
        <v>8632</v>
      </c>
      <c r="F4526" s="1">
        <v>161</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8633</v>
      </c>
      <c r="E4527" s="1" t="s">
        <v>8634</v>
      </c>
      <c r="F4527" s="1">
        <v>164.7</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8635</v>
      </c>
      <c r="E4528" s="1" t="s">
        <v>8636</v>
      </c>
      <c r="F4528" s="1">
        <v>167.6</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8637</v>
      </c>
      <c r="E4529" s="1" t="s">
        <v>8638</v>
      </c>
      <c r="F4529" s="1">
        <v>169.2</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8639</v>
      </c>
      <c r="E4530" s="1" t="s">
        <v>8640</v>
      </c>
      <c r="F4530" s="1">
        <v>178.9</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8641</v>
      </c>
      <c r="E4531" s="1" t="s">
        <v>8642</v>
      </c>
      <c r="F4531" s="1">
        <v>184.4</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8643</v>
      </c>
      <c r="E4532" s="1" t="s">
        <v>8644</v>
      </c>
      <c r="F4532" s="1">
        <v>188.2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8645</v>
      </c>
      <c r="E4533" s="1" t="s">
        <v>8646</v>
      </c>
      <c r="F4533" s="1">
        <v>192</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8647</v>
      </c>
      <c r="E4534" s="1" t="s">
        <v>8648</v>
      </c>
      <c r="F4534" s="1">
        <v>194.8</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8649</v>
      </c>
      <c r="E4535" s="1" t="s">
        <v>8650</v>
      </c>
      <c r="F4535" s="1">
        <v>197.8</v>
      </c>
      <c r="G4535" s="1">
        <v>0</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8651</v>
      </c>
      <c r="E4536" s="1" t="s">
        <v>8652</v>
      </c>
      <c r="F4536" s="1">
        <v>202.4</v>
      </c>
      <c r="G4536" s="1">
        <v>0</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8653</v>
      </c>
      <c r="E4537" s="1" t="s">
        <v>8654</v>
      </c>
      <c r="F4537" s="1">
        <v>208.8</v>
      </c>
      <c r="G4537" s="1">
        <v>0</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8655</v>
      </c>
      <c r="E4538" s="1" t="s">
        <v>8656</v>
      </c>
      <c r="F4538" s="1">
        <v>213.6</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8657</v>
      </c>
      <c r="E4539" s="1" t="s">
        <v>8658</v>
      </c>
      <c r="F4539" s="1">
        <v>224.2</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8659</v>
      </c>
      <c r="E4540" s="1" t="s">
        <v>8660</v>
      </c>
      <c r="F4540" s="1">
        <v>231</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8661</v>
      </c>
      <c r="B4541" s="1" t="s">
        <v>6480</v>
      </c>
      <c r="C4541" s="1" t="s">
        <v>8153</v>
      </c>
      <c r="D4541" s="1" t="s">
        <v>8662</v>
      </c>
      <c r="E4541" s="1" t="s">
        <v>8663</v>
      </c>
      <c r="F4541" s="1">
        <v>238.5</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8661</v>
      </c>
      <c r="B4542" s="1" t="s">
        <v>6480</v>
      </c>
      <c r="C4542" s="1" t="s">
        <v>8153</v>
      </c>
      <c r="D4542" s="1" t="s">
        <v>8664</v>
      </c>
      <c r="E4542" s="1" t="s">
        <v>8665</v>
      </c>
      <c r="F4542" s="1">
        <v>243.2</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8661</v>
      </c>
      <c r="B4543" s="1" t="s">
        <v>6480</v>
      </c>
      <c r="C4543" s="1" t="s">
        <v>8153</v>
      </c>
      <c r="D4543" s="1" t="s">
        <v>8666</v>
      </c>
      <c r="E4543" s="1" t="s">
        <v>8667</v>
      </c>
      <c r="F4543" s="1">
        <v>246.7</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8668</v>
      </c>
      <c r="E4544" s="1" t="s">
        <v>8669</v>
      </c>
      <c r="F4544" s="1">
        <v>251.3</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8670</v>
      </c>
      <c r="E4545" s="1" t="s">
        <v>8671</v>
      </c>
      <c r="F4545" s="1">
        <v>256.2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8672</v>
      </c>
      <c r="E4546" s="1" t="s">
        <v>8673</v>
      </c>
      <c r="F4546" s="1">
        <v>259.60000000000002</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9907</v>
      </c>
      <c r="E4547" s="1" t="s">
        <v>8674</v>
      </c>
      <c r="F4547" s="1">
        <v>263.10000000000002</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8675</v>
      </c>
      <c r="E4548" s="1" t="s">
        <v>8676</v>
      </c>
      <c r="F4548" s="1">
        <v>265.7</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8677</v>
      </c>
      <c r="E4549" s="1" t="s">
        <v>8678</v>
      </c>
      <c r="F4549" s="1">
        <v>270</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8679</v>
      </c>
      <c r="E4550" s="1" t="s">
        <v>8680</v>
      </c>
      <c r="F4550" s="1">
        <v>276.60000000000002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8681</v>
      </c>
      <c r="E4551" s="1" t="s">
        <v>8682</v>
      </c>
      <c r="F4551" s="1">
        <v>278.89999999999998</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8683</v>
      </c>
      <c r="E4552" s="1" t="s">
        <v>8684</v>
      </c>
      <c r="F4552" s="1">
        <v>283.10000000000002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8685</v>
      </c>
      <c r="E4553" s="1" t="s">
        <v>8686</v>
      </c>
      <c r="F4553" s="1">
        <v>289.7</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8687</v>
      </c>
      <c r="E4554" s="1" t="s">
        <v>8688</v>
      </c>
      <c r="F4554" s="1">
        <v>294.10000000000002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8689</v>
      </c>
      <c r="E4555" s="1" t="s">
        <v>8690</v>
      </c>
      <c r="F4555" s="1">
        <v>298.7</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8691</v>
      </c>
      <c r="E4556" s="1" t="s">
        <v>8692</v>
      </c>
      <c r="F4556" s="1">
        <v>305.60000000000002</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8693</v>
      </c>
      <c r="E4557" s="1" t="s">
        <v>8694</v>
      </c>
      <c r="F4557" s="1">
        <v>313.60000000000002</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8695</v>
      </c>
      <c r="E4558" s="1" t="s">
        <v>8696</v>
      </c>
      <c r="F4558" s="1">
        <v>320</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8697</v>
      </c>
      <c r="E4559" s="1" t="s">
        <v>8698</v>
      </c>
      <c r="F4559" s="1">
        <v>326.7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8699</v>
      </c>
      <c r="E4560" s="1" t="s">
        <v>8700</v>
      </c>
      <c r="F4560" s="1">
        <v>330.9</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9908</v>
      </c>
      <c r="E4561" s="1" t="s">
        <v>8701</v>
      </c>
      <c r="F4561" s="1">
        <v>334.7</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8702</v>
      </c>
      <c r="E4562" s="1" t="s">
        <v>8703</v>
      </c>
      <c r="F4562" s="1">
        <v>337.4</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8704</v>
      </c>
      <c r="E4563" s="1" t="s">
        <v>8705</v>
      </c>
      <c r="F4563" s="1">
        <v>339.9</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8706</v>
      </c>
      <c r="E4564" s="1" t="s">
        <v>8707</v>
      </c>
      <c r="F4564" s="1">
        <v>342.5</v>
      </c>
      <c r="G4564" s="1">
        <v>0</v>
      </c>
      <c r="H4564" s="1" t="s">
        <v>8708</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8709</v>
      </c>
      <c r="E4565" s="1" t="s">
        <v>8710</v>
      </c>
      <c r="F4565" s="1">
        <v>345.1</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8711</v>
      </c>
      <c r="E4566" s="1" t="s">
        <v>8712</v>
      </c>
      <c r="F4566" s="1">
        <v>347.8</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8713</v>
      </c>
      <c r="E4567" s="1" t="s">
        <v>8714</v>
      </c>
      <c r="F4567" s="1">
        <v>352.5</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8715</v>
      </c>
      <c r="E4568" s="1" t="s">
        <v>8716</v>
      </c>
      <c r="F4568" s="1">
        <v>358</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8717</v>
      </c>
      <c r="E4569" s="1" t="s">
        <v>8718</v>
      </c>
      <c r="F4569" s="1">
        <v>369.3</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8719</v>
      </c>
      <c r="E4570" s="1" t="s">
        <v>8720</v>
      </c>
      <c r="F4570" s="1">
        <v>379.1</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8721</v>
      </c>
      <c r="E4571" s="1" t="s">
        <v>8722</v>
      </c>
      <c r="F4571" s="1">
        <v>382</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8723</v>
      </c>
      <c r="E4572" s="1" t="s">
        <v>8724</v>
      </c>
      <c r="F4572" s="1">
        <v>385.6</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8725</v>
      </c>
      <c r="E4573" s="1" t="s">
        <v>8726</v>
      </c>
      <c r="F4573" s="1">
        <v>389.9</v>
      </c>
      <c r="G4573" s="1">
        <v>0</v>
      </c>
      <c r="H4573" s="1" t="s">
        <v>8727</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8728</v>
      </c>
      <c r="E4574" s="1" t="s">
        <v>8729</v>
      </c>
      <c r="F4574" s="1">
        <v>392.4</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8730</v>
      </c>
      <c r="E4575" s="1" t="s">
        <v>8731</v>
      </c>
      <c r="F4575" s="1">
        <v>395.2</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8306</v>
      </c>
      <c r="B4576" s="1" t="s">
        <v>6480</v>
      </c>
      <c r="C4576" s="1" t="s">
        <v>8153</v>
      </c>
      <c r="D4576" s="1" t="s">
        <v>8732</v>
      </c>
      <c r="E4576" s="1" t="s">
        <v>8733</v>
      </c>
      <c r="F4576" s="1">
        <v>399.4</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8306</v>
      </c>
      <c r="B4577" s="1" t="s">
        <v>6480</v>
      </c>
      <c r="C4577" s="1" t="s">
        <v>8153</v>
      </c>
      <c r="D4577" s="1" t="s">
        <v>8734</v>
      </c>
      <c r="E4577" s="1" t="s">
        <v>8735</v>
      </c>
      <c r="F4577" s="1">
        <v>403</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8306</v>
      </c>
      <c r="B4578" s="1" t="s">
        <v>6480</v>
      </c>
      <c r="C4578" s="1" t="s">
        <v>8153</v>
      </c>
      <c r="D4578" s="1" t="s">
        <v>8736</v>
      </c>
      <c r="E4578" s="1" t="s">
        <v>8737</v>
      </c>
      <c r="F4578" s="1">
        <v>408.1</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8738</v>
      </c>
      <c r="E4579" s="1" t="s">
        <v>8739</v>
      </c>
      <c r="F4579" s="1">
        <v>413.4</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8740</v>
      </c>
      <c r="E4580" s="1" t="s">
        <v>8741</v>
      </c>
      <c r="F4580" s="1">
        <v>419.4</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7648</v>
      </c>
      <c r="E4581" s="1" t="s">
        <v>7649</v>
      </c>
      <c r="F4581" s="1">
        <v>432.1</v>
      </c>
      <c r="G4581" s="1">
        <v>0</v>
      </c>
      <c r="I4581" s="1" t="s">
        <v>9372</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8742</v>
      </c>
      <c r="E4582" s="1" t="s">
        <v>3673</v>
      </c>
      <c r="F4582" s="1">
        <v>434.7</v>
      </c>
      <c r="G4582" s="1">
        <v>0</v>
      </c>
      <c r="H4582" s="1" t="s">
        <v>8305</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8743</v>
      </c>
      <c r="E4583" s="1" t="s">
        <v>8744</v>
      </c>
      <c r="F4583" s="1">
        <v>441.6</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8745</v>
      </c>
      <c r="E4584" s="1" t="s">
        <v>8746</v>
      </c>
      <c r="F4584" s="1">
        <v>443.3</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8747</v>
      </c>
      <c r="E4585" s="1" t="s">
        <v>8748</v>
      </c>
      <c r="F4585" s="1">
        <v>445.5</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8749</v>
      </c>
      <c r="E4586" s="1" t="s">
        <v>8750</v>
      </c>
      <c r="F4586" s="1">
        <v>447.1</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8751</v>
      </c>
      <c r="E4587" s="1" t="s">
        <v>8752</v>
      </c>
      <c r="F4587" s="1">
        <v>448.7</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9909</v>
      </c>
      <c r="E4588" s="1" t="s">
        <v>8753</v>
      </c>
      <c r="F4588" s="1">
        <v>455.7</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8333</v>
      </c>
      <c r="E4589" s="1" t="s">
        <v>8334</v>
      </c>
      <c r="F4589" s="1">
        <v>462.6</v>
      </c>
      <c r="G4589" s="1">
        <v>0</v>
      </c>
      <c r="H4589" s="1" t="s">
        <v>8307</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8330</v>
      </c>
      <c r="E4590" s="1" t="s">
        <v>8331</v>
      </c>
      <c r="F4590" s="1">
        <v>465.8</v>
      </c>
      <c r="G4590" s="1">
        <v>0</v>
      </c>
      <c r="H4590" s="1" t="s">
        <v>8754</v>
      </c>
      <c r="J4590" s="1">
        <v>0</v>
      </c>
      <c r="K4590" s="1">
        <v>0</v>
      </c>
      <c r="L4590" s="1">
        <v>0</v>
      </c>
      <c r="M4590" s="1">
        <v>0</v>
      </c>
      <c r="N4590" s="1">
        <v>0</v>
      </c>
      <c r="O4590" s="1">
        <v>0</v>
      </c>
      <c r="P4590" s="1" t="s">
        <v>9516</v>
      </c>
      <c r="Q4590" s="1">
        <v>0</v>
      </c>
      <c r="R4590" s="1">
        <v>0</v>
      </c>
      <c r="S4590" s="1">
        <v>0</v>
      </c>
      <c r="T4590" s="1" t="s">
        <v>9516</v>
      </c>
    </row>
    <row r="4591" spans="1:20" ht="13.5" customHeight="1">
      <c r="A4591" s="1" t="s">
        <v>8263</v>
      </c>
      <c r="B4591" s="1" t="s">
        <v>6480</v>
      </c>
      <c r="C4591" s="1" t="s">
        <v>8755</v>
      </c>
      <c r="D4591" s="1" t="s">
        <v>8286</v>
      </c>
      <c r="E4591" s="1" t="s">
        <v>8287</v>
      </c>
      <c r="F4591" s="1">
        <v>0</v>
      </c>
      <c r="G4591" s="1">
        <v>0</v>
      </c>
      <c r="H4591" s="1" t="s">
        <v>8483</v>
      </c>
      <c r="J4591" s="1">
        <v>0</v>
      </c>
      <c r="K4591" s="1">
        <v>0</v>
      </c>
      <c r="L4591" s="1">
        <v>0</v>
      </c>
      <c r="M4591" s="1">
        <v>0</v>
      </c>
      <c r="N4591" s="1">
        <v>0</v>
      </c>
      <c r="O4591" s="1">
        <v>0</v>
      </c>
      <c r="P4591" s="1" t="s">
        <v>9516</v>
      </c>
      <c r="Q4591" s="1">
        <v>0</v>
      </c>
      <c r="R4591" s="1">
        <v>0</v>
      </c>
      <c r="S4591" s="1">
        <v>0</v>
      </c>
      <c r="T4591" s="1" t="s">
        <v>9516</v>
      </c>
    </row>
    <row r="4592" spans="1:20" ht="13.5" customHeight="1">
      <c r="A4592" s="1" t="s">
        <v>8263</v>
      </c>
      <c r="B4592" s="1" t="s">
        <v>6480</v>
      </c>
      <c r="C4592" s="1" t="s">
        <v>8755</v>
      </c>
      <c r="D4592" s="1" t="s">
        <v>8756</v>
      </c>
      <c r="E4592" s="1" t="s">
        <v>8757</v>
      </c>
      <c r="F4592" s="1">
        <v>2.7</v>
      </c>
      <c r="G4592" s="1">
        <v>3</v>
      </c>
      <c r="J4592" s="1">
        <v>0</v>
      </c>
      <c r="K4592" s="1">
        <v>0</v>
      </c>
      <c r="L4592" s="1">
        <v>0</v>
      </c>
      <c r="M4592" s="1">
        <v>0</v>
      </c>
      <c r="N4592" s="1">
        <v>0</v>
      </c>
      <c r="O4592" s="1">
        <v>0</v>
      </c>
      <c r="P4592" s="1" t="s">
        <v>9516</v>
      </c>
      <c r="Q4592" s="1">
        <v>0</v>
      </c>
      <c r="R4592" s="1">
        <v>0</v>
      </c>
      <c r="S4592" s="1">
        <v>0</v>
      </c>
      <c r="T4592" s="1" t="s">
        <v>9516</v>
      </c>
    </row>
    <row r="4593" spans="1:20" ht="13.5" customHeight="1">
      <c r="A4593" s="1" t="s">
        <v>8263</v>
      </c>
      <c r="B4593" s="1" t="s">
        <v>6480</v>
      </c>
      <c r="C4593" s="1" t="s">
        <v>8755</v>
      </c>
      <c r="D4593" s="1" t="s">
        <v>8758</v>
      </c>
      <c r="E4593" s="1" t="s">
        <v>8759</v>
      </c>
      <c r="F4593" s="1">
        <v>3.6</v>
      </c>
      <c r="G4593" s="1">
        <v>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8760</v>
      </c>
      <c r="E4594" s="1" t="s">
        <v>8761</v>
      </c>
      <c r="F4594" s="1">
        <v>5.2</v>
      </c>
      <c r="G4594" s="1">
        <v>5.7</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8762</v>
      </c>
      <c r="E4595" s="1" t="s">
        <v>8763</v>
      </c>
      <c r="F4595" s="1">
        <v>5.8</v>
      </c>
      <c r="G4595" s="1">
        <v>6.4</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8764</v>
      </c>
      <c r="E4596" s="1" t="s">
        <v>10190</v>
      </c>
      <c r="F4596" s="1">
        <v>7.8</v>
      </c>
      <c r="G4596" s="1">
        <v>8.6</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8765</v>
      </c>
      <c r="E4597" s="1" t="s">
        <v>8766</v>
      </c>
      <c r="F4597" s="1">
        <v>8.9</v>
      </c>
      <c r="G4597" s="1">
        <v>9.8000000000000007</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8767</v>
      </c>
      <c r="E4598" s="1" t="s">
        <v>8768</v>
      </c>
      <c r="F4598" s="1">
        <v>12.9</v>
      </c>
      <c r="G4598" s="1">
        <v>14.2</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8769</v>
      </c>
      <c r="E4599" s="1" t="s">
        <v>8770</v>
      </c>
      <c r="F4599" s="1">
        <v>14.8</v>
      </c>
      <c r="G4599" s="1">
        <v>16.3</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8771</v>
      </c>
      <c r="E4600" s="1" t="s">
        <v>8772</v>
      </c>
      <c r="F4600" s="1">
        <v>15.8</v>
      </c>
      <c r="G4600" s="1">
        <v>17.399999999999999</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8773</v>
      </c>
      <c r="E4601" s="1" t="s">
        <v>8774</v>
      </c>
      <c r="F4601" s="1">
        <v>18.899999999999999</v>
      </c>
      <c r="G4601" s="1">
        <v>20.8</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8775</v>
      </c>
      <c r="E4602" s="1" t="s">
        <v>10216</v>
      </c>
      <c r="F4602" s="1">
        <v>22.6</v>
      </c>
      <c r="G4602" s="1">
        <v>24.9</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3247</v>
      </c>
      <c r="E4603" s="1" t="s">
        <v>3248</v>
      </c>
      <c r="F4603" s="1">
        <v>27.2</v>
      </c>
      <c r="G4603" s="1">
        <v>29.9</v>
      </c>
      <c r="I4603" s="1" t="s">
        <v>9352</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8776</v>
      </c>
      <c r="E4604" s="1" t="s">
        <v>8777</v>
      </c>
      <c r="F4604" s="1">
        <v>32.299999999999997</v>
      </c>
      <c r="G4604" s="1">
        <v>35.5</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8778</v>
      </c>
      <c r="E4605" s="1" t="s">
        <v>8779</v>
      </c>
      <c r="F4605" s="1">
        <v>40.200000000000003</v>
      </c>
      <c r="G4605" s="1">
        <v>44.2</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8780</v>
      </c>
      <c r="E4606" s="1" t="s">
        <v>8781</v>
      </c>
      <c r="F4606" s="1">
        <v>42.6</v>
      </c>
      <c r="G4606" s="1">
        <v>46.9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8782</v>
      </c>
      <c r="E4607" s="1" t="s">
        <v>8783</v>
      </c>
      <c r="F4607" s="1">
        <v>46.4</v>
      </c>
      <c r="G4607" s="1">
        <v>51</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8784</v>
      </c>
      <c r="E4608" s="1" t="s">
        <v>5187</v>
      </c>
      <c r="F4608" s="1">
        <v>49.9</v>
      </c>
      <c r="G4608" s="1">
        <v>54.9</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8785</v>
      </c>
      <c r="E4609" s="1" t="s">
        <v>10137</v>
      </c>
      <c r="F4609" s="1">
        <v>51.2</v>
      </c>
      <c r="G4609" s="1">
        <v>56.3</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8786</v>
      </c>
      <c r="E4610" s="1" t="s">
        <v>8787</v>
      </c>
      <c r="F4610" s="1">
        <v>53.4</v>
      </c>
      <c r="G4610" s="1">
        <v>58.7</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8788</v>
      </c>
      <c r="E4611" s="1" t="s">
        <v>8789</v>
      </c>
      <c r="F4611" s="1">
        <v>64.099999999999994</v>
      </c>
      <c r="G4611" s="1">
        <v>70.5</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8790</v>
      </c>
      <c r="E4612" s="1" t="s">
        <v>8791</v>
      </c>
      <c r="F4612" s="1">
        <v>69</v>
      </c>
      <c r="G4612" s="1">
        <v>75.900000000000006</v>
      </c>
      <c r="J4612" s="1">
        <v>0</v>
      </c>
      <c r="K4612" s="1">
        <v>0</v>
      </c>
      <c r="L4612" s="1">
        <v>0</v>
      </c>
      <c r="M4612" s="1">
        <v>0</v>
      </c>
      <c r="N4612" s="1">
        <v>0</v>
      </c>
      <c r="O4612" s="1">
        <v>0</v>
      </c>
      <c r="P4612" s="1" t="s">
        <v>9516</v>
      </c>
      <c r="Q4612" s="1">
        <v>0</v>
      </c>
      <c r="R4612" s="1">
        <v>0</v>
      </c>
      <c r="S4612" s="1">
        <v>0</v>
      </c>
      <c r="T4612" s="1" t="s">
        <v>9516</v>
      </c>
    </row>
    <row r="4613" spans="1:20" ht="13.5" customHeight="1">
      <c r="A4613" s="1" t="s">
        <v>8423</v>
      </c>
      <c r="B4613" s="1" t="s">
        <v>6480</v>
      </c>
      <c r="C4613" s="1" t="s">
        <v>8755</v>
      </c>
      <c r="D4613" s="1" t="s">
        <v>8792</v>
      </c>
      <c r="E4613" s="1" t="s">
        <v>8793</v>
      </c>
      <c r="F4613" s="1">
        <v>75.2</v>
      </c>
      <c r="G4613" s="1">
        <v>82.7</v>
      </c>
      <c r="J4613" s="1">
        <v>0</v>
      </c>
      <c r="K4613" s="1">
        <v>0</v>
      </c>
      <c r="L4613" s="1">
        <v>0</v>
      </c>
      <c r="M4613" s="1">
        <v>0</v>
      </c>
      <c r="N4613" s="1">
        <v>0</v>
      </c>
      <c r="O4613" s="1">
        <v>0</v>
      </c>
      <c r="P4613" s="1" t="s">
        <v>9516</v>
      </c>
      <c r="Q4613" s="1">
        <v>0</v>
      </c>
      <c r="R4613" s="1">
        <v>0</v>
      </c>
      <c r="S4613" s="1">
        <v>0</v>
      </c>
      <c r="T4613" s="1" t="s">
        <v>9516</v>
      </c>
    </row>
    <row r="4614" spans="1:20" ht="13.5" customHeight="1">
      <c r="A4614" s="1" t="s">
        <v>8423</v>
      </c>
      <c r="B4614" s="1" t="s">
        <v>6480</v>
      </c>
      <c r="C4614" s="1" t="s">
        <v>8755</v>
      </c>
      <c r="D4614" s="1" t="s">
        <v>8794</v>
      </c>
      <c r="E4614" s="1" t="s">
        <v>8795</v>
      </c>
      <c r="F4614" s="1">
        <v>84.9</v>
      </c>
      <c r="G4614" s="1">
        <v>93.4</v>
      </c>
      <c r="J4614" s="1">
        <v>0</v>
      </c>
      <c r="K4614" s="1">
        <v>0</v>
      </c>
      <c r="L4614" s="1">
        <v>0</v>
      </c>
      <c r="M4614" s="1">
        <v>0</v>
      </c>
      <c r="N4614" s="1">
        <v>0</v>
      </c>
      <c r="O4614" s="1">
        <v>0</v>
      </c>
      <c r="P4614" s="1" t="s">
        <v>9516</v>
      </c>
      <c r="Q4614" s="1">
        <v>0</v>
      </c>
      <c r="R4614" s="1">
        <v>0</v>
      </c>
      <c r="S4614" s="1">
        <v>0</v>
      </c>
      <c r="T4614" s="1" t="s">
        <v>9516</v>
      </c>
    </row>
    <row r="4615" spans="1:20" ht="13.5" customHeight="1">
      <c r="A4615" s="1" t="s">
        <v>8423</v>
      </c>
      <c r="B4615" s="1" t="s">
        <v>6480</v>
      </c>
      <c r="C4615" s="1" t="s">
        <v>8755</v>
      </c>
      <c r="D4615" s="1" t="s">
        <v>8796</v>
      </c>
      <c r="E4615" s="1" t="s">
        <v>8797</v>
      </c>
      <c r="F4615" s="1">
        <v>88</v>
      </c>
      <c r="G4615" s="1">
        <v>96.8</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8798</v>
      </c>
      <c r="E4616" s="1" t="s">
        <v>8799</v>
      </c>
      <c r="F4616" s="1">
        <v>93.9</v>
      </c>
      <c r="G4616" s="1">
        <v>103.3</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8800</v>
      </c>
      <c r="E4617" s="1" t="s">
        <v>8801</v>
      </c>
      <c r="F4617" s="1">
        <v>100.3</v>
      </c>
      <c r="G4617" s="1">
        <v>110.3</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8802</v>
      </c>
      <c r="E4618" s="1" t="s">
        <v>8803</v>
      </c>
      <c r="F4618" s="1">
        <v>105.4</v>
      </c>
      <c r="G4618" s="1">
        <v>115.9</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8804</v>
      </c>
      <c r="E4619" s="1" t="s">
        <v>8805</v>
      </c>
      <c r="F4619" s="1">
        <v>111.9</v>
      </c>
      <c r="G4619" s="1">
        <v>123.1</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8806</v>
      </c>
      <c r="E4620" s="1" t="s">
        <v>8807</v>
      </c>
      <c r="F4620" s="1">
        <v>117.3</v>
      </c>
      <c r="G4620" s="1">
        <v>129</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8808</v>
      </c>
      <c r="E4621" s="1" t="s">
        <v>8809</v>
      </c>
      <c r="F4621" s="1">
        <v>125.2</v>
      </c>
      <c r="G4621" s="1">
        <v>137.69999999999999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8810</v>
      </c>
      <c r="E4622" s="1" t="s">
        <v>8811</v>
      </c>
      <c r="F4622" s="1">
        <v>130.80000000000001</v>
      </c>
      <c r="G4622" s="1">
        <v>143.9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8812</v>
      </c>
      <c r="E4623" s="1" t="s">
        <v>8813</v>
      </c>
      <c r="F4623" s="1">
        <v>136.30000000000001</v>
      </c>
      <c r="G4623" s="1">
        <v>149.9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8814</v>
      </c>
      <c r="E4624" s="1" t="s">
        <v>8815</v>
      </c>
      <c r="F4624" s="1">
        <v>138.80000000000001</v>
      </c>
      <c r="G4624" s="1">
        <v>152.69999999999999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8816</v>
      </c>
      <c r="E4625" s="1" t="s">
        <v>8817</v>
      </c>
      <c r="F4625" s="1">
        <v>140.19999999999999</v>
      </c>
      <c r="G4625" s="1">
        <v>154.19999999999999</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8818</v>
      </c>
      <c r="E4626" s="1" t="s">
        <v>8819</v>
      </c>
      <c r="F4626" s="1">
        <v>142.9</v>
      </c>
      <c r="G4626" s="1">
        <v>157.19999999999999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8549</v>
      </c>
      <c r="E4627" s="1" t="s">
        <v>8550</v>
      </c>
      <c r="F4627" s="1">
        <v>148</v>
      </c>
      <c r="G4627" s="1">
        <v>162.80000000000001</v>
      </c>
      <c r="H4627" s="1" t="s">
        <v>8820</v>
      </c>
      <c r="J4627" s="1">
        <v>0</v>
      </c>
      <c r="K4627" s="1">
        <v>0</v>
      </c>
      <c r="L4627" s="1">
        <v>0</v>
      </c>
      <c r="M4627" s="1">
        <v>0</v>
      </c>
      <c r="N4627" s="1">
        <v>0</v>
      </c>
      <c r="O4627" s="1">
        <v>0</v>
      </c>
      <c r="P4627" s="1" t="s">
        <v>9516</v>
      </c>
      <c r="Q4627" s="1">
        <v>0</v>
      </c>
      <c r="R4627" s="1">
        <v>0</v>
      </c>
      <c r="S4627" s="1">
        <v>0</v>
      </c>
      <c r="T4627" s="1" t="s">
        <v>9516</v>
      </c>
    </row>
    <row r="4628" spans="1:20" ht="13.5" customHeight="1">
      <c r="A4628" s="1" t="s">
        <v>6479</v>
      </c>
      <c r="B4628" s="1" t="s">
        <v>6480</v>
      </c>
      <c r="C4628" s="1" t="s">
        <v>8821</v>
      </c>
      <c r="D4628" s="1" t="s">
        <v>8822</v>
      </c>
      <c r="E4628" s="1" t="s">
        <v>8823</v>
      </c>
      <c r="F4628" s="1">
        <v>0</v>
      </c>
      <c r="G4628" s="1">
        <v>0</v>
      </c>
      <c r="H4628" s="1" t="s">
        <v>10595</v>
      </c>
      <c r="J4628" s="1">
        <v>0</v>
      </c>
      <c r="K4628" s="1">
        <v>0</v>
      </c>
      <c r="L4628" s="1">
        <v>0</v>
      </c>
      <c r="M4628" s="1">
        <v>0</v>
      </c>
      <c r="N4628" s="1">
        <v>0</v>
      </c>
      <c r="O4628" s="1">
        <v>0</v>
      </c>
      <c r="P4628" s="1" t="s">
        <v>9516</v>
      </c>
      <c r="Q4628" s="1">
        <v>0</v>
      </c>
      <c r="R4628" s="1">
        <v>0</v>
      </c>
      <c r="S4628" s="1">
        <v>0</v>
      </c>
      <c r="T4628" s="1" t="s">
        <v>9516</v>
      </c>
    </row>
    <row r="4629" spans="1:20" ht="13.5" customHeight="1">
      <c r="A4629" s="1" t="s">
        <v>6479</v>
      </c>
      <c r="B4629" s="1" t="s">
        <v>6480</v>
      </c>
      <c r="C4629" s="1" t="s">
        <v>8821</v>
      </c>
      <c r="D4629" s="1" t="s">
        <v>8824</v>
      </c>
      <c r="E4629" s="1" t="s">
        <v>8825</v>
      </c>
      <c r="F4629" s="1">
        <v>1.6</v>
      </c>
      <c r="G4629" s="1">
        <v>0</v>
      </c>
      <c r="J4629" s="1">
        <v>0</v>
      </c>
      <c r="K4629" s="1">
        <v>0</v>
      </c>
      <c r="L4629" s="1">
        <v>0</v>
      </c>
      <c r="M4629" s="1">
        <v>0</v>
      </c>
      <c r="N4629" s="1">
        <v>0</v>
      </c>
      <c r="O4629" s="1">
        <v>0</v>
      </c>
      <c r="P4629" s="1" t="s">
        <v>9516</v>
      </c>
      <c r="Q4629" s="1">
        <v>0</v>
      </c>
      <c r="R4629" s="1">
        <v>0</v>
      </c>
      <c r="S4629" s="1">
        <v>0</v>
      </c>
      <c r="T4629" s="1" t="s">
        <v>9516</v>
      </c>
    </row>
    <row r="4630" spans="1:20" ht="13.5" customHeight="1">
      <c r="A4630" s="1" t="s">
        <v>6479</v>
      </c>
      <c r="B4630" s="1" t="s">
        <v>6480</v>
      </c>
      <c r="C4630" s="1" t="s">
        <v>8821</v>
      </c>
      <c r="D4630" s="1" t="s">
        <v>8826</v>
      </c>
      <c r="E4630" s="1" t="s">
        <v>8827</v>
      </c>
      <c r="F4630" s="1">
        <v>5.2</v>
      </c>
      <c r="G4630" s="1">
        <v>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8828</v>
      </c>
      <c r="E4631" s="1" t="s">
        <v>8829</v>
      </c>
      <c r="F4631" s="1">
        <v>6.5</v>
      </c>
      <c r="G4631" s="1">
        <v>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8830</v>
      </c>
      <c r="E4632" s="1" t="s">
        <v>8831</v>
      </c>
      <c r="F4632" s="1">
        <v>8.1</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8832</v>
      </c>
      <c r="E4633" s="1" t="s">
        <v>8833</v>
      </c>
      <c r="F4633" s="1">
        <v>10.1</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8834</v>
      </c>
      <c r="E4634" s="1" t="s">
        <v>8835</v>
      </c>
      <c r="F4634" s="1">
        <v>12.7</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8836</v>
      </c>
      <c r="E4635" s="1" t="s">
        <v>8837</v>
      </c>
      <c r="F4635" s="1">
        <v>14.3</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8838</v>
      </c>
      <c r="E4636" s="1" t="s">
        <v>8839</v>
      </c>
      <c r="F4636" s="1">
        <v>15.4</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8840</v>
      </c>
      <c r="E4637" s="1" t="s">
        <v>8841</v>
      </c>
      <c r="F4637" s="1">
        <v>16.7</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8842</v>
      </c>
      <c r="E4638" s="1" t="s">
        <v>8843</v>
      </c>
      <c r="F4638" s="1">
        <v>20.100000000000001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8844</v>
      </c>
      <c r="E4639" s="1" t="s">
        <v>8845</v>
      </c>
      <c r="F4639" s="1">
        <v>23.3</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8846</v>
      </c>
      <c r="E4640" s="1" t="s">
        <v>8847</v>
      </c>
      <c r="F4640" s="1">
        <v>26.1</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8848</v>
      </c>
      <c r="E4641" s="1" t="s">
        <v>8849</v>
      </c>
      <c r="F4641" s="1">
        <v>30.2</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8227</v>
      </c>
      <c r="B4642" s="1" t="s">
        <v>6480</v>
      </c>
      <c r="C4642" s="1" t="s">
        <v>8821</v>
      </c>
      <c r="D4642" s="1" t="s">
        <v>8850</v>
      </c>
      <c r="E4642" s="1" t="s">
        <v>8851</v>
      </c>
      <c r="F4642" s="1">
        <v>35.4</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8227</v>
      </c>
      <c r="B4643" s="1" t="s">
        <v>6480</v>
      </c>
      <c r="C4643" s="1" t="s">
        <v>8821</v>
      </c>
      <c r="D4643" s="1" t="s">
        <v>8852</v>
      </c>
      <c r="E4643" s="1" t="s">
        <v>8853</v>
      </c>
      <c r="F4643" s="1">
        <v>37.5</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8227</v>
      </c>
      <c r="B4644" s="1" t="s">
        <v>6480</v>
      </c>
      <c r="C4644" s="1" t="s">
        <v>8821</v>
      </c>
      <c r="D4644" s="1" t="s">
        <v>8854</v>
      </c>
      <c r="E4644" s="1" t="s">
        <v>8855</v>
      </c>
      <c r="F4644" s="1">
        <v>39.299999999999997</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8821</v>
      </c>
      <c r="D4645" s="1" t="s">
        <v>8856</v>
      </c>
      <c r="E4645" s="1" t="s">
        <v>8857</v>
      </c>
      <c r="F4645" s="1">
        <v>40.9</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8821</v>
      </c>
      <c r="D4646" s="1" t="s">
        <v>8858</v>
      </c>
      <c r="E4646" s="1" t="s">
        <v>8859</v>
      </c>
      <c r="F4646" s="1">
        <v>42.6</v>
      </c>
      <c r="G4646" s="1">
        <v>0</v>
      </c>
      <c r="H4646" s="1" t="s">
        <v>8860</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8861</v>
      </c>
      <c r="D4647" s="1" t="s">
        <v>8862</v>
      </c>
      <c r="E4647" s="1" t="s">
        <v>8863</v>
      </c>
      <c r="F4647" s="1">
        <v>0</v>
      </c>
      <c r="G4647" s="1">
        <v>0</v>
      </c>
      <c r="H4647" s="1" t="s">
        <v>8860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8861</v>
      </c>
      <c r="D4648" s="1" t="s">
        <v>8864</v>
      </c>
      <c r="E4648" s="1" t="s">
        <v>8865</v>
      </c>
      <c r="F4648" s="1">
        <v>5.0999999999999996</v>
      </c>
      <c r="G4648" s="1">
        <v>0</v>
      </c>
      <c r="H4648" s="1" t="s">
        <v>7</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8861</v>
      </c>
      <c r="D4649" s="1" t="s">
        <v>8866</v>
      </c>
      <c r="E4649" s="1" t="s">
        <v>8867</v>
      </c>
      <c r="F4649" s="1">
        <v>6.6</v>
      </c>
      <c r="G4649" s="1">
        <v>0</v>
      </c>
      <c r="H4649" s="1" t="s">
        <v>7</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8868</v>
      </c>
      <c r="E4650" s="1" t="s">
        <v>8869</v>
      </c>
      <c r="F4650" s="1">
        <v>8.1999999999999993</v>
      </c>
      <c r="G4650" s="1">
        <v>0</v>
      </c>
      <c r="H4650" s="1" t="s">
        <v>7</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8870</v>
      </c>
      <c r="E4651" s="1" t="s">
        <v>8871</v>
      </c>
      <c r="F4651" s="1">
        <v>11</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8872</v>
      </c>
      <c r="E4652" s="1" t="s">
        <v>8873</v>
      </c>
      <c r="F4652" s="1">
        <v>12.9</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8874</v>
      </c>
      <c r="E4653" s="1" t="s">
        <v>8875</v>
      </c>
      <c r="F4653" s="1">
        <v>14.3</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8876</v>
      </c>
      <c r="E4654" s="1" t="s">
        <v>8877</v>
      </c>
      <c r="F4654" s="1">
        <v>17.399999999999999</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8878</v>
      </c>
      <c r="E4655" s="1" t="s">
        <v>8879</v>
      </c>
      <c r="F4655" s="1">
        <v>19.7</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8880</v>
      </c>
      <c r="E4656" s="1" t="s">
        <v>8881</v>
      </c>
      <c r="F4656" s="1">
        <v>24.1</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8882</v>
      </c>
      <c r="E4657" s="1" t="s">
        <v>8883</v>
      </c>
      <c r="F4657" s="1">
        <v>25.7</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8237</v>
      </c>
      <c r="D4658" s="1" t="s">
        <v>8235</v>
      </c>
      <c r="E4658" s="1" t="s">
        <v>8236</v>
      </c>
      <c r="F4658" s="1">
        <v>0</v>
      </c>
      <c r="G4658" s="1">
        <v>0</v>
      </c>
      <c r="H4658" s="1" t="s">
        <v>6483</v>
      </c>
      <c r="J4658" s="1">
        <v>0</v>
      </c>
      <c r="K4658" s="1">
        <v>0</v>
      </c>
      <c r="L4658" s="1">
        <v>4</v>
      </c>
      <c r="M4658" s="1">
        <v>0</v>
      </c>
      <c r="N4658" s="1">
        <v>0</v>
      </c>
      <c r="O4658" s="1">
        <v>0</v>
      </c>
      <c r="P4658" s="1" t="s">
        <v>9516</v>
      </c>
      <c r="Q4658" s="1">
        <v>0</v>
      </c>
      <c r="R4658" s="1">
        <v>0</v>
      </c>
      <c r="S4658" s="1">
        <v>0</v>
      </c>
      <c r="T4658" s="1" t="s">
        <v>9516</v>
      </c>
    </row>
    <row r="4659" spans="1:20" ht="13.5" customHeight="1">
      <c r="A4659" s="1" t="s">
        <v>8227</v>
      </c>
      <c r="B4659" s="1" t="s">
        <v>6480</v>
      </c>
      <c r="C4659" s="1" t="s">
        <v>8237</v>
      </c>
      <c r="D4659" s="1" t="s">
        <v>8884</v>
      </c>
      <c r="E4659" s="1" t="s">
        <v>8885</v>
      </c>
      <c r="F4659" s="1">
        <v>2.9</v>
      </c>
      <c r="G4659" s="1">
        <v>0</v>
      </c>
      <c r="H4659" s="1" t="s">
        <v>8250</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8237</v>
      </c>
      <c r="D4660" s="1" t="s">
        <v>8886</v>
      </c>
      <c r="E4660" s="1" t="s">
        <v>8887</v>
      </c>
      <c r="F4660" s="1">
        <v>4.2</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8888</v>
      </c>
      <c r="E4661" s="1" t="s">
        <v>8889</v>
      </c>
      <c r="F4661" s="1">
        <v>8.5</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9910</v>
      </c>
      <c r="E4662" s="1" t="s">
        <v>8890</v>
      </c>
      <c r="F4662" s="1">
        <v>13.1</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8891</v>
      </c>
      <c r="E4663" s="1" t="s">
        <v>7891</v>
      </c>
      <c r="F4663" s="1">
        <v>15.7</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8892</v>
      </c>
      <c r="E4664" s="1" t="s">
        <v>8893</v>
      </c>
      <c r="F4664" s="1">
        <v>20.2</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8894</v>
      </c>
      <c r="E4665" s="1" t="s">
        <v>8895</v>
      </c>
      <c r="F4665" s="1">
        <v>25</v>
      </c>
      <c r="G4665" s="1">
        <v>0</v>
      </c>
      <c r="H4665" s="1" t="s">
        <v>7</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8896</v>
      </c>
      <c r="E4666" s="1" t="s">
        <v>8897</v>
      </c>
      <c r="F4666" s="1">
        <v>28</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8898</v>
      </c>
      <c r="E4667" s="1" t="s">
        <v>8899</v>
      </c>
      <c r="F4667" s="1">
        <v>31.4</v>
      </c>
      <c r="G4667" s="1">
        <v>0</v>
      </c>
      <c r="H4667" s="1" t="s">
        <v>8860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8900</v>
      </c>
      <c r="E4668" s="1" t="s">
        <v>8901</v>
      </c>
      <c r="F4668" s="1">
        <v>34.200000000000003</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8902</v>
      </c>
      <c r="E4669" s="1" t="s">
        <v>8903</v>
      </c>
      <c r="F4669" s="1">
        <v>39.6</v>
      </c>
      <c r="G4669" s="1">
        <v>0</v>
      </c>
      <c r="H4669" s="1" t="s">
        <v>8904</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8905</v>
      </c>
      <c r="E4670" s="1" t="s">
        <v>8906</v>
      </c>
      <c r="F4670" s="1">
        <v>44.7</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8907</v>
      </c>
      <c r="E4671" s="1" t="s">
        <v>8908</v>
      </c>
      <c r="F4671" s="1">
        <v>49.4</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8909</v>
      </c>
      <c r="E4672" s="1" t="s">
        <v>8910</v>
      </c>
      <c r="F4672" s="1">
        <v>54.6</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8911</v>
      </c>
      <c r="E4673" s="1" t="s">
        <v>8912</v>
      </c>
      <c r="F4673" s="1">
        <v>57.6</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8913</v>
      </c>
      <c r="E4674" s="1" t="s">
        <v>8914</v>
      </c>
      <c r="F4674" s="1">
        <v>61.5</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8915</v>
      </c>
      <c r="E4675" s="1" t="s">
        <v>8916</v>
      </c>
      <c r="F4675" s="1">
        <v>63.6</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8917</v>
      </c>
      <c r="E4676" s="1" t="s">
        <v>8918</v>
      </c>
      <c r="F4676" s="1">
        <v>67.7</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8919</v>
      </c>
      <c r="E4677" s="1" t="s">
        <v>8920</v>
      </c>
      <c r="F4677" s="1">
        <v>75.599999999999994</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8921</v>
      </c>
      <c r="B4678" s="1" t="s">
        <v>6480</v>
      </c>
      <c r="C4678" s="1" t="s">
        <v>8237</v>
      </c>
      <c r="D4678" s="1" t="s">
        <v>8922</v>
      </c>
      <c r="E4678" s="1" t="s">
        <v>10178</v>
      </c>
      <c r="F4678" s="1">
        <v>82.3</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8921</v>
      </c>
      <c r="B4679" s="1" t="s">
        <v>6480</v>
      </c>
      <c r="C4679" s="1" t="s">
        <v>8237</v>
      </c>
      <c r="D4679" s="1" t="s">
        <v>8923</v>
      </c>
      <c r="E4679" s="1" t="s">
        <v>8924</v>
      </c>
      <c r="F4679" s="1">
        <v>84.7</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8921</v>
      </c>
      <c r="B4680" s="1" t="s">
        <v>6480</v>
      </c>
      <c r="C4680" s="1" t="s">
        <v>8237</v>
      </c>
      <c r="D4680" s="1" t="s">
        <v>8925</v>
      </c>
      <c r="E4680" s="1" t="s">
        <v>8926</v>
      </c>
      <c r="F4680" s="1">
        <v>87.6</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8927</v>
      </c>
      <c r="E4681" s="1" t="s">
        <v>8928</v>
      </c>
      <c r="F4681" s="1">
        <v>90.9</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8929</v>
      </c>
      <c r="E4682" s="1" t="s">
        <v>8930</v>
      </c>
      <c r="F4682" s="1">
        <v>95.6</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8931</v>
      </c>
      <c r="E4683" s="1" t="s">
        <v>8932</v>
      </c>
      <c r="F4683" s="1">
        <v>97.8</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8933</v>
      </c>
      <c r="E4684" s="1" t="s">
        <v>8934</v>
      </c>
      <c r="F4684" s="1">
        <v>100.4</v>
      </c>
      <c r="G4684" s="1">
        <v>0</v>
      </c>
      <c r="H4684" s="1" t="s">
        <v>8935</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8936</v>
      </c>
      <c r="E4685" s="1" t="s">
        <v>8937</v>
      </c>
      <c r="F4685" s="1">
        <v>103.2</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8938</v>
      </c>
      <c r="E4686" s="1" t="s">
        <v>8939</v>
      </c>
      <c r="F4686" s="1">
        <v>106.9</v>
      </c>
      <c r="G4686" s="1">
        <v>0</v>
      </c>
      <c r="H4686" s="1" t="s">
        <v>8940</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8941</v>
      </c>
      <c r="E4687" s="1" t="s">
        <v>8942</v>
      </c>
      <c r="F4687" s="1">
        <v>109.4</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8943</v>
      </c>
      <c r="E4688" s="1" t="s">
        <v>8944</v>
      </c>
      <c r="F4688" s="1">
        <v>112.3</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8945</v>
      </c>
      <c r="E4689" s="1" t="s">
        <v>8946</v>
      </c>
      <c r="F4689" s="1">
        <v>114.8</v>
      </c>
      <c r="G4689" s="1">
        <v>0</v>
      </c>
      <c r="H4689" s="1" t="s">
        <v>7</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8947</v>
      </c>
      <c r="E4690" s="1" t="s">
        <v>8948</v>
      </c>
      <c r="F4690" s="1">
        <v>123.7</v>
      </c>
      <c r="G4690" s="1">
        <v>0</v>
      </c>
      <c r="H4690" s="1" t="s">
        <v>8940</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8949</v>
      </c>
      <c r="E4691" s="1" t="s">
        <v>8950</v>
      </c>
      <c r="F4691" s="1">
        <v>125.3</v>
      </c>
      <c r="G4691" s="1">
        <v>0</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8940</v>
      </c>
      <c r="D4692" s="1" t="s">
        <v>8938</v>
      </c>
      <c r="E4692" s="1" t="s">
        <v>8939</v>
      </c>
      <c r="F4692" s="1">
        <v>0</v>
      </c>
      <c r="G4692" s="1">
        <v>0</v>
      </c>
      <c r="H4692" s="1" t="s">
        <v>8237</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8940</v>
      </c>
      <c r="D4693" s="1" t="s">
        <v>8951</v>
      </c>
      <c r="E4693" s="1" t="s">
        <v>8952</v>
      </c>
      <c r="F4693" s="1">
        <v>3.5</v>
      </c>
      <c r="G4693" s="1">
        <v>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8940</v>
      </c>
      <c r="D4694" s="1" t="s">
        <v>8953</v>
      </c>
      <c r="E4694" s="1" t="s">
        <v>8954</v>
      </c>
      <c r="F4694" s="1">
        <v>7.2</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8955</v>
      </c>
      <c r="E4695" s="1" t="s">
        <v>8956</v>
      </c>
      <c r="F4695" s="1">
        <v>12.3</v>
      </c>
      <c r="G4695" s="1">
        <v>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8957</v>
      </c>
      <c r="E4696" s="1" t="s">
        <v>8958</v>
      </c>
      <c r="F4696" s="1">
        <v>15.4</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3763</v>
      </c>
      <c r="E4697" s="1" t="s">
        <v>3150</v>
      </c>
      <c r="F4697" s="1">
        <v>16.399999999999999</v>
      </c>
      <c r="G4697" s="1">
        <v>0</v>
      </c>
      <c r="I4697" s="1" t="s">
        <v>9360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8959</v>
      </c>
      <c r="E4698" s="1" t="s">
        <v>8960</v>
      </c>
      <c r="F4698" s="1">
        <v>18.899999999999999</v>
      </c>
      <c r="G4698" s="1">
        <v>0</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8961</v>
      </c>
      <c r="E4699" s="1" t="s">
        <v>8962</v>
      </c>
      <c r="F4699" s="1">
        <v>20.6</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8947</v>
      </c>
      <c r="E4700" s="1" t="s">
        <v>8948</v>
      </c>
      <c r="F4700" s="1">
        <v>23.5</v>
      </c>
      <c r="G4700" s="1">
        <v>0</v>
      </c>
      <c r="H4700" s="1" t="s">
        <v>8237</v>
      </c>
      <c r="J4700" s="1">
        <v>0</v>
      </c>
      <c r="K4700" s="1">
        <v>0</v>
      </c>
      <c r="L4700" s="1">
        <v>0</v>
      </c>
      <c r="M4700" s="1">
        <v>0</v>
      </c>
      <c r="N4700" s="1">
        <v>0</v>
      </c>
      <c r="O4700" s="1">
        <v>0</v>
      </c>
      <c r="P4700" s="1" t="s">
        <v>9516</v>
      </c>
      <c r="Q4700" s="1">
        <v>0</v>
      </c>
      <c r="R4700" s="1">
        <v>0</v>
      </c>
      <c r="S4700" s="1">
        <v>0</v>
      </c>
      <c r="T4700" s="1" t="s">
        <v>9516</v>
      </c>
    </row>
    <row r="4701" spans="1:20" ht="13.5" customHeight="1">
      <c r="A4701" s="1" t="s">
        <v>9502</v>
      </c>
      <c r="B4701" s="1" t="s">
        <v>9501</v>
      </c>
      <c r="C4701" s="1" t="s">
        <v>8860</v>
      </c>
      <c r="D4701" s="1" t="s">
        <v>9496</v>
      </c>
      <c r="E4701" s="1" t="s">
        <v>8898</v>
      </c>
      <c r="F4701" s="1">
        <v>-32768</v>
      </c>
      <c r="G4701" s="1" t="s">
        <v>8237</v>
      </c>
      <c r="K4701" s="1">
        <v>0</v>
      </c>
      <c r="L4701" s="1">
        <v>0</v>
      </c>
      <c r="M4701" s="1">
        <v>0</v>
      </c>
      <c r="N4701" s="1">
        <v>0</v>
      </c>
      <c r="O4701" s="1">
        <v>0</v>
      </c>
      <c r="P4701" s="1" t="s">
        <v>9516</v>
      </c>
      <c r="Q4701" s="1">
        <v>0</v>
      </c>
      <c r="R4701" s="1">
        <v>0</v>
      </c>
      <c r="S4701" s="1">
        <v>0</v>
      </c>
      <c r="T4701" s="1" t="s">
        <v>9516</v>
      </c>
    </row>
    <row r="4702" spans="1:20" ht="13.5" customHeight="1">
      <c r="A4702" s="1" t="s">
        <v>8227</v>
      </c>
      <c r="B4702" s="1" t="s">
        <v>6480</v>
      </c>
      <c r="C4702" s="1" t="s">
        <v>8860</v>
      </c>
      <c r="D4702" s="1" t="s">
        <v>8898</v>
      </c>
      <c r="E4702" s="1" t="s">
        <v>8899</v>
      </c>
      <c r="F4702" s="1">
        <v>0</v>
      </c>
      <c r="G4702" s="1">
        <v>0</v>
      </c>
      <c r="H4702" s="1" t="s">
        <v>8237</v>
      </c>
      <c r="J4702" s="1">
        <v>0</v>
      </c>
      <c r="K4702" s="1">
        <v>0</v>
      </c>
      <c r="L4702" s="1">
        <v>0</v>
      </c>
      <c r="M4702" s="1">
        <v>0</v>
      </c>
      <c r="N4702" s="1">
        <v>0</v>
      </c>
      <c r="O4702" s="1">
        <v>0</v>
      </c>
      <c r="P4702" s="1" t="s">
        <v>9516</v>
      </c>
      <c r="Q4702" s="1">
        <v>0</v>
      </c>
      <c r="R4702" s="1">
        <v>0</v>
      </c>
      <c r="S4702" s="1">
        <v>0</v>
      </c>
      <c r="T4702" s="1" t="s">
        <v>9516</v>
      </c>
    </row>
    <row r="4703" spans="1:20" ht="13.5" customHeight="1">
      <c r="A4703" s="1" t="s">
        <v>8227</v>
      </c>
      <c r="B4703" s="1" t="s">
        <v>6480</v>
      </c>
      <c r="C4703" s="1" t="s">
        <v>8860</v>
      </c>
      <c r="D4703" s="1" t="s">
        <v>8963</v>
      </c>
      <c r="E4703" s="1" t="s">
        <v>8964</v>
      </c>
      <c r="F4703" s="1">
        <v>5.0999999999999996</v>
      </c>
      <c r="G4703" s="1">
        <v>5.6</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8227</v>
      </c>
      <c r="B4704" s="1" t="s">
        <v>6480</v>
      </c>
      <c r="C4704" s="1" t="s">
        <v>8860</v>
      </c>
      <c r="D4704" s="1" t="s">
        <v>8965</v>
      </c>
      <c r="E4704" s="1" t="s">
        <v>8966</v>
      </c>
      <c r="F4704" s="1">
        <v>10.6</v>
      </c>
      <c r="G4704" s="1">
        <v>11.7</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8967</v>
      </c>
      <c r="E4705" s="1" t="s">
        <v>8968</v>
      </c>
      <c r="F4705" s="1">
        <v>13.6</v>
      </c>
      <c r="G4705" s="1">
        <v>15</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8969</v>
      </c>
      <c r="E4706" s="1" t="s">
        <v>8970</v>
      </c>
      <c r="F4706" s="1">
        <v>15.2</v>
      </c>
      <c r="G4706" s="1">
        <v>16.7</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8971</v>
      </c>
      <c r="E4707" s="1" t="s">
        <v>8972</v>
      </c>
      <c r="F4707" s="1">
        <v>20.8</v>
      </c>
      <c r="G4707" s="1">
        <v>22.9</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8973</v>
      </c>
      <c r="E4708" s="1" t="s">
        <v>8974</v>
      </c>
      <c r="F4708" s="1">
        <v>23.3</v>
      </c>
      <c r="G4708" s="1">
        <v>25.6</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8975</v>
      </c>
      <c r="E4709" s="1" t="s">
        <v>8976</v>
      </c>
      <c r="F4709" s="1">
        <v>26</v>
      </c>
      <c r="G4709" s="1">
        <v>28.6</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8977</v>
      </c>
      <c r="E4710" s="1" t="s">
        <v>8978</v>
      </c>
      <c r="F4710" s="1">
        <v>30.1</v>
      </c>
      <c r="G4710" s="1">
        <v>33.1</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8862</v>
      </c>
      <c r="E4711" s="1" t="s">
        <v>8863</v>
      </c>
      <c r="F4711" s="1">
        <v>32.9</v>
      </c>
      <c r="G4711" s="1">
        <v>36.200000000000003</v>
      </c>
      <c r="H4711" s="1" t="s">
        <v>8861</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8979</v>
      </c>
      <c r="E4712" s="1" t="s">
        <v>8980</v>
      </c>
      <c r="F4712" s="1">
        <v>36.6</v>
      </c>
      <c r="G4712" s="1">
        <v>40.299999999999997</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8858</v>
      </c>
      <c r="E4713" s="1" t="s">
        <v>8859</v>
      </c>
      <c r="F4713" s="1">
        <v>40.299999999999997</v>
      </c>
      <c r="G4713" s="1">
        <v>44.3</v>
      </c>
      <c r="H4713" s="1" t="s">
        <v>8821</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8981</v>
      </c>
      <c r="E4714" s="1" t="s">
        <v>10220</v>
      </c>
      <c r="F4714" s="1">
        <v>42.5</v>
      </c>
      <c r="G4714" s="1">
        <v>46.8</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8904</v>
      </c>
      <c r="D4715" s="1" t="s">
        <v>8902</v>
      </c>
      <c r="E4715" s="1" t="s">
        <v>8903</v>
      </c>
      <c r="F4715" s="1">
        <v>0</v>
      </c>
      <c r="G4715" s="1">
        <v>0</v>
      </c>
      <c r="H4715" s="1" t="s">
        <v>8237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8904</v>
      </c>
      <c r="D4716" s="1" t="s">
        <v>6998</v>
      </c>
      <c r="E4716" s="1" t="s">
        <v>6999</v>
      </c>
      <c r="F4716" s="1">
        <v>5.0999999999999996</v>
      </c>
      <c r="G4716" s="1">
        <v>0</v>
      </c>
      <c r="H4716" s="1" t="s">
        <v>7</v>
      </c>
      <c r="I4716" s="1" t="s">
        <v>9376</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8904</v>
      </c>
      <c r="D4717" s="1" t="s">
        <v>8982</v>
      </c>
      <c r="E4717" s="1" t="s">
        <v>8983</v>
      </c>
      <c r="F4717" s="1">
        <v>7.4</v>
      </c>
      <c r="G4717" s="1">
        <v>0</v>
      </c>
      <c r="H4717" s="1" t="s">
        <v>7</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8984</v>
      </c>
      <c r="E4718" s="1" t="s">
        <v>8985</v>
      </c>
      <c r="F4718" s="1">
        <v>11.4</v>
      </c>
      <c r="G4718" s="1">
        <v>0</v>
      </c>
      <c r="H4718" s="1" t="s">
        <v>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8986</v>
      </c>
      <c r="E4719" s="1" t="s">
        <v>8987</v>
      </c>
      <c r="F4719" s="1">
        <v>13.7</v>
      </c>
      <c r="G4719" s="1">
        <v>0</v>
      </c>
      <c r="H4719" s="1" t="s">
        <v>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8988</v>
      </c>
      <c r="E4720" s="1" t="s">
        <v>6051</v>
      </c>
      <c r="F4720" s="1">
        <v>18.3</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8989</v>
      </c>
      <c r="E4721" s="1" t="s">
        <v>8990</v>
      </c>
      <c r="F4721" s="1">
        <v>21.5</v>
      </c>
      <c r="G4721" s="1">
        <v>0</v>
      </c>
      <c r="H4721" s="1" t="s">
        <v>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8991</v>
      </c>
      <c r="E4722" s="1" t="s">
        <v>8992</v>
      </c>
      <c r="F4722" s="1">
        <v>25.7</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8993</v>
      </c>
      <c r="E4723" s="1" t="s">
        <v>8994</v>
      </c>
      <c r="F4723" s="1">
        <v>28.2</v>
      </c>
      <c r="G4723" s="1">
        <v>0</v>
      </c>
      <c r="J4723" s="1">
        <v>0</v>
      </c>
      <c r="K4723" s="1">
        <v>0</v>
      </c>
      <c r="L4723" s="1">
        <v>0</v>
      </c>
      <c r="M4723" s="1">
        <v>0</v>
      </c>
      <c r="N4723" s="1">
        <v>0</v>
      </c>
      <c r="O4723" s="1">
        <v>0</v>
      </c>
      <c r="P4723" s="1" t="s">
        <v>9516</v>
      </c>
      <c r="Q4723" s="1">
        <v>0</v>
      </c>
      <c r="R4723" s="1">
        <v>0</v>
      </c>
      <c r="S4723" s="1">
        <v>0</v>
      </c>
      <c r="T4723" s="1" t="s">
        <v>9516</v>
      </c>
    </row>
    <row r="4724" spans="1:20" ht="13.5" customHeight="1">
      <c r="A4724" s="1" t="s">
        <v>8921</v>
      </c>
      <c r="B4724" s="1" t="s">
        <v>6480</v>
      </c>
      <c r="C4724" s="1" t="s">
        <v>8904</v>
      </c>
      <c r="D4724" s="1" t="s">
        <v>8995</v>
      </c>
      <c r="E4724" s="1" t="s">
        <v>8996</v>
      </c>
      <c r="F4724" s="1">
        <v>35.700000000000003</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8921</v>
      </c>
      <c r="B4725" s="1" t="s">
        <v>6480</v>
      </c>
      <c r="C4725" s="1" t="s">
        <v>8904</v>
      </c>
      <c r="D4725" s="1" t="s">
        <v>8997</v>
      </c>
      <c r="E4725" s="1" t="s">
        <v>8998</v>
      </c>
      <c r="F4725" s="1">
        <v>39.9</v>
      </c>
      <c r="G4725" s="1">
        <v>0</v>
      </c>
      <c r="H4725" s="1" t="s">
        <v>8935</v>
      </c>
      <c r="J4725" s="1">
        <v>0</v>
      </c>
      <c r="K4725" s="1">
        <v>0</v>
      </c>
      <c r="L4725" s="1">
        <v>0</v>
      </c>
      <c r="M4725" s="1">
        <v>0</v>
      </c>
      <c r="N4725" s="1">
        <v>0</v>
      </c>
      <c r="O4725" s="1">
        <v>0</v>
      </c>
      <c r="P4725" s="1" t="s">
        <v>9516</v>
      </c>
      <c r="Q4725" s="1">
        <v>0</v>
      </c>
      <c r="R4725" s="1">
        <v>0</v>
      </c>
      <c r="S4725" s="1">
        <v>0</v>
      </c>
      <c r="T4725" s="1" t="s">
        <v>9516</v>
      </c>
    </row>
    <row r="4726" spans="1:20" ht="13.5" customHeight="1">
      <c r="A4726" s="1" t="s">
        <v>8921</v>
      </c>
      <c r="B4726" s="1" t="s">
        <v>6480</v>
      </c>
      <c r="C4726" s="1" t="s">
        <v>8904</v>
      </c>
      <c r="D4726" s="1" t="s">
        <v>8999</v>
      </c>
      <c r="E4726" s="1" t="s">
        <v>9000</v>
      </c>
      <c r="F4726" s="1">
        <v>42.6</v>
      </c>
      <c r="G4726" s="1">
        <v>0</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8904</v>
      </c>
      <c r="D4727" s="1" t="s">
        <v>9001</v>
      </c>
      <c r="E4727" s="1" t="s">
        <v>9002</v>
      </c>
      <c r="F4727" s="1">
        <v>45.5</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8904</v>
      </c>
      <c r="D4728" s="1" t="s">
        <v>9003</v>
      </c>
      <c r="E4728" s="1" t="s">
        <v>9004</v>
      </c>
      <c r="F4728" s="1">
        <v>48.8</v>
      </c>
      <c r="G4728" s="1">
        <v>0</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8935</v>
      </c>
      <c r="D4729" s="1" t="s">
        <v>8997</v>
      </c>
      <c r="E4729" s="1" t="s">
        <v>8998</v>
      </c>
      <c r="F4729" s="1">
        <v>0</v>
      </c>
      <c r="G4729" s="1">
        <v>0</v>
      </c>
      <c r="H4729" s="1" t="s">
        <v>8904</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8935</v>
      </c>
      <c r="D4730" s="1" t="s">
        <v>9005</v>
      </c>
      <c r="E4730" s="1" t="s">
        <v>9006</v>
      </c>
      <c r="F4730" s="1">
        <v>4.7</v>
      </c>
      <c r="G4730" s="1">
        <v>5.2</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8935</v>
      </c>
      <c r="D4731" s="1" t="s">
        <v>9007</v>
      </c>
      <c r="E4731" s="1" t="s">
        <v>9008</v>
      </c>
      <c r="F4731" s="1">
        <v>5.6</v>
      </c>
      <c r="G4731" s="1">
        <v>6.2</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9009</v>
      </c>
      <c r="E4732" s="1" t="s">
        <v>9010</v>
      </c>
      <c r="F4732" s="1">
        <v>9.6</v>
      </c>
      <c r="G4732" s="1">
        <v>10.6</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9011</v>
      </c>
      <c r="E4733" s="1" t="s">
        <v>9012</v>
      </c>
      <c r="F4733" s="1">
        <v>13.6</v>
      </c>
      <c r="G4733" s="1">
        <v>15</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9013</v>
      </c>
      <c r="E4734" s="1" t="s">
        <v>9014</v>
      </c>
      <c r="F4734" s="1">
        <v>19.600000000000001</v>
      </c>
      <c r="G4734" s="1">
        <v>21.6</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9015</v>
      </c>
      <c r="E4735" s="1" t="s">
        <v>9016</v>
      </c>
      <c r="F4735" s="1">
        <v>24</v>
      </c>
      <c r="G4735" s="1">
        <v>26.4</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9017</v>
      </c>
      <c r="E4736" s="1" t="s">
        <v>9018</v>
      </c>
      <c r="F4736" s="1">
        <v>28.5</v>
      </c>
      <c r="G4736" s="1">
        <v>31.4</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9019</v>
      </c>
      <c r="E4737" s="1" t="s">
        <v>9020</v>
      </c>
      <c r="F4737" s="1">
        <v>32.799999999999997</v>
      </c>
      <c r="G4737" s="1">
        <v>36.1</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9021</v>
      </c>
      <c r="E4738" s="1" t="s">
        <v>9022</v>
      </c>
      <c r="F4738" s="1">
        <v>34.799999999999997</v>
      </c>
      <c r="G4738" s="1">
        <v>38.299999999999997</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9023</v>
      </c>
      <c r="E4739" s="1" t="s">
        <v>9024</v>
      </c>
      <c r="F4739" s="1">
        <v>36.200000000000003</v>
      </c>
      <c r="G4739" s="1">
        <v>39.799999999999997</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9025</v>
      </c>
      <c r="E4740" s="1" t="s">
        <v>9026</v>
      </c>
      <c r="F4740" s="1">
        <v>40</v>
      </c>
      <c r="G4740" s="1">
        <v>44</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8933</v>
      </c>
      <c r="E4741" s="1" t="s">
        <v>8934</v>
      </c>
      <c r="F4741" s="1">
        <v>47.6</v>
      </c>
      <c r="G4741" s="1">
        <v>52.4</v>
      </c>
      <c r="H4741" s="1" t="s">
        <v>8237</v>
      </c>
      <c r="J4741" s="1">
        <v>0</v>
      </c>
      <c r="K4741" s="1">
        <v>0</v>
      </c>
      <c r="L4741" s="1">
        <v>0</v>
      </c>
      <c r="M4741" s="1">
        <v>0</v>
      </c>
      <c r="N4741" s="1">
        <v>0</v>
      </c>
      <c r="O4741" s="1">
        <v>0</v>
      </c>
      <c r="P4741" s="1" t="s">
        <v>9516</v>
      </c>
      <c r="Q4741" s="1">
        <v>0</v>
      </c>
      <c r="R4741" s="1">
        <v>0</v>
      </c>
      <c r="S4741" s="1">
        <v>0</v>
      </c>
      <c r="T4741" s="1" t="s">
        <v>9516</v>
      </c>
    </row>
    <row r="4742" spans="1:20" ht="13.5" customHeight="1">
      <c r="A4742" s="1" t="s">
        <v>8263</v>
      </c>
      <c r="B4742" s="1" t="s">
        <v>6480</v>
      </c>
      <c r="C4742" s="1" t="s">
        <v>8305</v>
      </c>
      <c r="D4742" s="1" t="s">
        <v>8303</v>
      </c>
      <c r="E4742" s="1" t="s">
        <v>8304</v>
      </c>
      <c r="F4742" s="1">
        <v>0</v>
      </c>
      <c r="G4742" s="1">
        <v>0</v>
      </c>
      <c r="H4742" s="1" t="s">
        <v>6483</v>
      </c>
      <c r="J4742" s="1">
        <v>0</v>
      </c>
      <c r="K4742" s="1">
        <v>0</v>
      </c>
      <c r="L4742" s="1">
        <v>0</v>
      </c>
      <c r="M4742" s="1">
        <v>0</v>
      </c>
      <c r="N4742" s="1">
        <v>0</v>
      </c>
      <c r="O4742" s="1">
        <v>0</v>
      </c>
      <c r="P4742" s="1" t="s">
        <v>9516</v>
      </c>
      <c r="Q4742" s="1">
        <v>0</v>
      </c>
      <c r="R4742" s="1">
        <v>0</v>
      </c>
      <c r="S4742" s="1">
        <v>0</v>
      </c>
      <c r="T4742" s="1" t="s">
        <v>9516</v>
      </c>
    </row>
    <row r="4743" spans="1:20" ht="13.5" customHeight="1">
      <c r="A4743" s="1" t="s">
        <v>8263</v>
      </c>
      <c r="B4743" s="1" t="s">
        <v>6480</v>
      </c>
      <c r="C4743" s="1" t="s">
        <v>8305</v>
      </c>
      <c r="D4743" s="1" t="s">
        <v>9027</v>
      </c>
      <c r="E4743" s="1" t="s">
        <v>9028</v>
      </c>
      <c r="F4743" s="1">
        <v>5.2</v>
      </c>
      <c r="G4743" s="1">
        <v>5.7</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8263</v>
      </c>
      <c r="B4744" s="1" t="s">
        <v>6480</v>
      </c>
      <c r="C4744" s="1" t="s">
        <v>8305</v>
      </c>
      <c r="D4744" s="1" t="s">
        <v>2220</v>
      </c>
      <c r="E4744" s="1" t="s">
        <v>2221</v>
      </c>
      <c r="F4744" s="1">
        <v>11</v>
      </c>
      <c r="G4744" s="1">
        <v>12.1</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9029</v>
      </c>
      <c r="E4745" s="1" t="s">
        <v>9030</v>
      </c>
      <c r="F4745" s="1">
        <v>14.4</v>
      </c>
      <c r="G4745" s="1">
        <v>15.8</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9031</v>
      </c>
      <c r="E4746" s="1" t="s">
        <v>9032</v>
      </c>
      <c r="F4746" s="1">
        <v>16.8</v>
      </c>
      <c r="G4746" s="1">
        <v>18.5</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9033</v>
      </c>
      <c r="E4747" s="1" t="s">
        <v>9034</v>
      </c>
      <c r="F4747" s="1">
        <v>19.600000000000001</v>
      </c>
      <c r="G4747" s="1">
        <v>21.6</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9035</v>
      </c>
      <c r="E4748" s="1" t="s">
        <v>9036</v>
      </c>
      <c r="F4748" s="1">
        <v>23.5</v>
      </c>
      <c r="G4748" s="1">
        <v>25.9</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9037</v>
      </c>
      <c r="E4749" s="1" t="s">
        <v>9038</v>
      </c>
      <c r="F4749" s="1">
        <v>26.7</v>
      </c>
      <c r="G4749" s="1">
        <v>29.4</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132</v>
      </c>
      <c r="E4750" s="1" t="s">
        <v>133</v>
      </c>
      <c r="F4750" s="1">
        <v>29.8</v>
      </c>
      <c r="G4750" s="1">
        <v>32.799999999999997</v>
      </c>
      <c r="H4750" s="1" t="s">
        <v>7</v>
      </c>
      <c r="I4750" s="1" t="s">
        <v>9316</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9039</v>
      </c>
      <c r="E4751" s="1" t="s">
        <v>9040</v>
      </c>
      <c r="F4751" s="1">
        <v>34.9</v>
      </c>
      <c r="G4751" s="1">
        <v>38.4</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9041</v>
      </c>
      <c r="E4752" s="1" t="s">
        <v>9042</v>
      </c>
      <c r="F4752" s="1">
        <v>39.799999999999997</v>
      </c>
      <c r="G4752" s="1">
        <v>43.8</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9043</v>
      </c>
      <c r="E4753" s="1" t="s">
        <v>9044</v>
      </c>
      <c r="F4753" s="1">
        <v>42.4</v>
      </c>
      <c r="G4753" s="1">
        <v>46.6</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9045</v>
      </c>
      <c r="E4754" s="1" t="s">
        <v>2226</v>
      </c>
      <c r="F4754" s="1">
        <v>45.3</v>
      </c>
      <c r="G4754" s="1">
        <v>49.8</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9046</v>
      </c>
      <c r="E4755" s="1" t="s">
        <v>9047</v>
      </c>
      <c r="F4755" s="1">
        <v>48.4</v>
      </c>
      <c r="G4755" s="1">
        <v>53.2</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9048</v>
      </c>
      <c r="E4756" s="1" t="s">
        <v>9049</v>
      </c>
      <c r="F4756" s="1">
        <v>51.8</v>
      </c>
      <c r="G4756" s="1">
        <v>57</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9050</v>
      </c>
      <c r="E4757" s="1" t="s">
        <v>9051</v>
      </c>
      <c r="F4757" s="1">
        <v>62.2</v>
      </c>
      <c r="G4757" s="1">
        <v>68.400000000000006</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9052</v>
      </c>
      <c r="E4758" s="1" t="s">
        <v>9053</v>
      </c>
      <c r="F4758" s="1">
        <v>71.7</v>
      </c>
      <c r="G4758" s="1">
        <v>78.900000000000006</v>
      </c>
      <c r="J4758" s="1">
        <v>0</v>
      </c>
      <c r="K4758" s="1">
        <v>0</v>
      </c>
      <c r="L4758" s="1">
        <v>0</v>
      </c>
      <c r="M4758" s="1">
        <v>0</v>
      </c>
      <c r="N4758" s="1">
        <v>0</v>
      </c>
      <c r="O4758" s="1">
        <v>0</v>
      </c>
      <c r="P4758" s="1" t="s">
        <v>9516</v>
      </c>
      <c r="Q4758" s="1">
        <v>0</v>
      </c>
      <c r="R4758" s="1">
        <v>0</v>
      </c>
      <c r="S4758" s="1">
        <v>0</v>
      </c>
      <c r="T4758" s="1" t="s">
        <v>9516</v>
      </c>
    </row>
    <row r="4759" spans="1:20" ht="13.5" customHeight="1">
      <c r="A4759" s="1" t="s">
        <v>8661</v>
      </c>
      <c r="B4759" s="1" t="s">
        <v>6480</v>
      </c>
      <c r="C4759" s="1" t="s">
        <v>8305</v>
      </c>
      <c r="D4759" s="1" t="s">
        <v>9054</v>
      </c>
      <c r="E4759" s="1" t="s">
        <v>9055</v>
      </c>
      <c r="F4759" s="1">
        <v>79</v>
      </c>
      <c r="G4759" s="1">
        <v>86.9</v>
      </c>
      <c r="J4759" s="1">
        <v>0</v>
      </c>
      <c r="K4759" s="1">
        <v>0</v>
      </c>
      <c r="L4759" s="1">
        <v>0</v>
      </c>
      <c r="M4759" s="1">
        <v>0</v>
      </c>
      <c r="N4759" s="1">
        <v>0</v>
      </c>
      <c r="O4759" s="1">
        <v>0</v>
      </c>
      <c r="P4759" s="1" t="s">
        <v>9516</v>
      </c>
      <c r="Q4759" s="1">
        <v>0</v>
      </c>
      <c r="R4759" s="1">
        <v>0</v>
      </c>
      <c r="S4759" s="1">
        <v>0</v>
      </c>
      <c r="T4759" s="1" t="s">
        <v>9516</v>
      </c>
    </row>
    <row r="4760" spans="1:20" ht="13.5" customHeight="1">
      <c r="A4760" s="1" t="s">
        <v>8306</v>
      </c>
      <c r="B4760" s="1" t="s">
        <v>6480</v>
      </c>
      <c r="C4760" s="1" t="s">
        <v>8305</v>
      </c>
      <c r="D4760" s="1" t="s">
        <v>9056</v>
      </c>
      <c r="E4760" s="1" t="s">
        <v>9057</v>
      </c>
      <c r="F4760" s="1">
        <v>86.8</v>
      </c>
      <c r="G4760" s="1">
        <v>95.5</v>
      </c>
      <c r="H4760" s="1" t="s">
        <v>8727</v>
      </c>
      <c r="J4760" s="1">
        <v>0</v>
      </c>
      <c r="K4760" s="1">
        <v>0</v>
      </c>
      <c r="L4760" s="1">
        <v>0</v>
      </c>
      <c r="M4760" s="1">
        <v>0</v>
      </c>
      <c r="N4760" s="1">
        <v>0</v>
      </c>
      <c r="O4760" s="1">
        <v>0</v>
      </c>
      <c r="P4760" s="1" t="s">
        <v>9516</v>
      </c>
      <c r="Q4760" s="1">
        <v>0</v>
      </c>
      <c r="R4760" s="1">
        <v>0</v>
      </c>
      <c r="S4760" s="1">
        <v>0</v>
      </c>
      <c r="T4760" s="1" t="s">
        <v>9516</v>
      </c>
    </row>
    <row r="4761" spans="1:20" ht="13.5" customHeight="1">
      <c r="A4761" s="1" t="s">
        <v>8306</v>
      </c>
      <c r="B4761" s="1" t="s">
        <v>6480</v>
      </c>
      <c r="C4761" s="1" t="s">
        <v>8305</v>
      </c>
      <c r="D4761" s="1" t="s">
        <v>9058</v>
      </c>
      <c r="E4761" s="1" t="s">
        <v>9059</v>
      </c>
      <c r="F4761" s="1">
        <v>94.3</v>
      </c>
      <c r="G4761" s="1">
        <v>103.7</v>
      </c>
      <c r="J4761" s="1">
        <v>0</v>
      </c>
      <c r="K4761" s="1">
        <v>0</v>
      </c>
      <c r="L4761" s="1">
        <v>0</v>
      </c>
      <c r="M4761" s="1">
        <v>0</v>
      </c>
      <c r="N4761" s="1">
        <v>0</v>
      </c>
      <c r="O4761" s="1">
        <v>0</v>
      </c>
      <c r="P4761" s="1" t="s">
        <v>9516</v>
      </c>
      <c r="Q4761" s="1">
        <v>0</v>
      </c>
      <c r="R4761" s="1">
        <v>0</v>
      </c>
      <c r="S4761" s="1">
        <v>0</v>
      </c>
      <c r="T4761" s="1" t="s">
        <v>9516</v>
      </c>
    </row>
    <row r="4762" spans="1:20" ht="13.5" customHeight="1">
      <c r="A4762" s="1" t="s">
        <v>8306</v>
      </c>
      <c r="B4762" s="1" t="s">
        <v>6480</v>
      </c>
      <c r="C4762" s="1" t="s">
        <v>8305</v>
      </c>
      <c r="D4762" s="1" t="s">
        <v>9060</v>
      </c>
      <c r="E4762" s="1" t="s">
        <v>9061</v>
      </c>
      <c r="F4762" s="1">
        <v>100.8</v>
      </c>
      <c r="G4762" s="1">
        <v>110.9</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9062</v>
      </c>
      <c r="E4763" s="1" t="s">
        <v>9063</v>
      </c>
      <c r="F4763" s="1">
        <v>102.8</v>
      </c>
      <c r="G4763" s="1">
        <v>113.1</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9064</v>
      </c>
      <c r="E4764" s="1" t="s">
        <v>9065</v>
      </c>
      <c r="F4764" s="1">
        <v>106.5</v>
      </c>
      <c r="G4764" s="1">
        <v>117.2</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9066</v>
      </c>
      <c r="E4765" s="1" t="s">
        <v>9067</v>
      </c>
      <c r="F4765" s="1">
        <v>112.3</v>
      </c>
      <c r="G4765" s="1">
        <v>123.5</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9068</v>
      </c>
      <c r="E4766" s="1" t="s">
        <v>9069</v>
      </c>
      <c r="F4766" s="1">
        <v>114.4</v>
      </c>
      <c r="G4766" s="1">
        <v>125.8</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9070</v>
      </c>
      <c r="E4767" s="1" t="s">
        <v>9071</v>
      </c>
      <c r="F4767" s="1">
        <v>116.8</v>
      </c>
      <c r="G4767" s="1">
        <v>128.5</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9072</v>
      </c>
      <c r="E4768" s="1" t="s">
        <v>9073</v>
      </c>
      <c r="F4768" s="1">
        <v>121.6</v>
      </c>
      <c r="G4768" s="1">
        <v>133.80000000000001</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8742</v>
      </c>
      <c r="E4769" s="1" t="s">
        <v>3673</v>
      </c>
      <c r="F4769" s="1">
        <v>124.2</v>
      </c>
      <c r="G4769" s="1">
        <v>136.6</v>
      </c>
      <c r="H4769" s="1" t="s">
        <v>8153</v>
      </c>
      <c r="J4769" s="1">
        <v>0</v>
      </c>
      <c r="K4769" s="1">
        <v>0</v>
      </c>
      <c r="L4769" s="1">
        <v>0</v>
      </c>
      <c r="M4769" s="1">
        <v>0</v>
      </c>
      <c r="N4769" s="1">
        <v>0</v>
      </c>
      <c r="O4769" s="1">
        <v>0</v>
      </c>
      <c r="P4769" s="1" t="s">
        <v>9516</v>
      </c>
      <c r="Q4769" s="1">
        <v>0</v>
      </c>
      <c r="R4769" s="1">
        <v>0</v>
      </c>
      <c r="S4769" s="1">
        <v>0</v>
      </c>
      <c r="T4769" s="1" t="s">
        <v>9516</v>
      </c>
    </row>
    <row r="4770" spans="1:20" ht="13.5" customHeight="1">
      <c r="A4770" s="1" t="s">
        <v>9502</v>
      </c>
      <c r="B4770" s="1" t="s">
        <v>9501</v>
      </c>
      <c r="C4770" s="1" t="s">
        <v>8293</v>
      </c>
      <c r="D4770" s="1" t="s">
        <v>9499</v>
      </c>
      <c r="E4770" s="1" t="s">
        <v>8291</v>
      </c>
      <c r="F4770" s="1">
        <v>-32768</v>
      </c>
      <c r="G4770" s="1" t="s">
        <v>6483</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8293</v>
      </c>
      <c r="D4771" s="1" t="s">
        <v>8291</v>
      </c>
      <c r="E4771" s="1" t="s">
        <v>8292</v>
      </c>
      <c r="F4771" s="1">
        <v>0</v>
      </c>
      <c r="G4771" s="1">
        <v>0</v>
      </c>
      <c r="H4771" s="1" t="s">
        <v>6483</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8293</v>
      </c>
      <c r="D4772" s="1" t="s">
        <v>9074</v>
      </c>
      <c r="E4772" s="1" t="s">
        <v>9075</v>
      </c>
      <c r="F4772" s="1">
        <v>4</v>
      </c>
      <c r="G4772" s="1">
        <v>4.4000000000000004</v>
      </c>
      <c r="H4772" s="1" t="s">
        <v>7</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8293</v>
      </c>
      <c r="D4773" s="1" t="s">
        <v>3312</v>
      </c>
      <c r="E4773" s="1" t="s">
        <v>3313</v>
      </c>
      <c r="F4773" s="1">
        <v>7.2</v>
      </c>
      <c r="G4773" s="1">
        <v>7.9</v>
      </c>
      <c r="H4773" s="1" t="s">
        <v>7</v>
      </c>
      <c r="I4773" s="1" t="s">
        <v>9353</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9076</v>
      </c>
      <c r="E4774" s="1" t="s">
        <v>10217</v>
      </c>
      <c r="F4774" s="1">
        <v>11.4</v>
      </c>
      <c r="G4774" s="1">
        <v>12.5</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9077</v>
      </c>
      <c r="E4775" s="1" t="s">
        <v>10215</v>
      </c>
      <c r="F4775" s="1">
        <v>14.5</v>
      </c>
      <c r="G4775" s="1">
        <v>16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9078</v>
      </c>
      <c r="E4776" s="1" t="s">
        <v>9079</v>
      </c>
      <c r="F4776" s="1">
        <v>18.399999999999999</v>
      </c>
      <c r="G4776" s="1">
        <v>20.2</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9080</v>
      </c>
      <c r="E4777" s="1" t="s">
        <v>9081</v>
      </c>
      <c r="F4777" s="1">
        <v>19.600000000000001</v>
      </c>
      <c r="G4777" s="1">
        <v>21.6</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9082</v>
      </c>
      <c r="E4778" s="1" t="s">
        <v>9083</v>
      </c>
      <c r="F4778" s="1">
        <v>23.5</v>
      </c>
      <c r="G4778" s="1">
        <v>25.9</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9084</v>
      </c>
      <c r="E4779" s="1" t="s">
        <v>9085</v>
      </c>
      <c r="F4779" s="1">
        <v>25.6</v>
      </c>
      <c r="G4779" s="1">
        <v>28.2</v>
      </c>
      <c r="H4779" s="1" t="s">
        <v>7</v>
      </c>
      <c r="J4779" s="1">
        <v>0</v>
      </c>
      <c r="K4779" s="1">
        <v>0</v>
      </c>
      <c r="L4779" s="1">
        <v>0</v>
      </c>
      <c r="M4779" s="1">
        <v>0</v>
      </c>
      <c r="N4779" s="1">
        <v>0</v>
      </c>
      <c r="O4779" s="1">
        <v>0</v>
      </c>
      <c r="P4779" s="1" t="s">
        <v>9516</v>
      </c>
      <c r="Q4779" s="1">
        <v>0</v>
      </c>
      <c r="R4779" s="1">
        <v>0</v>
      </c>
      <c r="S4779" s="1">
        <v>0</v>
      </c>
      <c r="T4779" s="1" t="s">
        <v>9516</v>
      </c>
    </row>
    <row r="4780" spans="1:20" ht="13.5" customHeight="1">
      <c r="A4780" s="1" t="s">
        <v>8306</v>
      </c>
      <c r="B4780" s="1" t="s">
        <v>6480</v>
      </c>
      <c r="C4780" s="1" t="s">
        <v>8727</v>
      </c>
      <c r="D4780" s="1" t="s">
        <v>9056</v>
      </c>
      <c r="E4780" s="1" t="s">
        <v>9057</v>
      </c>
      <c r="F4780" s="1">
        <v>0</v>
      </c>
      <c r="G4780" s="1">
        <v>0</v>
      </c>
      <c r="H4780" s="1" t="s">
        <v>8305</v>
      </c>
      <c r="J4780" s="1">
        <v>0</v>
      </c>
      <c r="K4780" s="1">
        <v>0</v>
      </c>
      <c r="L4780" s="1">
        <v>0</v>
      </c>
      <c r="M4780" s="1">
        <v>0</v>
      </c>
      <c r="N4780" s="1">
        <v>0</v>
      </c>
      <c r="O4780" s="1">
        <v>0</v>
      </c>
      <c r="P4780" s="1" t="s">
        <v>9516</v>
      </c>
      <c r="Q4780" s="1">
        <v>0</v>
      </c>
      <c r="R4780" s="1">
        <v>0</v>
      </c>
      <c r="S4780" s="1">
        <v>0</v>
      </c>
      <c r="T4780" s="1" t="s">
        <v>9516</v>
      </c>
    </row>
    <row r="4781" spans="1:20" ht="13.5" customHeight="1">
      <c r="A4781" s="1" t="s">
        <v>8306</v>
      </c>
      <c r="B4781" s="1" t="s">
        <v>6480</v>
      </c>
      <c r="C4781" s="1" t="s">
        <v>8727</v>
      </c>
      <c r="D4781" s="1" t="s">
        <v>9086</v>
      </c>
      <c r="E4781" s="1" t="s">
        <v>9087</v>
      </c>
      <c r="F4781" s="1">
        <v>2.6</v>
      </c>
      <c r="G4781" s="1">
        <v>2.9</v>
      </c>
      <c r="J4781" s="1">
        <v>0</v>
      </c>
      <c r="K4781" s="1">
        <v>0</v>
      </c>
      <c r="L4781" s="1">
        <v>0</v>
      </c>
      <c r="M4781" s="1">
        <v>0</v>
      </c>
      <c r="N4781" s="1">
        <v>0</v>
      </c>
      <c r="O4781" s="1">
        <v>0</v>
      </c>
      <c r="P4781" s="1" t="s">
        <v>9516</v>
      </c>
      <c r="Q4781" s="1">
        <v>0</v>
      </c>
      <c r="R4781" s="1">
        <v>0</v>
      </c>
      <c r="S4781" s="1">
        <v>0</v>
      </c>
      <c r="T4781" s="1" t="s">
        <v>9516</v>
      </c>
    </row>
    <row r="4782" spans="1:20" ht="13.5" customHeight="1">
      <c r="A4782" s="1" t="s">
        <v>8661</v>
      </c>
      <c r="B4782" s="1" t="s">
        <v>6480</v>
      </c>
      <c r="C4782" s="1" t="s">
        <v>8727</v>
      </c>
      <c r="D4782" s="1" t="s">
        <v>9088</v>
      </c>
      <c r="E4782" s="1" t="s">
        <v>9089</v>
      </c>
      <c r="F4782" s="1">
        <v>5</v>
      </c>
      <c r="G4782" s="1">
        <v>5.5</v>
      </c>
      <c r="J4782" s="1">
        <v>0</v>
      </c>
      <c r="K4782" s="1">
        <v>0</v>
      </c>
      <c r="L4782" s="1">
        <v>0</v>
      </c>
      <c r="M4782" s="1">
        <v>0</v>
      </c>
      <c r="N4782" s="1">
        <v>0</v>
      </c>
      <c r="O4782" s="1">
        <v>0</v>
      </c>
      <c r="P4782" s="1" t="s">
        <v>9516</v>
      </c>
      <c r="Q4782" s="1">
        <v>0</v>
      </c>
      <c r="R4782" s="1">
        <v>0</v>
      </c>
      <c r="S4782" s="1">
        <v>0</v>
      </c>
      <c r="T4782" s="1" t="s">
        <v>9516</v>
      </c>
    </row>
    <row r="4783" spans="1:20" ht="13.5" customHeight="1">
      <c r="A4783" s="1" t="s">
        <v>8661</v>
      </c>
      <c r="B4783" s="1" t="s">
        <v>6480</v>
      </c>
      <c r="C4783" s="1" t="s">
        <v>8727</v>
      </c>
      <c r="D4783" s="1" t="s">
        <v>9090</v>
      </c>
      <c r="E4783" s="1" t="s">
        <v>9090</v>
      </c>
      <c r="F4783" s="1">
        <v>9.6</v>
      </c>
      <c r="G4783" s="1">
        <v>10.6</v>
      </c>
      <c r="J4783" s="1">
        <v>0</v>
      </c>
      <c r="K4783" s="1">
        <v>0</v>
      </c>
      <c r="L4783" s="1">
        <v>0</v>
      </c>
      <c r="M4783" s="1">
        <v>0</v>
      </c>
      <c r="N4783" s="1">
        <v>0</v>
      </c>
      <c r="O4783" s="1">
        <v>0</v>
      </c>
      <c r="P4783" s="1" t="s">
        <v>9516</v>
      </c>
      <c r="Q4783" s="1">
        <v>0</v>
      </c>
      <c r="R4783" s="1">
        <v>0</v>
      </c>
      <c r="S4783" s="1">
        <v>0</v>
      </c>
      <c r="T4783" s="1" t="s">
        <v>9516</v>
      </c>
    </row>
    <row r="4784" spans="1:20" ht="13.5" customHeight="1">
      <c r="A4784" s="1" t="s">
        <v>8661</v>
      </c>
      <c r="B4784" s="1" t="s">
        <v>6480</v>
      </c>
      <c r="C4784" s="1" t="s">
        <v>8727</v>
      </c>
      <c r="D4784" s="1" t="s">
        <v>9091</v>
      </c>
      <c r="E4784" s="1" t="s">
        <v>9092</v>
      </c>
      <c r="F4784" s="1">
        <v>13</v>
      </c>
      <c r="G4784" s="1">
        <v>14.3</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9093</v>
      </c>
      <c r="E4785" s="1" t="s">
        <v>9094</v>
      </c>
      <c r="F4785" s="1">
        <v>15</v>
      </c>
      <c r="G4785" s="1">
        <v>16.5</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9095</v>
      </c>
      <c r="E4786" s="1" t="s">
        <v>9096</v>
      </c>
      <c r="F4786" s="1">
        <v>20.6</v>
      </c>
      <c r="G4786" s="1">
        <v>22.7</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1716</v>
      </c>
      <c r="E4787" s="1" t="s">
        <v>1717</v>
      </c>
      <c r="F4787" s="1">
        <v>26.8</v>
      </c>
      <c r="G4787" s="1">
        <v>29.5</v>
      </c>
      <c r="I4787" s="1" t="s">
        <v>9339</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9097</v>
      </c>
      <c r="E4788" s="1" t="s">
        <v>9098</v>
      </c>
      <c r="F4788" s="1">
        <v>30.8</v>
      </c>
      <c r="G4788" s="1">
        <v>33.9</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9099</v>
      </c>
      <c r="E4789" s="1" t="s">
        <v>9100</v>
      </c>
      <c r="F4789" s="1">
        <v>34.799999999999997</v>
      </c>
      <c r="G4789" s="1">
        <v>38.299999999999997</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9101</v>
      </c>
      <c r="E4790" s="1" t="s">
        <v>9102</v>
      </c>
      <c r="F4790" s="1">
        <v>39.4</v>
      </c>
      <c r="G4790" s="1">
        <v>43.3</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9103</v>
      </c>
      <c r="E4791" s="1" t="s">
        <v>9104</v>
      </c>
      <c r="F4791" s="1">
        <v>43.8</v>
      </c>
      <c r="G4791" s="1">
        <v>48.2</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9105</v>
      </c>
      <c r="E4792" s="1" t="s">
        <v>9106</v>
      </c>
      <c r="F4792" s="1">
        <v>48.1</v>
      </c>
      <c r="G4792" s="1">
        <v>52.9</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9911</v>
      </c>
      <c r="E4793" s="1" t="s">
        <v>9107</v>
      </c>
      <c r="F4793" s="1">
        <v>51</v>
      </c>
      <c r="G4793" s="1">
        <v>56.1</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9108</v>
      </c>
      <c r="E4794" s="1" t="s">
        <v>9109</v>
      </c>
      <c r="F4794" s="1">
        <v>54.5</v>
      </c>
      <c r="G4794" s="1">
        <v>60</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9110</v>
      </c>
      <c r="E4795" s="1" t="s">
        <v>9111</v>
      </c>
      <c r="F4795" s="1">
        <v>57.5</v>
      </c>
      <c r="G4795" s="1">
        <v>63.3</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8725</v>
      </c>
      <c r="E4796" s="1" t="s">
        <v>8726</v>
      </c>
      <c r="F4796" s="1">
        <v>61.6</v>
      </c>
      <c r="G4796" s="1">
        <v>67.8</v>
      </c>
      <c r="H4796" s="1" t="s">
        <v>8153</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8708</v>
      </c>
      <c r="D4797" s="1" t="s">
        <v>8706</v>
      </c>
      <c r="E4797" s="1" t="s">
        <v>8707</v>
      </c>
      <c r="F4797" s="1">
        <v>0</v>
      </c>
      <c r="G4797" s="1">
        <v>0</v>
      </c>
      <c r="H4797" s="1" t="s">
        <v>8153</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8708</v>
      </c>
      <c r="D4798" s="1" t="s">
        <v>9112</v>
      </c>
      <c r="E4798" s="1" t="s">
        <v>9113</v>
      </c>
      <c r="F4798" s="1">
        <v>2</v>
      </c>
      <c r="G4798" s="1">
        <v>2.2000000000000002</v>
      </c>
      <c r="H4798" s="1" t="s">
        <v>9114</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8708</v>
      </c>
      <c r="D4799" s="1" t="s">
        <v>9115</v>
      </c>
      <c r="E4799" s="1" t="s">
        <v>9116</v>
      </c>
      <c r="F4799" s="1">
        <v>4.2</v>
      </c>
      <c r="G4799" s="1">
        <v>4.5999999999999996</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9117</v>
      </c>
      <c r="E4800" s="1" t="s">
        <v>9118</v>
      </c>
      <c r="F4800" s="1">
        <v>7.5</v>
      </c>
      <c r="G4800" s="1">
        <v>8.3000000000000007</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9119</v>
      </c>
      <c r="E4801" s="1" t="s">
        <v>9120</v>
      </c>
      <c r="F4801" s="1">
        <v>9</v>
      </c>
      <c r="G4801" s="1">
        <v>9.9</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9121</v>
      </c>
      <c r="E4802" s="1" t="s">
        <v>9122</v>
      </c>
      <c r="F4802" s="1">
        <v>10.199999999999999</v>
      </c>
      <c r="G4802" s="1">
        <v>11.2</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9123</v>
      </c>
      <c r="E4803" s="1" t="s">
        <v>9124</v>
      </c>
      <c r="F4803" s="1">
        <v>11.4</v>
      </c>
      <c r="G4803" s="1">
        <v>12.5</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9125</v>
      </c>
      <c r="E4804" s="1" t="s">
        <v>9126</v>
      </c>
      <c r="F4804" s="1">
        <v>12.7</v>
      </c>
      <c r="G4804" s="1">
        <v>14</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9127</v>
      </c>
      <c r="E4805" s="1" t="s">
        <v>9128</v>
      </c>
      <c r="F4805" s="1">
        <v>13.8</v>
      </c>
      <c r="G4805" s="1">
        <v>15.2</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9129</v>
      </c>
      <c r="E4806" s="1" t="s">
        <v>9130</v>
      </c>
      <c r="F4806" s="1">
        <v>17.5</v>
      </c>
      <c r="G4806" s="1">
        <v>19.3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9131</v>
      </c>
      <c r="E4807" s="1" t="s">
        <v>9132</v>
      </c>
      <c r="F4807" s="1">
        <v>19.899999999999999</v>
      </c>
      <c r="G4807" s="1">
        <v>21.9</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9133</v>
      </c>
      <c r="E4808" s="1" t="s">
        <v>9134</v>
      </c>
      <c r="F4808" s="1">
        <v>23.3</v>
      </c>
      <c r="G4808" s="1">
        <v>25.6</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9135</v>
      </c>
      <c r="E4809" s="1" t="s">
        <v>9136</v>
      </c>
      <c r="F4809" s="1">
        <v>32.5</v>
      </c>
      <c r="G4809" s="1">
        <v>35.799999999999997</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9137</v>
      </c>
      <c r="E4810" s="1" t="s">
        <v>9138</v>
      </c>
      <c r="F4810" s="1">
        <v>37.1</v>
      </c>
      <c r="G4810" s="1">
        <v>40.799999999999997</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9139</v>
      </c>
      <c r="E4811" s="1" t="s">
        <v>9140</v>
      </c>
      <c r="F4811" s="1">
        <v>39.799999999999997</v>
      </c>
      <c r="G4811" s="1">
        <v>43.8</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9141</v>
      </c>
      <c r="E4812" s="1" t="s">
        <v>9142</v>
      </c>
      <c r="F4812" s="1">
        <v>43.8</v>
      </c>
      <c r="G4812" s="1">
        <v>48.2</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9143</v>
      </c>
      <c r="E4813" s="1" t="s">
        <v>9144</v>
      </c>
      <c r="F4813" s="1">
        <v>46</v>
      </c>
      <c r="G4813" s="1">
        <v>50.6</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9145</v>
      </c>
      <c r="E4814" s="1" t="s">
        <v>9146</v>
      </c>
      <c r="F4814" s="1">
        <v>50.3</v>
      </c>
      <c r="G4814" s="1">
        <v>55.3</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9147</v>
      </c>
      <c r="E4815" s="1" t="s">
        <v>9148</v>
      </c>
      <c r="F4815" s="1">
        <v>53</v>
      </c>
      <c r="G4815" s="1">
        <v>58.3</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9149</v>
      </c>
      <c r="E4816" s="1" t="s">
        <v>9150</v>
      </c>
      <c r="F4816" s="1">
        <v>56.1</v>
      </c>
      <c r="G4816" s="1">
        <v>61.7</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9151</v>
      </c>
      <c r="E4817" s="1" t="s">
        <v>9152</v>
      </c>
      <c r="F4817" s="1">
        <v>60.5</v>
      </c>
      <c r="G4817" s="1">
        <v>66.599999999999994</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9153</v>
      </c>
      <c r="E4818" s="1" t="s">
        <v>9154</v>
      </c>
      <c r="F4818" s="1">
        <v>68.599999999999994</v>
      </c>
      <c r="G4818" s="1">
        <v>75.5</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9155</v>
      </c>
      <c r="E4819" s="1" t="s">
        <v>9156</v>
      </c>
      <c r="F4819" s="1">
        <v>71.8</v>
      </c>
      <c r="G4819" s="1">
        <v>79</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9157</v>
      </c>
      <c r="E4820" s="1" t="s">
        <v>9158</v>
      </c>
      <c r="F4820" s="1">
        <v>74.400000000000006</v>
      </c>
      <c r="G4820" s="1">
        <v>81.8</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9159</v>
      </c>
      <c r="E4821" s="1" t="s">
        <v>9160</v>
      </c>
      <c r="F4821" s="1">
        <v>77.2</v>
      </c>
      <c r="G4821" s="1">
        <v>84.9</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9161</v>
      </c>
      <c r="E4822" s="1" t="s">
        <v>9162</v>
      </c>
      <c r="F4822" s="1">
        <v>79.599999999999994</v>
      </c>
      <c r="G4822" s="1">
        <v>87.6</v>
      </c>
      <c r="J4822" s="1">
        <v>0</v>
      </c>
      <c r="K4822" s="1">
        <v>0</v>
      </c>
      <c r="L4822" s="1">
        <v>0</v>
      </c>
      <c r="M4822" s="1">
        <v>0</v>
      </c>
      <c r="N4822" s="1">
        <v>0</v>
      </c>
      <c r="O4822" s="1">
        <v>0</v>
      </c>
      <c r="P4822" s="1" t="s">
        <v>9516</v>
      </c>
      <c r="Q4822" s="1">
        <v>0</v>
      </c>
      <c r="R4822" s="1">
        <v>0</v>
      </c>
      <c r="S4822" s="1">
        <v>0</v>
      </c>
      <c r="T4822" s="1" t="s">
        <v>9516</v>
      </c>
    </row>
    <row r="4823" spans="1:20" ht="13.5" customHeight="1">
      <c r="A4823" s="1" t="s">
        <v>8306</v>
      </c>
      <c r="B4823" s="1" t="s">
        <v>6480</v>
      </c>
      <c r="C4823" s="1" t="s">
        <v>8708</v>
      </c>
      <c r="D4823" s="1" t="s">
        <v>9163</v>
      </c>
      <c r="E4823" s="1" t="s">
        <v>10170</v>
      </c>
      <c r="F4823" s="1">
        <v>84.5</v>
      </c>
      <c r="G4823" s="1">
        <v>93</v>
      </c>
      <c r="J4823" s="1">
        <v>0</v>
      </c>
      <c r="K4823" s="1">
        <v>0</v>
      </c>
      <c r="L4823" s="1">
        <v>0</v>
      </c>
      <c r="M4823" s="1">
        <v>0</v>
      </c>
      <c r="N4823" s="1">
        <v>0</v>
      </c>
      <c r="O4823" s="1">
        <v>0</v>
      </c>
      <c r="P4823" s="1" t="s">
        <v>9516</v>
      </c>
      <c r="Q4823" s="1">
        <v>0</v>
      </c>
      <c r="R4823" s="1">
        <v>0</v>
      </c>
      <c r="S4823" s="1">
        <v>0</v>
      </c>
      <c r="T4823" s="1" t="s">
        <v>9516</v>
      </c>
    </row>
    <row r="4824" spans="1:20" ht="13.5" customHeight="1">
      <c r="A4824" s="1" t="s">
        <v>8306</v>
      </c>
      <c r="B4824" s="1" t="s">
        <v>6480</v>
      </c>
      <c r="C4824" s="1" t="s">
        <v>8708</v>
      </c>
      <c r="D4824" s="1" t="s">
        <v>9164</v>
      </c>
      <c r="E4824" s="1" t="s">
        <v>9165</v>
      </c>
      <c r="F4824" s="1">
        <v>88.9</v>
      </c>
      <c r="G4824" s="1">
        <v>97.8</v>
      </c>
      <c r="J4824" s="1">
        <v>0</v>
      </c>
      <c r="K4824" s="1">
        <v>0</v>
      </c>
      <c r="L4824" s="1">
        <v>0</v>
      </c>
      <c r="M4824" s="1">
        <v>0</v>
      </c>
      <c r="N4824" s="1">
        <v>0</v>
      </c>
      <c r="O4824" s="1">
        <v>0</v>
      </c>
      <c r="P4824" s="1" t="s">
        <v>9516</v>
      </c>
      <c r="Q4824" s="1">
        <v>0</v>
      </c>
      <c r="R4824" s="1">
        <v>0</v>
      </c>
      <c r="S4824" s="1">
        <v>0</v>
      </c>
      <c r="T4824" s="1" t="s">
        <v>9516</v>
      </c>
    </row>
    <row r="4825" spans="1:20" ht="13.5" customHeight="1">
      <c r="A4825" s="1" t="s">
        <v>8306</v>
      </c>
      <c r="B4825" s="1" t="s">
        <v>6480</v>
      </c>
      <c r="C4825" s="1" t="s">
        <v>9166</v>
      </c>
      <c r="D4825" s="1" t="s">
        <v>8330</v>
      </c>
      <c r="E4825" s="1" t="s">
        <v>8331</v>
      </c>
      <c r="F4825" s="1">
        <v>0</v>
      </c>
      <c r="G4825" s="1">
        <v>0</v>
      </c>
      <c r="H4825" s="1" t="s">
        <v>9167</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9166</v>
      </c>
      <c r="D4826" s="1" t="s">
        <v>9168</v>
      </c>
      <c r="E4826" s="1" t="s">
        <v>9169</v>
      </c>
      <c r="F4826" s="1">
        <v>2.2000000000000002</v>
      </c>
      <c r="G4826" s="1">
        <v>2.4</v>
      </c>
      <c r="H4826" s="1" t="s">
        <v>7</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9166</v>
      </c>
      <c r="D4827" s="1" t="s">
        <v>9170</v>
      </c>
      <c r="E4827" s="1" t="s">
        <v>9171</v>
      </c>
      <c r="F4827" s="1">
        <v>3.5</v>
      </c>
      <c r="G4827" s="1">
        <v>3.9</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9172</v>
      </c>
      <c r="E4828" s="1" t="s">
        <v>8638</v>
      </c>
      <c r="F4828" s="1">
        <v>4.9000000000000004</v>
      </c>
      <c r="G4828" s="1">
        <v>5.4</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9173</v>
      </c>
      <c r="E4829" s="1" t="s">
        <v>9174</v>
      </c>
      <c r="F4829" s="1">
        <v>7.5</v>
      </c>
      <c r="G4829" s="1">
        <v>8.1999999999999993</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9175</v>
      </c>
      <c r="E4830" s="1" t="s">
        <v>9176</v>
      </c>
      <c r="F4830" s="1">
        <v>9.1999999999999993</v>
      </c>
      <c r="G4830" s="1">
        <v>10.1</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9177</v>
      </c>
      <c r="E4831" s="1" t="s">
        <v>9178</v>
      </c>
      <c r="F4831" s="1">
        <v>11.3</v>
      </c>
      <c r="G4831" s="1">
        <v>12.4</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9179</v>
      </c>
      <c r="E4832" s="1" t="s">
        <v>9180</v>
      </c>
      <c r="F4832" s="1">
        <v>14.1</v>
      </c>
      <c r="G4832" s="1">
        <v>15.5</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9181</v>
      </c>
      <c r="E4833" s="1" t="s">
        <v>9182</v>
      </c>
      <c r="F4833" s="1">
        <v>17.2</v>
      </c>
      <c r="G4833" s="1">
        <v>18.899999999999999</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9183</v>
      </c>
      <c r="E4834" s="1" t="s">
        <v>9184</v>
      </c>
      <c r="F4834" s="1">
        <v>20.6</v>
      </c>
      <c r="G4834" s="1">
        <v>22.7</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9185</v>
      </c>
      <c r="E4835" s="1" t="s">
        <v>9186</v>
      </c>
      <c r="F4835" s="1">
        <v>24</v>
      </c>
      <c r="G4835" s="1">
        <v>26.4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9187</v>
      </c>
      <c r="E4836" s="1" t="s">
        <v>9188</v>
      </c>
      <c r="F4836" s="1">
        <v>26.6</v>
      </c>
      <c r="G4836" s="1">
        <v>29.3</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9189</v>
      </c>
      <c r="E4837" s="1" t="s">
        <v>9190</v>
      </c>
      <c r="F4837" s="1">
        <v>30.4</v>
      </c>
      <c r="G4837" s="1">
        <v>33.4</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9191</v>
      </c>
      <c r="E4838" s="1" t="s">
        <v>9192</v>
      </c>
      <c r="F4838" s="1">
        <v>35</v>
      </c>
      <c r="G4838" s="1">
        <v>38.5</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9193</v>
      </c>
      <c r="E4839" s="1" t="s">
        <v>9194</v>
      </c>
      <c r="F4839" s="1">
        <v>37.9</v>
      </c>
      <c r="G4839" s="1">
        <v>41.7</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9912</v>
      </c>
      <c r="E4840" s="1" t="s">
        <v>9195</v>
      </c>
      <c r="F4840" s="1">
        <v>40.700000000000003</v>
      </c>
      <c r="G4840" s="1">
        <v>44.8</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9196</v>
      </c>
      <c r="E4841" s="1" t="s">
        <v>9197</v>
      </c>
      <c r="F4841" s="1">
        <v>43.4</v>
      </c>
      <c r="G4841" s="1">
        <v>47.7</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9198</v>
      </c>
      <c r="E4842" s="1" t="s">
        <v>9199</v>
      </c>
      <c r="F4842" s="1">
        <v>45.7</v>
      </c>
      <c r="G4842" s="1">
        <v>50.3</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9200</v>
      </c>
      <c r="E4843" s="1" t="s">
        <v>9201</v>
      </c>
      <c r="F4843" s="1">
        <v>50</v>
      </c>
      <c r="G4843" s="1">
        <v>55</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9202</v>
      </c>
      <c r="E4844" s="1" t="s">
        <v>9203</v>
      </c>
      <c r="F4844" s="1">
        <v>54.2</v>
      </c>
      <c r="G4844" s="1">
        <v>59.6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9204</v>
      </c>
      <c r="E4845" s="1" t="s">
        <v>9205</v>
      </c>
      <c r="F4845" s="1">
        <v>56.7</v>
      </c>
      <c r="G4845" s="1">
        <v>62.4</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9206</v>
      </c>
      <c r="E4846" s="1" t="s">
        <v>9207</v>
      </c>
      <c r="F4846" s="1">
        <v>57.8</v>
      </c>
      <c r="G4846" s="1">
        <v>63.6</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9208</v>
      </c>
      <c r="E4847" s="1" t="s">
        <v>9209</v>
      </c>
      <c r="F4847" s="1">
        <v>59.6</v>
      </c>
      <c r="G4847" s="1">
        <v>65.599999999999994</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9210</v>
      </c>
      <c r="E4848" s="1" t="s">
        <v>9211</v>
      </c>
      <c r="F4848" s="1">
        <v>61</v>
      </c>
      <c r="G4848" s="1">
        <v>67.099999999999994</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6357</v>
      </c>
      <c r="E4849" s="1" t="s">
        <v>9212</v>
      </c>
      <c r="F4849" s="1">
        <v>62.8</v>
      </c>
      <c r="G4849" s="1">
        <v>69.099999999999994</v>
      </c>
      <c r="I4849" s="1" t="s">
        <v>9370</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9213</v>
      </c>
      <c r="E4850" s="1" t="s">
        <v>9214</v>
      </c>
      <c r="F4850" s="1">
        <v>66.099999999999994</v>
      </c>
      <c r="G4850" s="1">
        <v>72.7</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9215</v>
      </c>
      <c r="E4851" s="1" t="s">
        <v>9216</v>
      </c>
      <c r="F4851" s="1">
        <v>67.7</v>
      </c>
      <c r="G4851" s="1">
        <v>74.5</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9217</v>
      </c>
      <c r="E4852" s="1" t="s">
        <v>9218</v>
      </c>
      <c r="F4852" s="1">
        <v>70.400000000000006</v>
      </c>
      <c r="G4852" s="1">
        <v>77.400000000000006</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9219</v>
      </c>
      <c r="E4853" s="1" t="s">
        <v>9220</v>
      </c>
      <c r="F4853" s="1">
        <v>72.8</v>
      </c>
      <c r="G4853" s="1">
        <v>80.099999999999994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9221</v>
      </c>
      <c r="E4854" s="1" t="s">
        <v>9222</v>
      </c>
      <c r="F4854" s="1">
        <v>74.2</v>
      </c>
      <c r="G4854" s="1">
        <v>81.599999999999994</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9223</v>
      </c>
      <c r="E4855" s="1" t="s">
        <v>9224</v>
      </c>
      <c r="F4855" s="1">
        <v>76</v>
      </c>
      <c r="G4855" s="1">
        <v>83.6</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9913</v>
      </c>
      <c r="E4856" s="1" t="s">
        <v>9225</v>
      </c>
      <c r="F4856" s="1">
        <v>78.099999999999994</v>
      </c>
      <c r="G4856" s="1">
        <v>85.9</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9226</v>
      </c>
      <c r="E4857" s="1" t="s">
        <v>9227</v>
      </c>
      <c r="F4857" s="1">
        <v>79.900000000000006</v>
      </c>
      <c r="G4857" s="1">
        <v>87.9</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4242</v>
      </c>
      <c r="E4858" s="1" t="s">
        <v>4243</v>
      </c>
      <c r="F4858" s="1">
        <v>81.900000000000006</v>
      </c>
      <c r="G4858" s="1">
        <v>90.1</v>
      </c>
      <c r="I4858" s="1" t="s">
        <v>9370</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9228</v>
      </c>
      <c r="E4859" s="1" t="s">
        <v>9229</v>
      </c>
      <c r="F4859" s="1">
        <v>84.4</v>
      </c>
      <c r="G4859" s="1">
        <v>92.8</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9230</v>
      </c>
      <c r="E4860" s="1" t="s">
        <v>9231</v>
      </c>
      <c r="F4860" s="1">
        <v>87.8</v>
      </c>
      <c r="G4860" s="1">
        <v>96.6</v>
      </c>
      <c r="J4860" s="1">
        <v>0</v>
      </c>
      <c r="K4860" s="1">
        <v>0</v>
      </c>
      <c r="L4860" s="1">
        <v>0</v>
      </c>
      <c r="M4860" s="1">
        <v>0</v>
      </c>
      <c r="N4860" s="1">
        <v>0</v>
      </c>
      <c r="O4860" s="1">
        <v>0</v>
      </c>
      <c r="P4860" s="1" t="s">
        <v>9516</v>
      </c>
      <c r="Q4860" s="1">
        <v>0</v>
      </c>
      <c r="R4860" s="1">
        <v>0</v>
      </c>
      <c r="S4860" s="1">
        <v>0</v>
      </c>
      <c r="T4860" s="1" t="s">
        <v>9516</v>
      </c>
    </row>
    <row r="4861" spans="1:20" ht="13.5" customHeight="1">
      <c r="A4861" s="1" t="s">
        <v>9502</v>
      </c>
      <c r="B4861" s="1" t="s">
        <v>9501</v>
      </c>
      <c r="C4861" s="1" t="s">
        <v>9114</v>
      </c>
      <c r="D4861" s="1" t="s">
        <v>9500</v>
      </c>
      <c r="E4861" s="1" t="s">
        <v>9112</v>
      </c>
      <c r="F4861" s="1">
        <v>-32768</v>
      </c>
      <c r="G4861" s="1" t="s">
        <v>8708</v>
      </c>
      <c r="K4861" s="1">
        <v>0</v>
      </c>
      <c r="L4861" s="1">
        <v>0</v>
      </c>
      <c r="M4861" s="1">
        <v>0</v>
      </c>
      <c r="N4861" s="1">
        <v>0</v>
      </c>
      <c r="O4861" s="1">
        <v>0</v>
      </c>
      <c r="P4861" s="1" t="s">
        <v>9516</v>
      </c>
      <c r="Q4861" s="1">
        <v>0</v>
      </c>
      <c r="R4861" s="1">
        <v>0</v>
      </c>
      <c r="S4861" s="1">
        <v>0</v>
      </c>
      <c r="T4861" s="1" t="s">
        <v>9516</v>
      </c>
    </row>
    <row r="4862" spans="1:20" ht="13.5" customHeight="1">
      <c r="A4862" s="1" t="s">
        <v>8661</v>
      </c>
      <c r="B4862" s="1" t="s">
        <v>6480</v>
      </c>
      <c r="C4862" s="1" t="s">
        <v>9114</v>
      </c>
      <c r="D4862" s="1" t="s">
        <v>9112</v>
      </c>
      <c r="E4862" s="1" t="s">
        <v>9113</v>
      </c>
      <c r="F4862" s="1">
        <v>0</v>
      </c>
      <c r="G4862" s="1">
        <v>0</v>
      </c>
      <c r="H4862" s="1" t="s">
        <v>8708</v>
      </c>
      <c r="J4862" s="1">
        <v>0</v>
      </c>
      <c r="K4862" s="1">
        <v>0</v>
      </c>
      <c r="L4862" s="1">
        <v>0</v>
      </c>
      <c r="M4862" s="1">
        <v>0</v>
      </c>
      <c r="N4862" s="1">
        <v>0</v>
      </c>
      <c r="O4862" s="1">
        <v>0</v>
      </c>
      <c r="P4862" s="1" t="s">
        <v>9516</v>
      </c>
      <c r="Q4862" s="1">
        <v>0</v>
      </c>
      <c r="R4862" s="1">
        <v>0</v>
      </c>
      <c r="S4862" s="1">
        <v>0</v>
      </c>
      <c r="T4862" s="1" t="s">
        <v>9516</v>
      </c>
    </row>
    <row r="4863" spans="1:20" ht="13.5" customHeight="1">
      <c r="A4863" s="1" t="s">
        <v>8661</v>
      </c>
      <c r="B4863" s="1" t="s">
        <v>6480</v>
      </c>
      <c r="C4863" s="1" t="s">
        <v>9114</v>
      </c>
      <c r="D4863" s="1" t="s">
        <v>9232</v>
      </c>
      <c r="E4863" s="1" t="s">
        <v>9233</v>
      </c>
      <c r="F4863" s="1">
        <v>1.4</v>
      </c>
      <c r="G4863" s="1">
        <v>1.4</v>
      </c>
      <c r="H4863" s="1" t="s">
        <v>7</v>
      </c>
      <c r="J4863" s="1">
        <v>0</v>
      </c>
      <c r="K4863" s="1">
        <v>0</v>
      </c>
      <c r="L4863" s="1">
        <v>0</v>
      </c>
      <c r="M4863" s="1">
        <v>0</v>
      </c>
      <c r="N4863" s="1">
        <v>0</v>
      </c>
      <c r="O4863" s="1">
        <v>0</v>
      </c>
      <c r="P4863" s="1" t="s">
        <v>9516</v>
      </c>
      <c r="Q4863" s="1">
        <v>0</v>
      </c>
      <c r="R4863" s="1">
        <v>0</v>
      </c>
      <c r="S4863" s="1">
        <v>0</v>
      </c>
      <c r="T4863" s="1" t="s">
        <v>9516</v>
      </c>
    </row>
    <row r="4864" spans="1:20">
      <c r="A4864" s="1" t="s">
        <v>951</v>
      </c>
      <c r="B4864" s="1" t="s">
        <v>952</v>
      </c>
      <c r="C4864" s="1" t="s">
        <v>1817</v>
      </c>
      <c r="D4864" s="1" t="s">
        <v>1041</v>
      </c>
      <c r="E4864" s="1" t="s">
        <v>1042</v>
      </c>
      <c r="F4864" s="1">
        <v>0</v>
      </c>
      <c r="G4864" s="1">
        <v>0</v>
      </c>
      <c r="H4864" s="1" t="s">
        <v>9770</v>
      </c>
      <c r="J4864" s="1">
        <v>101</v>
      </c>
      <c r="K4864" s="1">
        <v>0</v>
      </c>
      <c r="L4864" s="1">
        <v>0</v>
      </c>
      <c r="M4864" s="1">
        <v>0</v>
      </c>
      <c r="N4864" s="1">
        <v>1</v>
      </c>
      <c r="O4864" s="1">
        <v>1</v>
      </c>
      <c r="P4864" s="1" t="s">
        <v>9455</v>
      </c>
      <c r="Q4864" s="1">
        <v>0</v>
      </c>
      <c r="R4864" s="1">
        <v>0</v>
      </c>
      <c r="S4864" s="1">
        <v>0</v>
      </c>
      <c r="T4864" s="1" t="s">
        <v>9516</v>
      </c>
    </row>
    <row r="4865" spans="1:20">
      <c r="A4865" s="1" t="s">
        <v>951</v>
      </c>
      <c r="B4865" s="1" t="s">
        <v>952</v>
      </c>
      <c r="C4865" s="1" t="s">
        <v>1817</v>
      </c>
      <c r="D4865" s="1" t="s">
        <v>1043</v>
      </c>
      <c r="E4865" s="1" t="s">
        <v>1044</v>
      </c>
      <c r="F4865" s="1">
        <v>1.3</v>
      </c>
      <c r="G4865" s="1">
        <v>0</v>
      </c>
      <c r="H4865" s="1" t="s">
        <v>9766</v>
      </c>
      <c r="J4865" s="1">
        <v>1</v>
      </c>
      <c r="K4865" s="1">
        <v>0</v>
      </c>
      <c r="L4865" s="1">
        <v>1</v>
      </c>
      <c r="M4865" s="1">
        <v>1</v>
      </c>
      <c r="N4865" s="1">
        <v>1</v>
      </c>
      <c r="O4865" s="1">
        <v>1</v>
      </c>
      <c r="P4865" s="1" t="s">
        <v>9516</v>
      </c>
      <c r="Q4865" s="1">
        <v>0</v>
      </c>
      <c r="R4865" s="1">
        <v>0</v>
      </c>
      <c r="S4865" s="1">
        <v>1</v>
      </c>
      <c r="T4865" s="1" t="s">
        <v>9516</v>
      </c>
    </row>
    <row r="4866" spans="1:20">
      <c r="A4866" s="1" t="s">
        <v>951</v>
      </c>
      <c r="B4866" s="1" t="s">
        <v>952</v>
      </c>
      <c r="C4866" s="1" t="s">
        <v>1817</v>
      </c>
      <c r="D4866" s="1" t="s">
        <v>1574</v>
      </c>
      <c r="E4866" s="1" t="s">
        <v>1575</v>
      </c>
      <c r="F4866" s="1">
        <v>2</v>
      </c>
      <c r="G4866" s="1">
        <v>0</v>
      </c>
      <c r="H4866" s="1" t="s">
        <v>1047</v>
      </c>
      <c r="J4866" s="1">
        <v>1</v>
      </c>
      <c r="K4866" s="1">
        <v>0</v>
      </c>
      <c r="L4866" s="1">
        <v>1</v>
      </c>
      <c r="M4866" s="1">
        <v>1</v>
      </c>
      <c r="N4866" s="1">
        <v>1</v>
      </c>
      <c r="O4866" s="1">
        <v>1</v>
      </c>
      <c r="P4866" s="1" t="s">
        <v>9516</v>
      </c>
      <c r="Q4866" s="1">
        <v>0</v>
      </c>
      <c r="R4866" s="1">
        <v>0</v>
      </c>
      <c r="S4866" s="1">
        <v>1</v>
      </c>
      <c r="T4866" s="1" t="s">
        <v>9516</v>
      </c>
    </row>
    <row r="4867" spans="1:20">
      <c r="A4867" s="1" t="s">
        <v>951</v>
      </c>
      <c r="B4867" s="1" t="s">
        <v>952</v>
      </c>
      <c r="C4867" s="1" t="s">
        <v>1817</v>
      </c>
      <c r="D4867" s="1" t="s">
        <v>1815</v>
      </c>
      <c r="E4867" s="1" t="s">
        <v>1816</v>
      </c>
      <c r="F4867" s="1">
        <v>3.6</v>
      </c>
      <c r="G4867" s="1">
        <v>0</v>
      </c>
      <c r="H4867" s="1" t="s">
        <v>990</v>
      </c>
      <c r="J4867" s="1">
        <v>1</v>
      </c>
      <c r="K4867" s="1">
        <v>0</v>
      </c>
      <c r="L4867" s="1">
        <v>0</v>
      </c>
      <c r="M4867" s="1">
        <v>0</v>
      </c>
      <c r="N4867" s="1">
        <v>1</v>
      </c>
      <c r="O4867" s="1">
        <v>1</v>
      </c>
      <c r="P4867" s="1" t="s">
        <v>9455</v>
      </c>
      <c r="Q4867" s="1">
        <v>0</v>
      </c>
      <c r="R4867" s="1">
        <v>0</v>
      </c>
      <c r="S4867" s="1">
        <v>0</v>
      </c>
      <c r="T4867" s="1" t="s">
        <v>9516</v>
      </c>
    </row>
    <row r="4868" spans="1:20">
      <c r="A4868" s="1" t="s">
        <v>951</v>
      </c>
      <c r="B4868" s="1" t="s">
        <v>952</v>
      </c>
      <c r="C4868" s="1" t="s">
        <v>1817</v>
      </c>
      <c r="D4868" s="1" t="s">
        <v>1820</v>
      </c>
      <c r="E4868" s="1" t="s">
        <v>1821</v>
      </c>
      <c r="F4868" s="20">
        <v>5.8</v>
      </c>
      <c r="G4868" s="1">
        <v>0</v>
      </c>
      <c r="H4868" s="1" t="s">
        <v>1822</v>
      </c>
      <c r="J4868" s="1">
        <v>1</v>
      </c>
      <c r="K4868" s="1">
        <v>0</v>
      </c>
      <c r="L4868" s="1">
        <v>0</v>
      </c>
      <c r="M4868" s="1">
        <v>0</v>
      </c>
      <c r="N4868" s="1">
        <v>1</v>
      </c>
      <c r="O4868" s="1">
        <v>1</v>
      </c>
      <c r="P4868" s="7" t="s">
        <v>9516</v>
      </c>
      <c r="Q4868" s="1">
        <v>0</v>
      </c>
      <c r="R4868" s="1">
        <v>0</v>
      </c>
      <c r="S4868" s="1">
        <v>1</v>
      </c>
      <c r="T4868" s="1" t="s">
        <v>9516</v>
      </c>
    </row>
    <row r="4869" spans="1:20">
      <c r="A4869" s="1" t="s">
        <v>951</v>
      </c>
      <c r="B4869" s="1" t="s">
        <v>952</v>
      </c>
      <c r="C4869" s="1" t="s">
        <v>1817</v>
      </c>
      <c r="D4869" s="1" t="s">
        <v>988</v>
      </c>
      <c r="E4869" s="1" t="s">
        <v>989</v>
      </c>
      <c r="F4869" s="20">
        <v>7.1</v>
      </c>
      <c r="G4869" s="1">
        <v>0</v>
      </c>
      <c r="H4869" s="1" t="s">
        <v>990</v>
      </c>
      <c r="J4869" s="1">
        <v>1</v>
      </c>
      <c r="K4869" s="1">
        <v>0</v>
      </c>
      <c r="L4869" s="1">
        <v>0</v>
      </c>
      <c r="M4869" s="1">
        <v>0</v>
      </c>
      <c r="N4869" s="1">
        <v>1</v>
      </c>
      <c r="O4869" s="1">
        <v>1</v>
      </c>
      <c r="P4869" s="7" t="s">
        <v>9516</v>
      </c>
      <c r="Q4869" s="1">
        <v>0</v>
      </c>
      <c r="R4869" s="1">
        <v>0</v>
      </c>
      <c r="S4869" s="1">
        <v>1</v>
      </c>
      <c r="T4869" s="1" t="s">
        <v>9516</v>
      </c>
    </row>
    <row r="4870" spans="1:20" ht="13.5" customHeight="1">
      <c r="A4870" s="1" t="s">
        <v>951</v>
      </c>
      <c r="B4870" s="1" t="s">
        <v>952</v>
      </c>
      <c r="C4870" s="1" t="s">
        <v>1817</v>
      </c>
      <c r="D4870" s="1" t="s">
        <v>995</v>
      </c>
      <c r="E4870" s="1" t="s">
        <v>996</v>
      </c>
      <c r="F4870" s="20">
        <v>13.2</v>
      </c>
      <c r="G4870" s="1">
        <v>0</v>
      </c>
      <c r="H4870" s="1" t="s">
        <v>9920</v>
      </c>
      <c r="J4870" s="1">
        <v>1</v>
      </c>
      <c r="K4870" s="1">
        <v>0</v>
      </c>
      <c r="L4870" s="1">
        <v>0</v>
      </c>
      <c r="M4870" s="1">
        <v>0</v>
      </c>
      <c r="N4870" s="1">
        <v>0</v>
      </c>
      <c r="O4870" s="1">
        <v>1</v>
      </c>
      <c r="P4870" s="7" t="s">
        <v>9516</v>
      </c>
      <c r="Q4870" s="1">
        <v>0</v>
      </c>
      <c r="R4870" s="1">
        <v>0</v>
      </c>
      <c r="S4870" s="1">
        <v>1</v>
      </c>
      <c r="T4870" s="1" t="s">
        <v>9516</v>
      </c>
    </row>
    <row r="4871" spans="1:20" ht="13.5" customHeight="1">
      <c r="A4871" s="1" t="s">
        <v>1001</v>
      </c>
      <c r="B4871" s="1" t="s">
        <v>952</v>
      </c>
      <c r="C4871" s="1" t="s">
        <v>1817</v>
      </c>
      <c r="D4871" s="1" t="s">
        <v>1210</v>
      </c>
      <c r="E4871" s="1" t="s">
        <v>1211</v>
      </c>
      <c r="F4871" s="20">
        <v>22.5</v>
      </c>
      <c r="G4871" s="1">
        <v>0</v>
      </c>
      <c r="H4871" s="1" t="s">
        <v>990</v>
      </c>
      <c r="J4871" s="1">
        <v>0</v>
      </c>
      <c r="K4871" s="1">
        <v>0</v>
      </c>
      <c r="L4871" s="1">
        <v>0</v>
      </c>
      <c r="M4871" s="1">
        <v>0</v>
      </c>
      <c r="N4871" s="1">
        <v>0</v>
      </c>
      <c r="O4871" s="1">
        <v>0</v>
      </c>
      <c r="P4871" s="7" t="s">
        <v>9516</v>
      </c>
      <c r="Q4871" s="1">
        <v>0</v>
      </c>
      <c r="R4871" s="1">
        <v>0</v>
      </c>
      <c r="S4871" s="1">
        <v>1</v>
      </c>
      <c r="T4871" s="1" t="s">
        <v>9516</v>
      </c>
    </row>
    <row r="4872" spans="1:20" ht="13.5" customHeight="1">
      <c r="A4872" s="1" t="s">
        <v>1001</v>
      </c>
      <c r="B4872" s="1" t="s">
        <v>952</v>
      </c>
      <c r="C4872" s="1" t="s">
        <v>1817</v>
      </c>
      <c r="D4872" s="1" t="s">
        <v>1008</v>
      </c>
      <c r="E4872" s="1" t="s">
        <v>1009</v>
      </c>
      <c r="F4872" s="20">
        <f>10.6+13.2</f>
        <v>23.799999999999997</v>
      </c>
      <c r="G4872" s="1">
        <v>0</v>
      </c>
      <c r="H4872" s="1" t="s">
        <v>1010</v>
      </c>
      <c r="J4872" s="1">
        <v>0</v>
      </c>
      <c r="K4872" s="1">
        <v>0</v>
      </c>
      <c r="L4872" s="1">
        <v>0</v>
      </c>
      <c r="M4872" s="1">
        <v>0</v>
      </c>
      <c r="N4872" s="1">
        <v>0</v>
      </c>
      <c r="O4872" s="1">
        <v>0</v>
      </c>
      <c r="P4872" s="7" t="s">
        <v>9516</v>
      </c>
      <c r="Q4872" s="1">
        <v>0</v>
      </c>
      <c r="R4872" s="1">
        <v>0</v>
      </c>
      <c r="S4872" s="1">
        <v>1</v>
      </c>
      <c r="T4872" s="1" t="s">
        <v>9516</v>
      </c>
    </row>
    <row r="4873" spans="1:20" ht="13.5" customHeight="1">
      <c r="A4873" s="1" t="s">
        <v>1001</v>
      </c>
      <c r="B4873" s="1" t="s">
        <v>952</v>
      </c>
      <c r="C4873" s="1" t="s">
        <v>1817</v>
      </c>
      <c r="D4873" s="1" t="s">
        <v>1019</v>
      </c>
      <c r="E4873" s="1" t="s">
        <v>1020</v>
      </c>
      <c r="F4873" s="1">
        <v>30.3</v>
      </c>
      <c r="G4873" s="1">
        <v>0</v>
      </c>
      <c r="H4873" s="1" t="s">
        <v>9921</v>
      </c>
      <c r="J4873" s="1">
        <v>0</v>
      </c>
      <c r="K4873" s="1">
        <v>0</v>
      </c>
      <c r="L4873" s="1">
        <v>0</v>
      </c>
      <c r="M4873" s="1">
        <v>0</v>
      </c>
      <c r="N4873" s="1">
        <v>0</v>
      </c>
      <c r="O4873" s="1">
        <v>0</v>
      </c>
      <c r="P4873" s="1" t="s">
        <v>9455</v>
      </c>
      <c r="Q4873" s="1">
        <v>0</v>
      </c>
      <c r="R4873" s="1">
        <v>0</v>
      </c>
      <c r="S4873" s="1">
        <v>0</v>
      </c>
      <c r="T4873" s="1" t="s">
        <v>9516</v>
      </c>
    </row>
    <row r="4874" spans="1:20" ht="13.5" customHeight="1">
      <c r="A4874" s="1" t="s">
        <v>1409</v>
      </c>
      <c r="B4874" s="1" t="s">
        <v>952</v>
      </c>
      <c r="C4874" s="1" t="s">
        <v>1817</v>
      </c>
      <c r="D4874" s="1" t="s">
        <v>1411</v>
      </c>
      <c r="E4874" s="1" t="s">
        <v>1412</v>
      </c>
      <c r="F4874" s="1">
        <v>80.599999999999994</v>
      </c>
      <c r="G4874" s="1">
        <v>0</v>
      </c>
      <c r="H4874" s="1" t="s">
        <v>4645</v>
      </c>
      <c r="J4874" s="1">
        <v>0</v>
      </c>
      <c r="K4874" s="1">
        <v>0</v>
      </c>
      <c r="L4874" s="1">
        <v>0</v>
      </c>
      <c r="M4874" s="1">
        <v>0</v>
      </c>
      <c r="N4874" s="1">
        <v>0</v>
      </c>
      <c r="O4874" s="1">
        <v>0</v>
      </c>
      <c r="P4874" s="1" t="s">
        <v>9455</v>
      </c>
      <c r="Q4874" s="1">
        <v>0</v>
      </c>
      <c r="R4874" s="1">
        <v>0</v>
      </c>
      <c r="S4874" s="1">
        <v>0</v>
      </c>
      <c r="T4874" s="1" t="s">
        <v>9516</v>
      </c>
    </row>
    <row r="4875" spans="1:20" ht="13.5" customHeight="1">
      <c r="A4875" s="1" t="s">
        <v>1409</v>
      </c>
      <c r="B4875" s="1" t="s">
        <v>952</v>
      </c>
      <c r="C4875" s="1" t="s">
        <v>1817</v>
      </c>
      <c r="D4875" s="1" t="s">
        <v>1876</v>
      </c>
      <c r="E4875" s="1" t="s">
        <v>1877</v>
      </c>
      <c r="F4875" s="1">
        <v>109.5</v>
      </c>
      <c r="G4875" s="1">
        <v>0</v>
      </c>
      <c r="H4875" s="1" t="s">
        <v>4646</v>
      </c>
      <c r="J4875" s="1">
        <v>0</v>
      </c>
      <c r="K4875" s="1">
        <v>0</v>
      </c>
      <c r="L4875" s="1">
        <v>0</v>
      </c>
      <c r="M4875" s="1">
        <v>0</v>
      </c>
      <c r="N4875" s="1">
        <v>0</v>
      </c>
      <c r="O4875" s="1">
        <v>0</v>
      </c>
      <c r="P4875" s="1" t="s">
        <v>9455</v>
      </c>
      <c r="Q4875" s="1">
        <v>0</v>
      </c>
      <c r="R4875" s="1">
        <v>0</v>
      </c>
      <c r="S4875" s="1">
        <v>0</v>
      </c>
      <c r="T4875" s="1" t="s">
        <v>9516</v>
      </c>
    </row>
    <row r="4876" spans="1:20" ht="13.5" customHeight="1">
      <c r="A4876" s="1" t="s">
        <v>1409</v>
      </c>
      <c r="B4876" s="1" t="s">
        <v>952</v>
      </c>
      <c r="C4876" s="1" t="s">
        <v>1817</v>
      </c>
      <c r="D4876" s="1" t="s">
        <v>1881</v>
      </c>
      <c r="E4876" s="1" t="s">
        <v>9377</v>
      </c>
      <c r="F4876" s="20">
        <v>121.2</v>
      </c>
      <c r="G4876" s="1">
        <v>0</v>
      </c>
      <c r="H4876" s="1" t="s">
        <v>1882</v>
      </c>
      <c r="J4876" s="1">
        <v>0</v>
      </c>
      <c r="K4876" s="1">
        <v>0</v>
      </c>
      <c r="L4876" s="1">
        <v>0</v>
      </c>
      <c r="M4876" s="1">
        <v>0</v>
      </c>
      <c r="N4876" s="1">
        <v>0</v>
      </c>
      <c r="O4876" s="1">
        <v>0</v>
      </c>
      <c r="P4876" s="7" t="s">
        <v>9516</v>
      </c>
      <c r="Q4876" s="1">
        <v>0</v>
      </c>
      <c r="R4876" s="1">
        <v>0</v>
      </c>
      <c r="S4876" s="1">
        <v>1</v>
      </c>
      <c r="T4876" s="1" t="s">
        <v>9516</v>
      </c>
    </row>
    <row r="4877" spans="1:20" ht="13.5" customHeight="1">
      <c r="A4877" s="1" t="s">
        <v>1409</v>
      </c>
      <c r="B4877" s="1" t="s">
        <v>952</v>
      </c>
      <c r="C4877" s="1" t="s">
        <v>1817</v>
      </c>
      <c r="D4877" s="1" t="s">
        <v>1895</v>
      </c>
      <c r="E4877" s="1" t="s">
        <v>1896</v>
      </c>
      <c r="F4877" s="1">
        <v>157.80000000000001</v>
      </c>
      <c r="G4877" s="1">
        <v>0</v>
      </c>
      <c r="H4877" s="1" t="s">
        <v>990</v>
      </c>
      <c r="J4877" s="1">
        <v>0</v>
      </c>
      <c r="K4877" s="1">
        <v>0</v>
      </c>
      <c r="L4877" s="1">
        <v>0</v>
      </c>
      <c r="M4877" s="1">
        <v>0</v>
      </c>
      <c r="N4877" s="1">
        <v>0</v>
      </c>
      <c r="O4877" s="1">
        <v>0</v>
      </c>
      <c r="P4877" s="1" t="s">
        <v>9455</v>
      </c>
      <c r="Q4877" s="1">
        <v>0</v>
      </c>
      <c r="R4877" s="1">
        <v>0</v>
      </c>
      <c r="S4877" s="1">
        <v>0</v>
      </c>
      <c r="T4877" s="1" t="s">
        <v>9516</v>
      </c>
    </row>
    <row r="4878" spans="1:20" ht="13.5" customHeight="1">
      <c r="A4878" s="1" t="s">
        <v>1905</v>
      </c>
      <c r="B4878" s="1" t="s">
        <v>952</v>
      </c>
      <c r="C4878" s="1" t="s">
        <v>1817</v>
      </c>
      <c r="D4878" s="1" t="s">
        <v>1908</v>
      </c>
      <c r="E4878" s="1" t="s">
        <v>1909</v>
      </c>
      <c r="F4878" s="1">
        <v>185.4</v>
      </c>
      <c r="G4878" s="1">
        <v>0</v>
      </c>
      <c r="H4878" s="1" t="s">
        <v>990</v>
      </c>
      <c r="J4878" s="1">
        <v>0</v>
      </c>
      <c r="K4878" s="1">
        <v>0</v>
      </c>
      <c r="L4878" s="1">
        <v>0</v>
      </c>
      <c r="M4878" s="1">
        <v>0</v>
      </c>
      <c r="N4878" s="1">
        <v>0</v>
      </c>
      <c r="O4878" s="1">
        <v>0</v>
      </c>
      <c r="P4878" s="1" t="s">
        <v>9455</v>
      </c>
      <c r="Q4878" s="1">
        <v>0</v>
      </c>
      <c r="R4878" s="1">
        <v>0</v>
      </c>
      <c r="S4878" s="1">
        <v>0</v>
      </c>
      <c r="T4878" s="1" t="s">
        <v>9516</v>
      </c>
    </row>
    <row r="4879" spans="1:20" ht="13.5" customHeight="1">
      <c r="A4879" s="1" t="s">
        <v>1905</v>
      </c>
      <c r="B4879" s="1" t="s">
        <v>952</v>
      </c>
      <c r="C4879" s="1" t="s">
        <v>1817</v>
      </c>
      <c r="D4879" s="1" t="s">
        <v>1922</v>
      </c>
      <c r="E4879" s="1" t="s">
        <v>1923</v>
      </c>
      <c r="F4879" s="1">
        <v>221.8</v>
      </c>
      <c r="G4879" s="1">
        <v>0</v>
      </c>
      <c r="H4879" s="1" t="s">
        <v>1924</v>
      </c>
      <c r="J4879" s="1">
        <v>0</v>
      </c>
      <c r="K4879" s="1">
        <v>0</v>
      </c>
      <c r="L4879" s="1">
        <v>0</v>
      </c>
      <c r="M4879" s="1">
        <v>0</v>
      </c>
      <c r="N4879" s="1">
        <v>0</v>
      </c>
      <c r="O4879" s="1">
        <v>0</v>
      </c>
      <c r="P4879" s="1" t="s">
        <v>9516</v>
      </c>
      <c r="Q4879" s="1">
        <v>0</v>
      </c>
      <c r="R4879" s="1">
        <v>0</v>
      </c>
      <c r="S4879" s="1">
        <v>1</v>
      </c>
      <c r="T4879" s="1" t="s">
        <v>9516</v>
      </c>
    </row>
    <row r="4880" spans="1:20" ht="13.5" customHeight="1">
      <c r="A4880" s="1" t="s">
        <v>1905</v>
      </c>
      <c r="B4880" s="1" t="s">
        <v>952</v>
      </c>
      <c r="C4880" s="1" t="s">
        <v>1817</v>
      </c>
      <c r="D4880" s="1" t="s">
        <v>1925</v>
      </c>
      <c r="E4880" s="1" t="s">
        <v>1926</v>
      </c>
      <c r="F4880" s="1">
        <v>226.7</v>
      </c>
      <c r="G4880" s="1">
        <v>0</v>
      </c>
      <c r="H4880" s="1" t="s">
        <v>4647</v>
      </c>
      <c r="I4880" s="1" t="s">
        <v>9317</v>
      </c>
      <c r="J4880" s="1">
        <v>0</v>
      </c>
      <c r="K4880" s="1">
        <v>0</v>
      </c>
      <c r="L4880" s="1">
        <v>0</v>
      </c>
      <c r="M4880" s="1">
        <v>0</v>
      </c>
      <c r="N4880" s="1">
        <v>0</v>
      </c>
      <c r="O4880" s="1">
        <v>0</v>
      </c>
      <c r="P4880" s="1" t="s">
        <v>9455</v>
      </c>
      <c r="Q4880" s="1">
        <v>0</v>
      </c>
      <c r="R4880" s="1">
        <v>0</v>
      </c>
      <c r="S4880" s="1">
        <v>0</v>
      </c>
      <c r="T4880" s="1" t="s">
        <v>9516</v>
      </c>
    </row>
    <row r="4881" spans="1:20" ht="13.5" customHeight="1">
      <c r="A4881" s="1" t="s">
        <v>1905</v>
      </c>
      <c r="B4881" s="1" t="s">
        <v>952</v>
      </c>
      <c r="C4881" s="1" t="s">
        <v>1817</v>
      </c>
      <c r="D4881" s="1" t="s">
        <v>1946</v>
      </c>
      <c r="E4881" s="1" t="s">
        <v>1947</v>
      </c>
      <c r="F4881" s="1">
        <v>272.8</v>
      </c>
      <c r="G4881" s="1">
        <v>0</v>
      </c>
      <c r="H4881" s="1" t="s">
        <v>9974</v>
      </c>
      <c r="I4881" s="1" t="s">
        <v>9317</v>
      </c>
      <c r="J4881" s="1">
        <v>0</v>
      </c>
      <c r="K4881" s="1">
        <v>0</v>
      </c>
      <c r="L4881" s="1">
        <v>0</v>
      </c>
      <c r="M4881" s="1">
        <v>0</v>
      </c>
      <c r="N4881" s="1">
        <v>0</v>
      </c>
      <c r="O4881" s="1">
        <v>0</v>
      </c>
      <c r="P4881" s="1" t="s">
        <v>9455</v>
      </c>
      <c r="Q4881" s="1">
        <v>0</v>
      </c>
      <c r="R4881" s="1">
        <v>0</v>
      </c>
      <c r="S4881" s="1">
        <v>0</v>
      </c>
      <c r="T4881" s="1" t="s">
        <v>9516</v>
      </c>
    </row>
    <row r="4882" spans="1:20" ht="13.5" customHeight="1">
      <c r="A4882" s="1" t="s">
        <v>1958</v>
      </c>
      <c r="B4882" s="1" t="s">
        <v>952</v>
      </c>
      <c r="C4882" s="1" t="s">
        <v>1817</v>
      </c>
      <c r="D4882" s="1" t="s">
        <v>4648</v>
      </c>
      <c r="E4882" s="1" t="s">
        <v>4649</v>
      </c>
      <c r="F4882" s="1">
        <v>306.8</v>
      </c>
      <c r="G4882" s="1">
        <v>0</v>
      </c>
      <c r="H4882" s="1" t="s">
        <v>7</v>
      </c>
      <c r="J4882" s="1">
        <v>0</v>
      </c>
      <c r="K4882" s="1">
        <v>0</v>
      </c>
      <c r="L4882" s="1">
        <v>0</v>
      </c>
      <c r="M4882" s="1">
        <v>0</v>
      </c>
      <c r="N4882" s="1">
        <v>0</v>
      </c>
      <c r="O4882" s="1">
        <v>0</v>
      </c>
      <c r="P4882" s="7" t="s">
        <v>9516</v>
      </c>
      <c r="Q4882" s="1">
        <v>0</v>
      </c>
      <c r="R4882" s="1">
        <v>0</v>
      </c>
      <c r="S4882" s="1">
        <v>0</v>
      </c>
      <c r="T4882" s="1" t="s">
        <v>9516</v>
      </c>
    </row>
    <row r="4883" spans="1:20" ht="13.5" customHeight="1">
      <c r="A4883" s="1" t="s">
        <v>1958</v>
      </c>
      <c r="B4883" s="1" t="s">
        <v>952</v>
      </c>
      <c r="C4883" s="1" t="s">
        <v>1817</v>
      </c>
      <c r="D4883" s="1" t="s">
        <v>1983</v>
      </c>
      <c r="E4883" s="1" t="s">
        <v>1984</v>
      </c>
      <c r="F4883" s="1">
        <v>351.8</v>
      </c>
      <c r="G4883" s="1">
        <v>0</v>
      </c>
      <c r="H4883" s="1" t="s">
        <v>4650</v>
      </c>
      <c r="J4883" s="1">
        <v>110</v>
      </c>
      <c r="K4883" s="1">
        <v>0</v>
      </c>
      <c r="L4883" s="1">
        <v>0</v>
      </c>
      <c r="M4883" s="1">
        <v>0</v>
      </c>
      <c r="N4883" s="1">
        <v>0</v>
      </c>
      <c r="O4883" s="1">
        <v>0</v>
      </c>
      <c r="P4883" s="1" t="s">
        <v>9455</v>
      </c>
      <c r="Q4883" s="1">
        <v>0</v>
      </c>
      <c r="R4883" s="1">
        <v>0</v>
      </c>
      <c r="S4883" s="1">
        <v>0</v>
      </c>
      <c r="T4883" s="1" t="s">
        <v>9516</v>
      </c>
    </row>
    <row r="4884" spans="1:20" ht="13.5" customHeight="1">
      <c r="A4884" s="1" t="s">
        <v>1958</v>
      </c>
      <c r="B4884" s="1" t="s">
        <v>952</v>
      </c>
      <c r="C4884" s="1" t="s">
        <v>1817</v>
      </c>
      <c r="D4884" s="1" t="s">
        <v>4494</v>
      </c>
      <c r="E4884" s="1" t="s">
        <v>4495</v>
      </c>
      <c r="F4884" s="1">
        <v>395</v>
      </c>
      <c r="G4884" s="1">
        <v>0</v>
      </c>
      <c r="H4884" s="1" t="s">
        <v>4488</v>
      </c>
      <c r="J4884" s="1">
        <v>0</v>
      </c>
      <c r="K4884" s="1">
        <v>0</v>
      </c>
      <c r="L4884" s="1">
        <v>0</v>
      </c>
      <c r="M4884" s="1">
        <v>0</v>
      </c>
      <c r="N4884" s="1">
        <v>0</v>
      </c>
      <c r="O4884" s="1">
        <v>0</v>
      </c>
      <c r="P4884" s="7" t="s">
        <v>9516</v>
      </c>
      <c r="Q4884" s="1">
        <v>0</v>
      </c>
      <c r="R4884" s="1">
        <v>0</v>
      </c>
      <c r="S4884" s="1">
        <v>0</v>
      </c>
      <c r="T4884" s="1" t="s">
        <v>9516</v>
      </c>
    </row>
    <row r="4885" spans="1:20" ht="13.5" customHeight="1">
      <c r="A4885" s="1" t="s">
        <v>1958</v>
      </c>
      <c r="B4885" s="1" t="s">
        <v>952</v>
      </c>
      <c r="C4885" s="1" t="s">
        <v>1817</v>
      </c>
      <c r="D4885" s="1" t="s">
        <v>4651</v>
      </c>
      <c r="E4885" s="1" t="s">
        <v>4652</v>
      </c>
      <c r="F4885" s="1">
        <v>416.2</v>
      </c>
      <c r="G4885" s="1">
        <v>0</v>
      </c>
      <c r="J4885" s="1">
        <v>0</v>
      </c>
      <c r="K4885" s="1">
        <v>0</v>
      </c>
      <c r="L4885" s="1">
        <v>0</v>
      </c>
      <c r="M4885" s="1">
        <v>0</v>
      </c>
      <c r="N4885" s="1">
        <v>0</v>
      </c>
      <c r="O4885" s="1">
        <v>0</v>
      </c>
      <c r="P4885" s="7" t="s">
        <v>9516</v>
      </c>
      <c r="Q4885" s="1">
        <v>0</v>
      </c>
      <c r="R4885" s="1">
        <v>0</v>
      </c>
      <c r="S4885" s="1">
        <v>0</v>
      </c>
      <c r="T4885" s="1" t="s">
        <v>9516</v>
      </c>
    </row>
    <row r="4886" spans="1:20" ht="13.5" customHeight="1">
      <c r="A4886" s="1" t="s">
        <v>2019</v>
      </c>
      <c r="B4886" s="1" t="s">
        <v>952</v>
      </c>
      <c r="C4886" s="1" t="s">
        <v>1817</v>
      </c>
      <c r="D4886" s="1" t="s">
        <v>2028</v>
      </c>
      <c r="E4886" s="1" t="s">
        <v>2029</v>
      </c>
      <c r="F4886" s="1">
        <v>445.1</v>
      </c>
      <c r="G4886" s="1">
        <v>0</v>
      </c>
      <c r="H4886" s="1" t="s">
        <v>4653</v>
      </c>
      <c r="J4886" s="1">
        <v>0</v>
      </c>
      <c r="K4886" s="1">
        <v>0</v>
      </c>
      <c r="L4886" s="1">
        <v>0</v>
      </c>
      <c r="M4886" s="1">
        <v>0</v>
      </c>
      <c r="N4886" s="1">
        <v>0</v>
      </c>
      <c r="O4886" s="1">
        <v>0</v>
      </c>
      <c r="P4886" s="1" t="s">
        <v>9455</v>
      </c>
      <c r="Q4886" s="1">
        <v>0</v>
      </c>
      <c r="R4886" s="1">
        <v>0</v>
      </c>
      <c r="S4886" s="1">
        <v>0</v>
      </c>
      <c r="T4886" s="1" t="s">
        <v>9516</v>
      </c>
    </row>
    <row r="4887" spans="1:20" ht="13.5" customHeight="1">
      <c r="A4887" s="1" t="s">
        <v>2019</v>
      </c>
      <c r="B4887" s="1" t="s">
        <v>952</v>
      </c>
      <c r="C4887" s="1" t="s">
        <v>1817</v>
      </c>
      <c r="D4887" s="1" t="s">
        <v>4654</v>
      </c>
      <c r="E4887" s="1" t="s">
        <v>4655</v>
      </c>
      <c r="F4887" s="1">
        <v>470.1</v>
      </c>
      <c r="G4887" s="1">
        <v>0</v>
      </c>
      <c r="H4887" s="1" t="s">
        <v>7</v>
      </c>
      <c r="J4887" s="1">
        <v>0</v>
      </c>
      <c r="K4887" s="1">
        <v>0</v>
      </c>
      <c r="L4887" s="1">
        <v>0</v>
      </c>
      <c r="M4887" s="1">
        <v>0</v>
      </c>
      <c r="N4887" s="1">
        <v>0</v>
      </c>
      <c r="O4887" s="1">
        <v>0</v>
      </c>
      <c r="P4887" s="7" t="s">
        <v>9516</v>
      </c>
      <c r="Q4887" s="1">
        <v>0</v>
      </c>
      <c r="R4887" s="1">
        <v>0</v>
      </c>
      <c r="S4887" s="1">
        <v>0</v>
      </c>
      <c r="T4887" s="1" t="s">
        <v>9516</v>
      </c>
    </row>
    <row r="4888" spans="1:20" ht="13.5" customHeight="1">
      <c r="A4888" s="1" t="s">
        <v>2019</v>
      </c>
      <c r="B4888" s="1" t="s">
        <v>952</v>
      </c>
      <c r="C4888" s="1" t="s">
        <v>1817</v>
      </c>
      <c r="D4888" s="1" t="s">
        <v>2044</v>
      </c>
      <c r="E4888" s="1" t="s">
        <v>2045</v>
      </c>
      <c r="F4888" s="1">
        <v>487.5</v>
      </c>
      <c r="G4888" s="1">
        <v>0</v>
      </c>
      <c r="H4888" s="1" t="s">
        <v>4656</v>
      </c>
      <c r="J4888" s="1">
        <v>0</v>
      </c>
      <c r="K4888" s="1">
        <v>0</v>
      </c>
      <c r="L4888" s="1">
        <v>0</v>
      </c>
      <c r="M4888" s="1">
        <v>0</v>
      </c>
      <c r="N4888" s="1">
        <v>0</v>
      </c>
      <c r="O4888" s="1">
        <v>0</v>
      </c>
      <c r="P4888" s="1" t="s">
        <v>9455</v>
      </c>
      <c r="Q4888" s="1">
        <v>0</v>
      </c>
      <c r="R4888" s="1">
        <v>0</v>
      </c>
      <c r="S4888" s="1">
        <v>0</v>
      </c>
      <c r="T4888" s="1" t="s">
        <v>9516</v>
      </c>
    </row>
    <row r="4889" spans="1:20" ht="13.5" customHeight="1">
      <c r="A4889" s="1" t="s">
        <v>2019</v>
      </c>
      <c r="B4889" s="1" t="s">
        <v>952</v>
      </c>
      <c r="C4889" s="1" t="s">
        <v>1817</v>
      </c>
      <c r="D4889" s="1" t="s">
        <v>2633</v>
      </c>
      <c r="E4889" s="1" t="s">
        <v>2634</v>
      </c>
      <c r="F4889" s="1">
        <v>500</v>
      </c>
      <c r="G4889" s="1">
        <v>0</v>
      </c>
      <c r="H4889" s="1" t="s">
        <v>2051</v>
      </c>
      <c r="J4889" s="1">
        <v>0</v>
      </c>
      <c r="K4889" s="1">
        <v>0</v>
      </c>
      <c r="L4889" s="1">
        <v>0</v>
      </c>
      <c r="M4889" s="1">
        <v>0</v>
      </c>
      <c r="N4889" s="1">
        <v>0</v>
      </c>
      <c r="O4889" s="1">
        <v>0</v>
      </c>
      <c r="P4889" s="7" t="s">
        <v>9516</v>
      </c>
      <c r="Q4889" s="1">
        <v>0</v>
      </c>
      <c r="R4889" s="1">
        <v>0</v>
      </c>
      <c r="S4889" s="1">
        <v>0</v>
      </c>
      <c r="T4889" s="1" t="s">
        <v>9516</v>
      </c>
    </row>
    <row r="4890" spans="1:20" ht="13.5" customHeight="1">
      <c r="A4890" s="1" t="s">
        <v>2019</v>
      </c>
      <c r="B4890" s="1" t="s">
        <v>952</v>
      </c>
      <c r="C4890" s="1" t="s">
        <v>1817</v>
      </c>
      <c r="D4890" s="1" t="s">
        <v>2068</v>
      </c>
      <c r="E4890" s="1" t="s">
        <v>2069</v>
      </c>
      <c r="F4890" s="1">
        <v>535.29999999999995</v>
      </c>
      <c r="G4890" s="1">
        <v>0</v>
      </c>
      <c r="H4890" s="1" t="s">
        <v>10266</v>
      </c>
      <c r="J4890" s="1">
        <v>0</v>
      </c>
      <c r="K4890" s="1">
        <v>0</v>
      </c>
      <c r="L4890" s="1">
        <v>0</v>
      </c>
      <c r="M4890" s="1">
        <v>0</v>
      </c>
      <c r="N4890" s="1">
        <v>0</v>
      </c>
      <c r="O4890" s="1">
        <v>0</v>
      </c>
      <c r="P4890" s="1" t="s">
        <v>9455</v>
      </c>
      <c r="Q4890" s="1">
        <v>0</v>
      </c>
      <c r="R4890" s="1">
        <v>0</v>
      </c>
      <c r="S4890" s="1">
        <v>0</v>
      </c>
      <c r="T4890" s="1" t="s">
        <v>9516</v>
      </c>
    </row>
    <row r="4891" spans="1:20" ht="13.5" customHeight="1">
      <c r="A4891" s="1" t="s">
        <v>10274</v>
      </c>
      <c r="B4891" s="1" t="s">
        <v>952</v>
      </c>
      <c r="C4891" s="1" t="s">
        <v>1817</v>
      </c>
      <c r="D4891" s="1" t="s">
        <v>2750</v>
      </c>
      <c r="E4891" s="1" t="s">
        <v>2751</v>
      </c>
      <c r="F4891" s="20">
        <f>535.3+21.3</f>
        <v>556.59999999999991</v>
      </c>
      <c r="G4891" s="1">
        <v>0</v>
      </c>
      <c r="H4891" s="1" t="s">
        <v>10267</v>
      </c>
      <c r="J4891" s="1">
        <v>0</v>
      </c>
      <c r="K4891" s="1">
        <v>0</v>
      </c>
      <c r="L4891" s="1">
        <v>0</v>
      </c>
      <c r="M4891" s="1">
        <v>0</v>
      </c>
      <c r="N4891" s="1">
        <v>0</v>
      </c>
      <c r="O4891" s="1">
        <v>0</v>
      </c>
      <c r="P4891" s="7" t="s">
        <v>9516</v>
      </c>
      <c r="Q4891" s="1">
        <v>0</v>
      </c>
      <c r="R4891" s="1">
        <v>0</v>
      </c>
      <c r="S4891" s="1">
        <v>1</v>
      </c>
      <c r="T4891" s="1" t="s">
        <v>9516</v>
      </c>
    </row>
    <row r="4892" spans="1:20" ht="13.5" customHeight="1">
      <c r="A4892" s="1" t="s">
        <v>2019</v>
      </c>
      <c r="B4892" s="1" t="s">
        <v>952</v>
      </c>
      <c r="C4892" s="1" t="s">
        <v>1817</v>
      </c>
      <c r="D4892" s="1" t="s">
        <v>4658</v>
      </c>
      <c r="E4892" s="1" t="s">
        <v>4659</v>
      </c>
      <c r="F4892" s="1">
        <v>566.4</v>
      </c>
      <c r="G4892" s="1">
        <v>0</v>
      </c>
      <c r="J4892" s="1">
        <v>0</v>
      </c>
      <c r="K4892" s="1">
        <v>0</v>
      </c>
      <c r="L4892" s="1">
        <v>0</v>
      </c>
      <c r="M4892" s="1">
        <v>0</v>
      </c>
      <c r="N4892" s="1">
        <v>0</v>
      </c>
      <c r="O4892" s="1">
        <v>0</v>
      </c>
      <c r="P4892" s="7" t="s">
        <v>9516</v>
      </c>
      <c r="Q4892" s="1">
        <v>0</v>
      </c>
      <c r="R4892" s="1">
        <v>0</v>
      </c>
      <c r="S4892" s="1">
        <v>0</v>
      </c>
      <c r="T4892" s="1" t="s">
        <v>9516</v>
      </c>
    </row>
    <row r="4893" spans="1:20" ht="13.5" customHeight="1">
      <c r="A4893" s="1" t="s">
        <v>2019</v>
      </c>
      <c r="B4893" s="1" t="s">
        <v>952</v>
      </c>
      <c r="C4893" s="1" t="s">
        <v>1817</v>
      </c>
      <c r="D4893" s="1" t="s">
        <v>4660</v>
      </c>
      <c r="E4893" s="1" t="s">
        <v>4661</v>
      </c>
      <c r="F4893" s="1">
        <v>601</v>
      </c>
      <c r="G4893" s="1">
        <v>0</v>
      </c>
      <c r="J4893" s="1">
        <v>0</v>
      </c>
      <c r="K4893" s="1">
        <v>0</v>
      </c>
      <c r="L4893" s="1">
        <v>0</v>
      </c>
      <c r="M4893" s="1">
        <v>0</v>
      </c>
      <c r="N4893" s="1">
        <v>0</v>
      </c>
      <c r="O4893" s="1">
        <v>0</v>
      </c>
      <c r="P4893" s="7" t="s">
        <v>9516</v>
      </c>
      <c r="Q4893" s="1">
        <v>0</v>
      </c>
      <c r="R4893" s="1">
        <v>0</v>
      </c>
      <c r="S4893" s="1">
        <v>0</v>
      </c>
      <c r="T4893" s="1" t="s">
        <v>9516</v>
      </c>
    </row>
    <row r="4894" spans="1:20" ht="13.5" customHeight="1">
      <c r="A4894" s="1" t="s">
        <v>2801</v>
      </c>
      <c r="B4894" s="1" t="s">
        <v>952</v>
      </c>
      <c r="C4894" s="1" t="s">
        <v>1817</v>
      </c>
      <c r="D4894" s="1" t="s">
        <v>2803</v>
      </c>
      <c r="E4894" s="1" t="s">
        <v>2804</v>
      </c>
      <c r="F4894" s="1">
        <v>631.9</v>
      </c>
      <c r="G4894" s="1">
        <v>0</v>
      </c>
      <c r="H4894" s="1" t="s">
        <v>10255</v>
      </c>
      <c r="J4894" s="1">
        <v>0</v>
      </c>
      <c r="K4894" s="1">
        <v>0</v>
      </c>
      <c r="L4894" s="1">
        <v>0</v>
      </c>
      <c r="M4894" s="1">
        <v>0</v>
      </c>
      <c r="N4894" s="1">
        <v>0</v>
      </c>
      <c r="O4894" s="1">
        <v>0</v>
      </c>
      <c r="P4894" s="7" t="s">
        <v>9516</v>
      </c>
      <c r="Q4894" s="1">
        <v>0</v>
      </c>
      <c r="R4894" s="1">
        <v>0</v>
      </c>
      <c r="S4894" s="1">
        <v>0</v>
      </c>
      <c r="T4894" s="1" t="s">
        <v>9516</v>
      </c>
    </row>
    <row r="4895" spans="1:20" ht="13.5" customHeight="1">
      <c r="A4895" s="1" t="s">
        <v>2801</v>
      </c>
      <c r="B4895" s="1" t="s">
        <v>952</v>
      </c>
      <c r="C4895" s="1" t="s">
        <v>1817</v>
      </c>
      <c r="D4895" s="1" t="s">
        <v>4663</v>
      </c>
      <c r="E4895" s="1" t="s">
        <v>4664</v>
      </c>
      <c r="F4895" s="1">
        <v>668</v>
      </c>
      <c r="G4895" s="1">
        <v>0</v>
      </c>
      <c r="J4895" s="1">
        <v>0</v>
      </c>
      <c r="K4895" s="1">
        <v>0</v>
      </c>
      <c r="L4895" s="1">
        <v>0</v>
      </c>
      <c r="M4895" s="1">
        <v>0</v>
      </c>
      <c r="N4895" s="1">
        <v>0</v>
      </c>
      <c r="O4895" s="1">
        <v>0</v>
      </c>
      <c r="P4895" s="7" t="s">
        <v>9516</v>
      </c>
      <c r="Q4895" s="1">
        <v>0</v>
      </c>
      <c r="R4895" s="1">
        <v>0</v>
      </c>
      <c r="S4895" s="1">
        <v>0</v>
      </c>
      <c r="T4895" s="1" t="s">
        <v>9516</v>
      </c>
    </row>
    <row r="4896" spans="1:20" ht="13.5" customHeight="1">
      <c r="A4896" s="1" t="s">
        <v>2801</v>
      </c>
      <c r="B4896" s="1" t="s">
        <v>952</v>
      </c>
      <c r="C4896" s="1" t="s">
        <v>1817</v>
      </c>
      <c r="D4896" s="1" t="s">
        <v>4269</v>
      </c>
      <c r="E4896" s="1" t="s">
        <v>4270</v>
      </c>
      <c r="F4896" s="1">
        <v>713.7</v>
      </c>
      <c r="G4896" s="1">
        <v>0</v>
      </c>
      <c r="H4896" s="1" t="s">
        <v>10275</v>
      </c>
      <c r="J4896" s="1">
        <v>0</v>
      </c>
      <c r="K4896" s="1">
        <v>0</v>
      </c>
      <c r="L4896" s="1">
        <v>0</v>
      </c>
      <c r="M4896" s="1">
        <v>0</v>
      </c>
      <c r="N4896" s="1">
        <v>0</v>
      </c>
      <c r="O4896" s="1">
        <v>0</v>
      </c>
      <c r="P4896" s="7" t="s">
        <v>9516</v>
      </c>
      <c r="Q4896" s="1">
        <v>0</v>
      </c>
      <c r="R4896" s="1">
        <v>0</v>
      </c>
      <c r="S4896" s="1">
        <v>0</v>
      </c>
      <c r="T4896" s="1" t="s">
        <v>9516</v>
      </c>
    </row>
    <row r="4897" spans="1:20">
      <c r="A4897" s="1" t="s">
        <v>9556</v>
      </c>
      <c r="B4897" s="1" t="s">
        <v>952</v>
      </c>
      <c r="C4897" s="1" t="s">
        <v>1469</v>
      </c>
      <c r="D4897" s="1" t="s">
        <v>1041</v>
      </c>
      <c r="E4897" s="1" t="s">
        <v>1042</v>
      </c>
      <c r="F4897" s="1">
        <v>0</v>
      </c>
      <c r="G4897" s="1">
        <v>0</v>
      </c>
      <c r="H4897" s="1" t="s">
        <v>9918</v>
      </c>
      <c r="J4897" s="1">
        <v>101</v>
      </c>
      <c r="K4897" s="1">
        <v>0</v>
      </c>
      <c r="L4897" s="1">
        <v>0</v>
      </c>
      <c r="M4897" s="1">
        <v>0</v>
      </c>
      <c r="N4897" s="1">
        <v>1</v>
      </c>
      <c r="O4897" s="1">
        <v>1</v>
      </c>
      <c r="P4897" s="1" t="s">
        <v>9455</v>
      </c>
      <c r="Q4897" s="1">
        <v>0</v>
      </c>
      <c r="R4897" s="1">
        <v>0</v>
      </c>
      <c r="S4897" s="1">
        <v>0</v>
      </c>
      <c r="T4897" s="1" t="s">
        <v>9516</v>
      </c>
    </row>
    <row r="4898" spans="1:20">
      <c r="A4898" s="1" t="s">
        <v>9556</v>
      </c>
      <c r="D4898" s="1" t="s">
        <v>9776</v>
      </c>
      <c r="T4898" s="1" t="s">
        <v>9516</v>
      </c>
    </row>
    <row r="4899" spans="1:20">
      <c r="A4899" s="1" t="s">
        <v>9556</v>
      </c>
      <c r="D4899" s="1" t="s">
        <v>9534</v>
      </c>
      <c r="T4899" s="1" t="s">
        <v>9516</v>
      </c>
    </row>
    <row r="4900" spans="1:20">
      <c r="A4900" s="1" t="s">
        <v>9556</v>
      </c>
      <c r="B4900" s="1" t="s">
        <v>952</v>
      </c>
      <c r="C4900" s="1" t="s">
        <v>1469</v>
      </c>
      <c r="D4900" s="1" t="s">
        <v>1815</v>
      </c>
      <c r="E4900" s="1" t="s">
        <v>1816</v>
      </c>
      <c r="F4900" s="1">
        <v>3.6</v>
      </c>
      <c r="G4900" s="1">
        <v>0</v>
      </c>
      <c r="H4900" s="1" t="s">
        <v>990</v>
      </c>
      <c r="J4900" s="1">
        <v>1</v>
      </c>
      <c r="K4900" s="1">
        <v>0</v>
      </c>
      <c r="L4900" s="1">
        <v>0</v>
      </c>
      <c r="M4900" s="1">
        <v>0</v>
      </c>
      <c r="N4900" s="1">
        <v>1</v>
      </c>
      <c r="O4900" s="1">
        <v>1</v>
      </c>
      <c r="P4900" s="1" t="s">
        <v>9455</v>
      </c>
      <c r="Q4900" s="1">
        <v>0</v>
      </c>
      <c r="R4900" s="1">
        <v>0</v>
      </c>
      <c r="S4900" s="1">
        <v>0</v>
      </c>
      <c r="T4900" s="1" t="s">
        <v>9516</v>
      </c>
    </row>
    <row r="4901" spans="1:20">
      <c r="A4901" s="1" t="s">
        <v>9556</v>
      </c>
      <c r="B4901" s="1" t="s">
        <v>952</v>
      </c>
      <c r="C4901" s="1" t="s">
        <v>1469</v>
      </c>
      <c r="D4901" s="1" t="s">
        <v>1820</v>
      </c>
      <c r="E4901" s="1" t="s">
        <v>1821</v>
      </c>
      <c r="F4901" s="20">
        <v>5.8</v>
      </c>
      <c r="G4901" s="1">
        <v>0</v>
      </c>
      <c r="H4901" s="1" t="s">
        <v>1822</v>
      </c>
      <c r="J4901" s="1">
        <v>1</v>
      </c>
      <c r="K4901" s="1">
        <v>0</v>
      </c>
      <c r="L4901" s="1">
        <v>0</v>
      </c>
      <c r="M4901" s="1">
        <v>0</v>
      </c>
      <c r="N4901" s="1">
        <v>1</v>
      </c>
      <c r="O4901" s="1">
        <v>1</v>
      </c>
      <c r="P4901" s="7" t="s">
        <v>9516</v>
      </c>
      <c r="Q4901" s="1">
        <v>0</v>
      </c>
      <c r="R4901" s="1">
        <v>0</v>
      </c>
      <c r="S4901" s="1">
        <v>1</v>
      </c>
      <c r="T4901" s="1" t="s">
        <v>9516</v>
      </c>
    </row>
    <row r="4902" spans="1:20">
      <c r="A4902" s="1" t="s">
        <v>9556</v>
      </c>
      <c r="B4902" s="1" t="s">
        <v>952</v>
      </c>
      <c r="C4902" s="1" t="s">
        <v>1469</v>
      </c>
      <c r="D4902" s="1" t="s">
        <v>988</v>
      </c>
      <c r="E4902" s="1" t="s">
        <v>989</v>
      </c>
      <c r="F4902" s="20">
        <v>7.1</v>
      </c>
      <c r="G4902" s="1">
        <v>0</v>
      </c>
      <c r="H4902" s="1" t="s">
        <v>990</v>
      </c>
      <c r="J4902" s="1">
        <v>1</v>
      </c>
      <c r="K4902" s="1">
        <v>0</v>
      </c>
      <c r="L4902" s="1">
        <v>0</v>
      </c>
      <c r="M4902" s="1">
        <v>0</v>
      </c>
      <c r="N4902" s="1">
        <v>1</v>
      </c>
      <c r="O4902" s="1">
        <v>1</v>
      </c>
      <c r="P4902" s="7" t="s">
        <v>9516</v>
      </c>
      <c r="Q4902" s="1">
        <v>0</v>
      </c>
      <c r="R4902" s="1">
        <v>0</v>
      </c>
      <c r="S4902" s="1">
        <v>1</v>
      </c>
      <c r="T4902" s="1" t="s">
        <v>9516</v>
      </c>
    </row>
    <row r="4903" spans="1:20" ht="13.5" customHeight="1">
      <c r="A4903" s="1" t="s">
        <v>9556</v>
      </c>
      <c r="B4903" s="1" t="s">
        <v>952</v>
      </c>
      <c r="C4903" s="1" t="s">
        <v>1469</v>
      </c>
      <c r="D4903" s="1" t="s">
        <v>995</v>
      </c>
      <c r="E4903" s="1" t="s">
        <v>996</v>
      </c>
      <c r="F4903" s="20">
        <v>13.2</v>
      </c>
      <c r="G4903" s="1">
        <v>0</v>
      </c>
      <c r="H4903" s="1" t="s">
        <v>9920</v>
      </c>
      <c r="J4903" s="1">
        <v>1</v>
      </c>
      <c r="K4903" s="1">
        <v>0</v>
      </c>
      <c r="L4903" s="1">
        <v>0</v>
      </c>
      <c r="M4903" s="1">
        <v>0</v>
      </c>
      <c r="N4903" s="1">
        <v>0</v>
      </c>
      <c r="O4903" s="1">
        <v>1</v>
      </c>
      <c r="P4903" s="7" t="s">
        <v>9516</v>
      </c>
      <c r="Q4903" s="1">
        <v>0</v>
      </c>
      <c r="R4903" s="1">
        <v>0</v>
      </c>
      <c r="S4903" s="1">
        <v>1</v>
      </c>
      <c r="T4903" s="1" t="s">
        <v>9516</v>
      </c>
    </row>
    <row r="4904" spans="1:20" ht="13.5" customHeight="1">
      <c r="A4904" s="1" t="s">
        <v>9556</v>
      </c>
      <c r="B4904" s="1" t="s">
        <v>952</v>
      </c>
      <c r="C4904" s="1" t="s">
        <v>1469</v>
      </c>
      <c r="D4904" s="1" t="s">
        <v>1210</v>
      </c>
      <c r="E4904" s="1" t="s">
        <v>1211</v>
      </c>
      <c r="F4904" s="20">
        <v>22.5</v>
      </c>
      <c r="G4904" s="1">
        <v>0</v>
      </c>
      <c r="H4904" s="1" t="s">
        <v>990</v>
      </c>
      <c r="J4904" s="1">
        <v>0</v>
      </c>
      <c r="K4904" s="1">
        <v>0</v>
      </c>
      <c r="L4904" s="1">
        <v>0</v>
      </c>
      <c r="M4904" s="1">
        <v>0</v>
      </c>
      <c r="N4904" s="1">
        <v>0</v>
      </c>
      <c r="O4904" s="1">
        <v>0</v>
      </c>
      <c r="P4904" s="7" t="s">
        <v>9516</v>
      </c>
      <c r="Q4904" s="1">
        <v>0</v>
      </c>
      <c r="R4904" s="1">
        <v>0</v>
      </c>
      <c r="S4904" s="1">
        <v>1</v>
      </c>
      <c r="T4904" s="1" t="s">
        <v>9516</v>
      </c>
    </row>
    <row r="4905" spans="1:20" ht="13.5" customHeight="1">
      <c r="A4905" s="1" t="s">
        <v>9556</v>
      </c>
      <c r="B4905" s="1" t="s">
        <v>952</v>
      </c>
      <c r="C4905" s="1" t="s">
        <v>1469</v>
      </c>
      <c r="D4905" s="1" t="s">
        <v>1008</v>
      </c>
      <c r="E4905" s="1" t="s">
        <v>1009</v>
      </c>
      <c r="F4905" s="20">
        <f>10.6+13.2</f>
        <v>23.799999999999997</v>
      </c>
      <c r="G4905" s="1">
        <v>0</v>
      </c>
      <c r="H4905" s="1" t="s">
        <v>1010</v>
      </c>
      <c r="J4905" s="1">
        <v>0</v>
      </c>
      <c r="K4905" s="1">
        <v>0</v>
      </c>
      <c r="L4905" s="1">
        <v>0</v>
      </c>
      <c r="M4905" s="1">
        <v>0</v>
      </c>
      <c r="N4905" s="1">
        <v>0</v>
      </c>
      <c r="O4905" s="1">
        <v>0</v>
      </c>
      <c r="P4905" s="7" t="s">
        <v>9516</v>
      </c>
      <c r="Q4905" s="1">
        <v>0</v>
      </c>
      <c r="R4905" s="1">
        <v>0</v>
      </c>
      <c r="S4905" s="1">
        <v>1</v>
      </c>
      <c r="T4905" s="1" t="s">
        <v>9516</v>
      </c>
    </row>
    <row r="4906" spans="1:20" ht="13.5" customHeight="1">
      <c r="A4906" s="1" t="s">
        <v>1001</v>
      </c>
      <c r="B4906" s="1" t="s">
        <v>952</v>
      </c>
      <c r="C4906" s="1" t="s">
        <v>1469</v>
      </c>
      <c r="D4906" s="1" t="s">
        <v>1019</v>
      </c>
      <c r="E4906" s="1" t="s">
        <v>1020</v>
      </c>
      <c r="F4906" s="1">
        <v>30.3</v>
      </c>
      <c r="G4906" s="1">
        <v>0</v>
      </c>
      <c r="H4906" s="1" t="s">
        <v>9922</v>
      </c>
      <c r="J4906" s="1">
        <v>0</v>
      </c>
      <c r="K4906" s="1">
        <v>0</v>
      </c>
      <c r="L4906" s="1">
        <v>0</v>
      </c>
      <c r="M4906" s="1">
        <v>0</v>
      </c>
      <c r="N4906" s="1">
        <v>0</v>
      </c>
      <c r="O4906" s="1">
        <v>0</v>
      </c>
      <c r="P4906" s="1" t="s">
        <v>9510</v>
      </c>
      <c r="Q4906" s="1">
        <v>0</v>
      </c>
      <c r="R4906" s="1">
        <v>0</v>
      </c>
      <c r="S4906" s="1">
        <v>0</v>
      </c>
      <c r="T4906" s="1" t="s">
        <v>9516</v>
      </c>
    </row>
    <row r="4907" spans="1:20" ht="13.5" customHeight="1">
      <c r="A4907" s="1" t="s">
        <v>1001</v>
      </c>
      <c r="B4907" s="1" t="s">
        <v>952</v>
      </c>
      <c r="C4907" s="1" t="s">
        <v>1469</v>
      </c>
      <c r="D4907" s="1" t="s">
        <v>1467</v>
      </c>
      <c r="E4907" s="1" t="s">
        <v>1468</v>
      </c>
      <c r="F4907" s="2">
        <v>64.7</v>
      </c>
      <c r="G4907" s="1">
        <v>0</v>
      </c>
      <c r="H4907" s="1" t="s">
        <v>1408</v>
      </c>
      <c r="J4907" s="1">
        <v>0</v>
      </c>
      <c r="K4907" s="1">
        <v>0</v>
      </c>
      <c r="L4907" s="1">
        <v>0</v>
      </c>
      <c r="M4907" s="1">
        <v>0</v>
      </c>
      <c r="N4907" s="1">
        <v>0</v>
      </c>
      <c r="O4907" s="1">
        <v>0</v>
      </c>
      <c r="P4907" s="1" t="s">
        <v>9510</v>
      </c>
      <c r="Q4907" s="1">
        <v>0</v>
      </c>
      <c r="R4907" s="1">
        <v>0</v>
      </c>
      <c r="S4907" s="1">
        <v>0</v>
      </c>
      <c r="T4907" s="1" t="s">
        <v>9516</v>
      </c>
    </row>
    <row r="4908" spans="1:20" ht="13.5" customHeight="1">
      <c r="A4908" s="1" t="s">
        <v>1001</v>
      </c>
      <c r="B4908" s="1" t="s">
        <v>952</v>
      </c>
      <c r="C4908" s="1" t="s">
        <v>1469</v>
      </c>
      <c r="D4908" s="1" t="s">
        <v>4665</v>
      </c>
      <c r="E4908" s="1" t="s">
        <v>4666</v>
      </c>
      <c r="F4908" s="1">
        <v>86</v>
      </c>
      <c r="G4908" s="1">
        <v>0</v>
      </c>
      <c r="H4908" s="1" t="s">
        <v>7</v>
      </c>
      <c r="J4908" s="1">
        <v>0</v>
      </c>
      <c r="K4908" s="1">
        <v>0</v>
      </c>
      <c r="L4908" s="1">
        <v>0</v>
      </c>
      <c r="M4908" s="1">
        <v>0</v>
      </c>
      <c r="N4908" s="1">
        <v>0</v>
      </c>
      <c r="O4908" s="1">
        <v>0</v>
      </c>
      <c r="P4908" s="7" t="s">
        <v>9516</v>
      </c>
      <c r="Q4908" s="1">
        <v>0</v>
      </c>
      <c r="R4908" s="1">
        <v>0</v>
      </c>
      <c r="S4908" s="1">
        <v>0</v>
      </c>
      <c r="T4908" s="1" t="s">
        <v>9516</v>
      </c>
    </row>
    <row r="4909" spans="1:20" ht="13.5" customHeight="1">
      <c r="A4909" s="1" t="s">
        <v>1401</v>
      </c>
      <c r="B4909" s="1" t="s">
        <v>952</v>
      </c>
      <c r="C4909" s="1" t="s">
        <v>1469</v>
      </c>
      <c r="D4909" s="1" t="s">
        <v>1482</v>
      </c>
      <c r="E4909" s="1" t="s">
        <v>1483</v>
      </c>
      <c r="F4909" s="1">
        <v>105</v>
      </c>
      <c r="G4909" s="1">
        <v>0</v>
      </c>
      <c r="H4909" s="1" t="s">
        <v>9919</v>
      </c>
      <c r="J4909" s="1">
        <v>0</v>
      </c>
      <c r="K4909" s="1">
        <v>0</v>
      </c>
      <c r="L4909" s="1">
        <v>0</v>
      </c>
      <c r="M4909" s="1">
        <v>0</v>
      </c>
      <c r="N4909" s="1">
        <v>0</v>
      </c>
      <c r="O4909" s="1">
        <v>0</v>
      </c>
      <c r="P4909" s="7" t="s">
        <v>10120</v>
      </c>
      <c r="Q4909" s="1">
        <v>0</v>
      </c>
      <c r="R4909" s="1">
        <v>0</v>
      </c>
      <c r="S4909" s="1">
        <v>0</v>
      </c>
      <c r="T4909" s="1" t="s">
        <v>9516</v>
      </c>
    </row>
    <row r="4910" spans="1:20" ht="13.5" customHeight="1">
      <c r="A4910" s="1" t="s">
        <v>1401</v>
      </c>
      <c r="B4910" s="1" t="s">
        <v>952</v>
      </c>
      <c r="C4910" s="1" t="s">
        <v>1469</v>
      </c>
      <c r="D4910" s="1" t="s">
        <v>4667</v>
      </c>
      <c r="E4910" s="1" t="s">
        <v>4668</v>
      </c>
      <c r="F4910" s="1">
        <v>151.6</v>
      </c>
      <c r="G4910" s="1">
        <v>0</v>
      </c>
      <c r="H4910" s="1" t="s">
        <v>7</v>
      </c>
      <c r="J4910" s="1">
        <v>0</v>
      </c>
      <c r="K4910" s="1">
        <v>0</v>
      </c>
      <c r="L4910" s="1">
        <v>0</v>
      </c>
      <c r="M4910" s="1">
        <v>0</v>
      </c>
      <c r="N4910" s="1">
        <v>0</v>
      </c>
      <c r="O4910" s="1">
        <v>0</v>
      </c>
      <c r="P4910" s="7" t="s">
        <v>9516</v>
      </c>
      <c r="Q4910" s="1">
        <v>0</v>
      </c>
      <c r="R4910" s="1">
        <v>0</v>
      </c>
      <c r="S4910" s="1">
        <v>0</v>
      </c>
      <c r="T4910" s="1" t="s">
        <v>9516</v>
      </c>
    </row>
    <row r="4911" spans="1:20" ht="13.5" customHeight="1">
      <c r="A4911" s="1" t="s">
        <v>2956</v>
      </c>
      <c r="B4911" s="1" t="s">
        <v>952</v>
      </c>
      <c r="C4911" s="1" t="s">
        <v>1469</v>
      </c>
      <c r="D4911" s="1" t="s">
        <v>3512</v>
      </c>
      <c r="E4911" s="1" t="s">
        <v>3513</v>
      </c>
      <c r="F4911" s="20">
        <v>199.20000000000002</v>
      </c>
      <c r="G4911" s="1">
        <v>0</v>
      </c>
      <c r="H4911" s="1" t="s">
        <v>4669</v>
      </c>
      <c r="J4911" s="1">
        <v>0</v>
      </c>
      <c r="K4911" s="1">
        <v>0</v>
      </c>
      <c r="L4911" s="1">
        <v>0</v>
      </c>
      <c r="M4911" s="1">
        <v>0</v>
      </c>
      <c r="N4911" s="1">
        <v>0</v>
      </c>
      <c r="O4911" s="1">
        <v>0</v>
      </c>
      <c r="P4911" s="1" t="s">
        <v>9409</v>
      </c>
      <c r="Q4911" s="1">
        <v>0</v>
      </c>
      <c r="R4911" s="1">
        <v>0</v>
      </c>
      <c r="S4911" s="1">
        <v>0</v>
      </c>
      <c r="T4911" s="1" t="s">
        <v>9516</v>
      </c>
    </row>
    <row r="4912" spans="1:20" ht="13.5" customHeight="1">
      <c r="A4912" s="1" t="s">
        <v>2956</v>
      </c>
      <c r="B4912" s="1" t="s">
        <v>952</v>
      </c>
      <c r="C4912" s="1" t="s">
        <v>1469</v>
      </c>
      <c r="D4912" s="1" t="s">
        <v>3523</v>
      </c>
      <c r="E4912" s="1" t="s">
        <v>3524</v>
      </c>
      <c r="F4912" s="20">
        <f>F4909+111.8</f>
        <v>216.8</v>
      </c>
      <c r="G4912" s="1">
        <v>0</v>
      </c>
      <c r="H4912" s="1" t="s">
        <v>9407</v>
      </c>
      <c r="J4912" s="1">
        <v>0</v>
      </c>
      <c r="K4912" s="1">
        <v>0</v>
      </c>
      <c r="L4912" s="1">
        <v>0</v>
      </c>
      <c r="M4912" s="1">
        <v>0</v>
      </c>
      <c r="N4912" s="1">
        <v>0</v>
      </c>
      <c r="O4912" s="1">
        <v>0</v>
      </c>
      <c r="P4912" s="7" t="s">
        <v>9516</v>
      </c>
      <c r="Q4912" s="1">
        <v>0</v>
      </c>
      <c r="R4912" s="1">
        <v>0</v>
      </c>
      <c r="S4912" s="1">
        <v>1</v>
      </c>
      <c r="T4912" s="1" t="s">
        <v>9516</v>
      </c>
    </row>
    <row r="4913" spans="1:20" ht="13.5" customHeight="1">
      <c r="A4913" s="1" t="s">
        <v>2956</v>
      </c>
      <c r="B4913" s="1" t="s">
        <v>952</v>
      </c>
      <c r="C4913" s="1" t="s">
        <v>1469</v>
      </c>
      <c r="D4913" s="1" t="s">
        <v>3527</v>
      </c>
      <c r="E4913" s="1" t="s">
        <v>3528</v>
      </c>
      <c r="F4913" s="20">
        <v>228.9</v>
      </c>
      <c r="G4913" s="1">
        <v>0</v>
      </c>
      <c r="H4913" s="1" t="s">
        <v>1448</v>
      </c>
      <c r="J4913" s="1">
        <v>0</v>
      </c>
      <c r="K4913" s="1">
        <v>0</v>
      </c>
      <c r="L4913" s="1">
        <v>0</v>
      </c>
      <c r="M4913" s="1">
        <v>0</v>
      </c>
      <c r="N4913" s="1">
        <v>0</v>
      </c>
      <c r="O4913" s="1">
        <v>0</v>
      </c>
      <c r="P4913" s="1" t="s">
        <v>9409</v>
      </c>
      <c r="Q4913" s="1">
        <v>0</v>
      </c>
      <c r="R4913" s="1">
        <v>0</v>
      </c>
      <c r="S4913" s="1">
        <v>0</v>
      </c>
      <c r="T4913" s="1" t="s">
        <v>9516</v>
      </c>
    </row>
    <row r="4914" spans="1:20" ht="13.5" customHeight="1">
      <c r="A4914" s="1" t="s">
        <v>2956</v>
      </c>
      <c r="B4914" s="1" t="s">
        <v>952</v>
      </c>
      <c r="C4914" s="1" t="s">
        <v>1469</v>
      </c>
      <c r="D4914" s="1" t="s">
        <v>3531</v>
      </c>
      <c r="E4914" s="1" t="s">
        <v>3532</v>
      </c>
      <c r="F4914" s="20">
        <f>F4909+F1834</f>
        <v>237.2</v>
      </c>
      <c r="G4914" s="1">
        <v>0</v>
      </c>
      <c r="H4914" s="1" t="s">
        <v>2932</v>
      </c>
      <c r="J4914" s="1">
        <v>0</v>
      </c>
      <c r="K4914" s="1">
        <v>0</v>
      </c>
      <c r="L4914" s="1">
        <v>0</v>
      </c>
      <c r="M4914" s="1">
        <v>0</v>
      </c>
      <c r="N4914" s="1">
        <v>0</v>
      </c>
      <c r="O4914" s="1">
        <v>0</v>
      </c>
      <c r="P4914" s="7" t="s">
        <v>9516</v>
      </c>
      <c r="Q4914" s="1">
        <v>0</v>
      </c>
      <c r="R4914" s="1">
        <v>0</v>
      </c>
      <c r="S4914" s="1">
        <v>1</v>
      </c>
      <c r="T4914" s="1" t="s">
        <v>9516</v>
      </c>
    </row>
    <row r="4915" spans="1:20" ht="13.5" customHeight="1">
      <c r="A4915" s="1" t="s">
        <v>2956</v>
      </c>
      <c r="B4915" s="1" t="s">
        <v>952</v>
      </c>
      <c r="C4915" s="1" t="s">
        <v>1469</v>
      </c>
      <c r="D4915" s="1" t="s">
        <v>3537</v>
      </c>
      <c r="E4915" s="1" t="s">
        <v>3538</v>
      </c>
      <c r="F4915" s="20">
        <f>F4909+F1837</f>
        <v>247.8</v>
      </c>
      <c r="G4915" s="1">
        <v>0</v>
      </c>
      <c r="H4915" s="1" t="s">
        <v>3539</v>
      </c>
      <c r="J4915" s="1">
        <v>0</v>
      </c>
      <c r="K4915" s="1">
        <v>0</v>
      </c>
      <c r="L4915" s="1">
        <v>0</v>
      </c>
      <c r="M4915" s="1">
        <v>0</v>
      </c>
      <c r="N4915" s="1">
        <v>0</v>
      </c>
      <c r="O4915" s="1">
        <v>0</v>
      </c>
      <c r="P4915" s="7" t="s">
        <v>9516</v>
      </c>
      <c r="Q4915" s="1">
        <v>0</v>
      </c>
      <c r="R4915" s="1">
        <v>0</v>
      </c>
      <c r="S4915" s="1">
        <v>1</v>
      </c>
      <c r="T4915" s="1" t="s">
        <v>9516</v>
      </c>
    </row>
    <row r="4916" spans="1:20" ht="13.5" customHeight="1">
      <c r="A4916" s="1" t="s">
        <v>2956</v>
      </c>
      <c r="B4916" s="1" t="s">
        <v>952</v>
      </c>
      <c r="C4916" s="1" t="s">
        <v>1469</v>
      </c>
      <c r="D4916" s="1" t="s">
        <v>3544</v>
      </c>
      <c r="E4916" s="1" t="s">
        <v>3545</v>
      </c>
      <c r="F4916" s="20">
        <f>F4909+F1840</f>
        <v>267.60000000000002</v>
      </c>
      <c r="G4916" s="1">
        <v>0</v>
      </c>
      <c r="H4916" s="1" t="s">
        <v>10014</v>
      </c>
      <c r="J4916" s="1">
        <v>0</v>
      </c>
      <c r="K4916" s="1">
        <v>0</v>
      </c>
      <c r="L4916" s="1">
        <v>0</v>
      </c>
      <c r="M4916" s="1">
        <v>0</v>
      </c>
      <c r="N4916" s="1">
        <v>0</v>
      </c>
      <c r="O4916" s="1">
        <v>0</v>
      </c>
      <c r="P4916" s="7" t="s">
        <v>10119</v>
      </c>
      <c r="Q4916" s="1">
        <v>0</v>
      </c>
      <c r="R4916" s="1">
        <v>0</v>
      </c>
      <c r="S4916" s="1">
        <v>1</v>
      </c>
      <c r="T4916" s="1" t="s">
        <v>9516</v>
      </c>
    </row>
    <row r="4917" spans="1:20" ht="13.5" customHeight="1">
      <c r="A4917" s="1" t="s">
        <v>2956</v>
      </c>
      <c r="B4917" s="1" t="s">
        <v>952</v>
      </c>
      <c r="C4917" s="1" t="s">
        <v>1469</v>
      </c>
      <c r="D4917" s="1" t="s">
        <v>3810</v>
      </c>
      <c r="E4917" s="1" t="s">
        <v>3811</v>
      </c>
      <c r="F4917" s="1">
        <v>270.60000000000002</v>
      </c>
      <c r="G4917" s="1">
        <v>0</v>
      </c>
      <c r="H4917" s="1" t="s">
        <v>10014</v>
      </c>
      <c r="J4917" s="1">
        <v>0</v>
      </c>
      <c r="K4917" s="1">
        <v>0</v>
      </c>
      <c r="L4917" s="1">
        <v>0</v>
      </c>
      <c r="M4917" s="1">
        <v>0</v>
      </c>
      <c r="N4917" s="1">
        <v>0</v>
      </c>
      <c r="O4917" s="1">
        <v>0</v>
      </c>
      <c r="P4917" s="7" t="s">
        <v>10123</v>
      </c>
      <c r="Q4917" s="1">
        <v>0</v>
      </c>
      <c r="R4917" s="1">
        <v>0</v>
      </c>
      <c r="S4917" s="1">
        <v>0</v>
      </c>
      <c r="T4917" s="1" t="s">
        <v>10024</v>
      </c>
    </row>
    <row r="4918" spans="1:20" ht="13.5" customHeight="1">
      <c r="A4918" s="1" t="s">
        <v>2956</v>
      </c>
      <c r="B4918" s="1" t="s">
        <v>952</v>
      </c>
      <c r="C4918" s="1" t="s">
        <v>1469</v>
      </c>
      <c r="D4918" s="1" t="s">
        <v>3920</v>
      </c>
      <c r="E4918" s="1" t="s">
        <v>3921</v>
      </c>
      <c r="F4918" s="1">
        <v>293.8</v>
      </c>
      <c r="G4918" s="1">
        <v>0</v>
      </c>
      <c r="H4918" s="1" t="s">
        <v>3826</v>
      </c>
      <c r="J4918" s="1">
        <v>0</v>
      </c>
      <c r="K4918" s="1">
        <v>0</v>
      </c>
      <c r="L4918" s="1">
        <v>0</v>
      </c>
      <c r="M4918" s="1">
        <v>0</v>
      </c>
      <c r="N4918" s="1">
        <v>0</v>
      </c>
      <c r="O4918" s="1">
        <v>0</v>
      </c>
      <c r="P4918" s="7" t="s">
        <v>9516</v>
      </c>
      <c r="Q4918" s="1">
        <v>0</v>
      </c>
      <c r="R4918" s="1">
        <v>0</v>
      </c>
      <c r="S4918" s="1">
        <v>0</v>
      </c>
      <c r="T4918" s="1" t="s">
        <v>9516</v>
      </c>
    </row>
    <row r="4919" spans="1:20" ht="13.5" customHeight="1">
      <c r="A4919" s="1" t="s">
        <v>2956</v>
      </c>
      <c r="B4919" s="1" t="s">
        <v>952</v>
      </c>
      <c r="C4919" s="1" t="s">
        <v>1469</v>
      </c>
      <c r="D4919" s="1" t="s">
        <v>3848</v>
      </c>
      <c r="E4919" s="1" t="s">
        <v>3849</v>
      </c>
      <c r="F4919" s="1">
        <v>333.90000000000003</v>
      </c>
      <c r="G4919" s="1">
        <v>0</v>
      </c>
      <c r="H4919" s="1" t="s">
        <v>10022</v>
      </c>
      <c r="J4919" s="1">
        <v>0</v>
      </c>
      <c r="K4919" s="1">
        <v>0</v>
      </c>
      <c r="L4919" s="1">
        <v>0</v>
      </c>
      <c r="M4919" s="1">
        <v>0</v>
      </c>
      <c r="N4919" s="1">
        <v>0</v>
      </c>
      <c r="O4919" s="1">
        <v>0</v>
      </c>
      <c r="P4919" s="7" t="s">
        <v>10014</v>
      </c>
      <c r="Q4919" s="1">
        <v>0</v>
      </c>
      <c r="R4919" s="1">
        <v>0</v>
      </c>
      <c r="S4919" s="1">
        <v>0</v>
      </c>
      <c r="T4919" s="1" t="s">
        <v>9516</v>
      </c>
    </row>
    <row r="4920" spans="1:20">
      <c r="A4920" s="1" t="s">
        <v>9763</v>
      </c>
      <c r="B4920" s="1" t="s">
        <v>952</v>
      </c>
      <c r="C4920" s="1" t="s">
        <v>9917</v>
      </c>
      <c r="D4920" s="1" t="s">
        <v>1041</v>
      </c>
      <c r="E4920" s="1" t="s">
        <v>1042</v>
      </c>
      <c r="F4920" s="1">
        <v>0</v>
      </c>
      <c r="G4920" s="1">
        <v>0</v>
      </c>
      <c r="H4920" s="1" t="s">
        <v>9748</v>
      </c>
      <c r="J4920" s="1">
        <v>101</v>
      </c>
      <c r="K4920" s="1">
        <v>0</v>
      </c>
      <c r="L4920" s="1">
        <v>0</v>
      </c>
      <c r="M4920" s="1">
        <v>0</v>
      </c>
      <c r="N4920" s="1">
        <v>1</v>
      </c>
      <c r="O4920" s="1">
        <v>1</v>
      </c>
      <c r="P4920" s="1" t="s">
        <v>9455</v>
      </c>
      <c r="Q4920" s="1">
        <v>0</v>
      </c>
      <c r="R4920" s="1">
        <v>0</v>
      </c>
      <c r="S4920" s="1">
        <v>0</v>
      </c>
      <c r="T4920" s="1" t="s">
        <v>9516</v>
      </c>
    </row>
    <row r="4921" spans="1:20">
      <c r="A4921" s="1" t="s">
        <v>9763</v>
      </c>
      <c r="B4921" s="1" t="s">
        <v>952</v>
      </c>
      <c r="C4921" s="1" t="s">
        <v>9917</v>
      </c>
      <c r="D4921" s="1" t="s">
        <v>1815</v>
      </c>
      <c r="E4921" s="1" t="s">
        <v>1816</v>
      </c>
      <c r="F4921" s="1">
        <v>3.6</v>
      </c>
      <c r="G4921" s="1">
        <v>0</v>
      </c>
      <c r="H4921" s="1" t="s">
        <v>990</v>
      </c>
      <c r="J4921" s="1">
        <v>1</v>
      </c>
      <c r="K4921" s="1">
        <v>0</v>
      </c>
      <c r="L4921" s="1">
        <v>0</v>
      </c>
      <c r="M4921" s="1">
        <v>0</v>
      </c>
      <c r="N4921" s="1">
        <v>1</v>
      </c>
      <c r="O4921" s="1">
        <v>1</v>
      </c>
      <c r="P4921" s="1" t="s">
        <v>9455</v>
      </c>
      <c r="Q4921" s="1">
        <v>0</v>
      </c>
      <c r="R4921" s="1">
        <v>0</v>
      </c>
      <c r="S4921" s="1">
        <v>0</v>
      </c>
      <c r="T4921" s="1" t="s">
        <v>9516</v>
      </c>
    </row>
    <row r="4922" spans="1:20">
      <c r="A4922" s="1" t="s">
        <v>9763</v>
      </c>
      <c r="B4922" s="1" t="s">
        <v>952</v>
      </c>
      <c r="C4922" s="1" t="s">
        <v>9917</v>
      </c>
      <c r="D4922" s="1" t="s">
        <v>1820</v>
      </c>
      <c r="E4922" s="1" t="s">
        <v>1821</v>
      </c>
      <c r="F4922" s="20">
        <v>5.8</v>
      </c>
      <c r="G4922" s="1">
        <v>0</v>
      </c>
      <c r="H4922" s="1" t="s">
        <v>1822</v>
      </c>
      <c r="J4922" s="1">
        <v>1</v>
      </c>
      <c r="K4922" s="1">
        <v>0</v>
      </c>
      <c r="L4922" s="1">
        <v>0</v>
      </c>
      <c r="M4922" s="1">
        <v>0</v>
      </c>
      <c r="N4922" s="1">
        <v>1</v>
      </c>
      <c r="O4922" s="1">
        <v>1</v>
      </c>
      <c r="P4922" s="7" t="s">
        <v>9516</v>
      </c>
      <c r="Q4922" s="1">
        <v>0</v>
      </c>
      <c r="R4922" s="1">
        <v>0</v>
      </c>
      <c r="S4922" s="1">
        <v>1</v>
      </c>
      <c r="T4922" s="1" t="s">
        <v>9516</v>
      </c>
    </row>
    <row r="4923" spans="1:20">
      <c r="A4923" s="1" t="s">
        <v>9763</v>
      </c>
      <c r="B4923" s="1" t="s">
        <v>952</v>
      </c>
      <c r="C4923" s="1" t="s">
        <v>9917</v>
      </c>
      <c r="D4923" s="1" t="s">
        <v>988</v>
      </c>
      <c r="E4923" s="1" t="s">
        <v>989</v>
      </c>
      <c r="F4923" s="20">
        <v>7.1</v>
      </c>
      <c r="G4923" s="1">
        <v>0</v>
      </c>
      <c r="H4923" s="1" t="s">
        <v>990</v>
      </c>
      <c r="J4923" s="1">
        <v>1</v>
      </c>
      <c r="K4923" s="1">
        <v>0</v>
      </c>
      <c r="L4923" s="1">
        <v>0</v>
      </c>
      <c r="M4923" s="1">
        <v>0</v>
      </c>
      <c r="N4923" s="1">
        <v>1</v>
      </c>
      <c r="O4923" s="1">
        <v>1</v>
      </c>
      <c r="P4923" s="7" t="s">
        <v>9516</v>
      </c>
      <c r="Q4923" s="1">
        <v>0</v>
      </c>
      <c r="R4923" s="1">
        <v>0</v>
      </c>
      <c r="S4923" s="1">
        <v>1</v>
      </c>
      <c r="T4923" s="1" t="s">
        <v>9516</v>
      </c>
    </row>
    <row r="4924" spans="1:20" ht="13.5" customHeight="1">
      <c r="A4924" s="1" t="s">
        <v>9763</v>
      </c>
      <c r="B4924" s="1" t="s">
        <v>952</v>
      </c>
      <c r="C4924" s="1" t="s">
        <v>9917</v>
      </c>
      <c r="D4924" s="1" t="s">
        <v>995</v>
      </c>
      <c r="E4924" s="1" t="s">
        <v>996</v>
      </c>
      <c r="F4924" s="20">
        <v>13.2</v>
      </c>
      <c r="G4924" s="1">
        <v>0</v>
      </c>
      <c r="H4924" s="1" t="s">
        <v>9923</v>
      </c>
      <c r="J4924" s="1">
        <v>1</v>
      </c>
      <c r="K4924" s="1">
        <v>0</v>
      </c>
      <c r="L4924" s="1">
        <v>0</v>
      </c>
      <c r="M4924" s="1">
        <v>0</v>
      </c>
      <c r="N4924" s="1">
        <v>0</v>
      </c>
      <c r="O4924" s="1">
        <v>1</v>
      </c>
      <c r="P4924" s="7" t="s">
        <v>9516</v>
      </c>
      <c r="Q4924" s="1">
        <v>0</v>
      </c>
      <c r="R4924" s="1">
        <v>0</v>
      </c>
      <c r="S4924" s="1">
        <v>1</v>
      </c>
      <c r="T4924" s="1" t="s">
        <v>9516</v>
      </c>
    </row>
    <row r="4925" spans="1:20" ht="13.5" customHeight="1">
      <c r="A4925" s="1" t="s">
        <v>9764</v>
      </c>
      <c r="B4925" s="1" t="s">
        <v>952</v>
      </c>
      <c r="C4925" s="1" t="s">
        <v>9917</v>
      </c>
      <c r="D4925" s="1" t="s">
        <v>1210</v>
      </c>
      <c r="E4925" s="1" t="s">
        <v>1211</v>
      </c>
      <c r="F4925" s="20">
        <v>22.5</v>
      </c>
      <c r="G4925" s="1">
        <v>0</v>
      </c>
      <c r="H4925" s="1" t="s">
        <v>990</v>
      </c>
      <c r="J4925" s="1">
        <v>0</v>
      </c>
      <c r="K4925" s="1">
        <v>0</v>
      </c>
      <c r="L4925" s="1">
        <v>0</v>
      </c>
      <c r="M4925" s="1">
        <v>0</v>
      </c>
      <c r="N4925" s="1">
        <v>0</v>
      </c>
      <c r="O4925" s="1">
        <v>0</v>
      </c>
      <c r="P4925" s="7" t="s">
        <v>9516</v>
      </c>
      <c r="Q4925" s="1">
        <v>0</v>
      </c>
      <c r="R4925" s="1">
        <v>0</v>
      </c>
      <c r="S4925" s="1">
        <v>1</v>
      </c>
      <c r="T4925" s="1" t="s">
        <v>9516</v>
      </c>
    </row>
    <row r="4926" spans="1:20" ht="13.5" customHeight="1">
      <c r="A4926" s="1" t="s">
        <v>9764</v>
      </c>
      <c r="B4926" s="1" t="s">
        <v>952</v>
      </c>
      <c r="C4926" s="1" t="s">
        <v>9917</v>
      </c>
      <c r="D4926" s="1" t="s">
        <v>1008</v>
      </c>
      <c r="E4926" s="1" t="s">
        <v>1009</v>
      </c>
      <c r="F4926" s="20">
        <f>10.6+13.2</f>
        <v>23.799999999999997</v>
      </c>
      <c r="G4926" s="1">
        <v>0</v>
      </c>
      <c r="H4926" s="1" t="s">
        <v>1010</v>
      </c>
      <c r="J4926" s="1">
        <v>0</v>
      </c>
      <c r="K4926" s="1">
        <v>0</v>
      </c>
      <c r="L4926" s="1">
        <v>0</v>
      </c>
      <c r="M4926" s="1">
        <v>0</v>
      </c>
      <c r="N4926" s="1">
        <v>0</v>
      </c>
      <c r="O4926" s="1">
        <v>0</v>
      </c>
      <c r="P4926" s="7" t="s">
        <v>9516</v>
      </c>
      <c r="Q4926" s="1">
        <v>0</v>
      </c>
      <c r="R4926" s="1">
        <v>0</v>
      </c>
      <c r="S4926" s="1">
        <v>1</v>
      </c>
      <c r="T4926" s="1" t="s">
        <v>9516</v>
      </c>
    </row>
    <row r="4927" spans="1:20" ht="13.5" customHeight="1">
      <c r="A4927" s="1" t="s">
        <v>9764</v>
      </c>
      <c r="B4927" s="1" t="s">
        <v>952</v>
      </c>
      <c r="C4927" s="1" t="s">
        <v>9917</v>
      </c>
      <c r="D4927" s="1" t="s">
        <v>1019</v>
      </c>
      <c r="E4927" s="1" t="s">
        <v>1020</v>
      </c>
      <c r="F4927" s="1">
        <v>30.3</v>
      </c>
      <c r="G4927" s="1">
        <v>0</v>
      </c>
      <c r="H4927" s="1" t="s">
        <v>9924</v>
      </c>
      <c r="J4927" s="1">
        <v>0</v>
      </c>
      <c r="K4927" s="1">
        <v>0</v>
      </c>
      <c r="L4927" s="1">
        <v>0</v>
      </c>
      <c r="M4927" s="1">
        <v>0</v>
      </c>
      <c r="N4927" s="1">
        <v>0</v>
      </c>
      <c r="O4927" s="1">
        <v>0</v>
      </c>
      <c r="P4927" s="1" t="s">
        <v>9455</v>
      </c>
      <c r="Q4927" s="1">
        <v>0</v>
      </c>
      <c r="R4927" s="1">
        <v>0</v>
      </c>
      <c r="S4927" s="1">
        <v>0</v>
      </c>
      <c r="T4927" s="1" t="s">
        <v>9516</v>
      </c>
    </row>
    <row r="4928" spans="1:20" ht="13.5" customHeight="1">
      <c r="A4928" s="1" t="s">
        <v>9764</v>
      </c>
      <c r="B4928" s="1" t="s">
        <v>952</v>
      </c>
      <c r="C4928" s="1" t="s">
        <v>9917</v>
      </c>
      <c r="D4928" s="1" t="s">
        <v>1467</v>
      </c>
      <c r="E4928" s="1" t="s">
        <v>1468</v>
      </c>
      <c r="F4928" s="1">
        <v>64.7</v>
      </c>
      <c r="G4928" s="1">
        <v>0</v>
      </c>
      <c r="H4928" s="1" t="s">
        <v>1408</v>
      </c>
      <c r="J4928" s="1">
        <v>0</v>
      </c>
      <c r="K4928" s="1">
        <v>0</v>
      </c>
      <c r="L4928" s="1">
        <v>0</v>
      </c>
      <c r="M4928" s="1">
        <v>0</v>
      </c>
      <c r="N4928" s="1">
        <v>0</v>
      </c>
      <c r="O4928" s="1">
        <v>0</v>
      </c>
      <c r="P4928" s="1" t="s">
        <v>9510</v>
      </c>
      <c r="Q4928" s="1">
        <v>0</v>
      </c>
      <c r="R4928" s="1">
        <v>0</v>
      </c>
      <c r="S4928" s="1">
        <v>0</v>
      </c>
      <c r="T4928" s="1" t="s">
        <v>9516</v>
      </c>
    </row>
    <row r="4929" spans="1:20" ht="13.5" customHeight="1">
      <c r="A4929" s="1" t="s">
        <v>9764</v>
      </c>
      <c r="B4929" s="1" t="s">
        <v>952</v>
      </c>
      <c r="C4929" s="1" t="s">
        <v>9917</v>
      </c>
      <c r="D4929" s="1" t="s">
        <v>4665</v>
      </c>
      <c r="E4929" s="1" t="s">
        <v>4666</v>
      </c>
      <c r="F4929" s="1">
        <v>86</v>
      </c>
      <c r="G4929" s="1">
        <v>0</v>
      </c>
      <c r="H4929" s="1" t="s">
        <v>7</v>
      </c>
      <c r="J4929" s="1">
        <v>0</v>
      </c>
      <c r="K4929" s="1">
        <v>0</v>
      </c>
      <c r="L4929" s="1">
        <v>0</v>
      </c>
      <c r="M4929" s="1">
        <v>0</v>
      </c>
      <c r="N4929" s="1">
        <v>0</v>
      </c>
      <c r="O4929" s="1">
        <v>0</v>
      </c>
      <c r="P4929" s="7" t="s">
        <v>9516</v>
      </c>
      <c r="Q4929" s="1">
        <v>0</v>
      </c>
      <c r="R4929" s="1">
        <v>0</v>
      </c>
      <c r="S4929" s="1">
        <v>0</v>
      </c>
      <c r="T4929" s="1" t="s">
        <v>9516</v>
      </c>
    </row>
    <row r="4930" spans="1:20" ht="13.5" customHeight="1">
      <c r="A4930" s="1" t="s">
        <v>1401</v>
      </c>
      <c r="B4930" s="1" t="s">
        <v>952</v>
      </c>
      <c r="C4930" s="1" t="s">
        <v>9917</v>
      </c>
      <c r="D4930" s="1" t="s">
        <v>1482</v>
      </c>
      <c r="E4930" s="1" t="s">
        <v>1483</v>
      </c>
      <c r="F4930" s="1">
        <v>105</v>
      </c>
      <c r="G4930" s="1">
        <v>0</v>
      </c>
      <c r="H4930" s="1" t="s">
        <v>9729</v>
      </c>
      <c r="J4930" s="1">
        <v>0</v>
      </c>
      <c r="K4930" s="1">
        <v>0</v>
      </c>
      <c r="L4930" s="1">
        <v>0</v>
      </c>
      <c r="M4930" s="1">
        <v>0</v>
      </c>
      <c r="N4930" s="1">
        <v>0</v>
      </c>
      <c r="O4930" s="1">
        <v>0</v>
      </c>
      <c r="P4930" s="1" t="s">
        <v>10119</v>
      </c>
      <c r="Q4930" s="1">
        <v>0</v>
      </c>
      <c r="R4930" s="1">
        <v>0</v>
      </c>
      <c r="S4930" s="1">
        <v>0</v>
      </c>
      <c r="T4930" s="1" t="s">
        <v>9516</v>
      </c>
    </row>
    <row r="4931" spans="1:20" ht="13.5" customHeight="1">
      <c r="A4931" s="1" t="s">
        <v>1401</v>
      </c>
      <c r="B4931" s="1" t="s">
        <v>952</v>
      </c>
      <c r="C4931" s="1" t="s">
        <v>9917</v>
      </c>
      <c r="D4931" s="1" t="s">
        <v>4671</v>
      </c>
      <c r="E4931" s="1" t="s">
        <v>4672</v>
      </c>
      <c r="F4931" s="1">
        <v>123.5</v>
      </c>
      <c r="G4931" s="1">
        <v>0</v>
      </c>
      <c r="H4931" s="1" t="s">
        <v>7</v>
      </c>
      <c r="J4931" s="1">
        <v>0</v>
      </c>
      <c r="K4931" s="1">
        <v>0</v>
      </c>
      <c r="L4931" s="1">
        <v>0</v>
      </c>
      <c r="M4931" s="1">
        <v>0</v>
      </c>
      <c r="N4931" s="1">
        <v>0</v>
      </c>
      <c r="O4931" s="1">
        <v>0</v>
      </c>
      <c r="P4931" s="7" t="s">
        <v>9516</v>
      </c>
      <c r="Q4931" s="1">
        <v>0</v>
      </c>
      <c r="R4931" s="1">
        <v>0</v>
      </c>
      <c r="S4931" s="1">
        <v>0</v>
      </c>
      <c r="T4931" s="1" t="s">
        <v>9516</v>
      </c>
    </row>
    <row r="4932" spans="1:20" ht="13.5" customHeight="1">
      <c r="A4932" s="1" t="s">
        <v>1158</v>
      </c>
      <c r="B4932" s="1" t="s">
        <v>952</v>
      </c>
      <c r="C4932" s="1" t="s">
        <v>9917</v>
      </c>
      <c r="D4932" s="1" t="s">
        <v>4673</v>
      </c>
      <c r="E4932" s="1" t="s">
        <v>4674</v>
      </c>
      <c r="F4932" s="1">
        <v>146.80000000000001</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1158</v>
      </c>
      <c r="B4933" s="1" t="s">
        <v>952</v>
      </c>
      <c r="C4933" s="1" t="s">
        <v>9917</v>
      </c>
      <c r="D4933" s="1" t="s">
        <v>3969</v>
      </c>
      <c r="E4933" s="1" t="s">
        <v>3970</v>
      </c>
      <c r="F4933" s="1">
        <v>164.4</v>
      </c>
      <c r="G4933" s="1">
        <v>0</v>
      </c>
      <c r="H4933" s="1" t="s">
        <v>1157</v>
      </c>
      <c r="J4933" s="1">
        <v>0</v>
      </c>
      <c r="K4933" s="1">
        <v>0</v>
      </c>
      <c r="L4933" s="1">
        <v>0</v>
      </c>
      <c r="M4933" s="1">
        <v>0</v>
      </c>
      <c r="N4933" s="1">
        <v>0</v>
      </c>
      <c r="O4933" s="1">
        <v>0</v>
      </c>
      <c r="P4933" s="7" t="s">
        <v>9516</v>
      </c>
      <c r="Q4933" s="1">
        <v>0</v>
      </c>
      <c r="R4933" s="1">
        <v>0</v>
      </c>
      <c r="S4933" s="1">
        <v>0</v>
      </c>
      <c r="T4933" s="1" t="s">
        <v>9516</v>
      </c>
    </row>
    <row r="4934" spans="1:20" ht="13.5" customHeight="1">
      <c r="A4934" s="1" t="s">
        <v>1158</v>
      </c>
      <c r="B4934" s="1" t="s">
        <v>952</v>
      </c>
      <c r="C4934" s="1" t="s">
        <v>9917</v>
      </c>
      <c r="D4934" s="1" t="s">
        <v>4675</v>
      </c>
      <c r="E4934" s="1" t="s">
        <v>2171</v>
      </c>
      <c r="F4934" s="1">
        <v>189.2</v>
      </c>
      <c r="G4934" s="1">
        <v>0</v>
      </c>
      <c r="H4934" s="1" t="s">
        <v>7</v>
      </c>
      <c r="J4934" s="1">
        <v>0</v>
      </c>
      <c r="K4934" s="1">
        <v>0</v>
      </c>
      <c r="L4934" s="1">
        <v>0</v>
      </c>
      <c r="M4934" s="1">
        <v>0</v>
      </c>
      <c r="N4934" s="1">
        <v>0</v>
      </c>
      <c r="O4934" s="1">
        <v>0</v>
      </c>
      <c r="P4934" s="7" t="s">
        <v>9516</v>
      </c>
      <c r="Q4934" s="1">
        <v>0</v>
      </c>
      <c r="R4934" s="1">
        <v>0</v>
      </c>
      <c r="S4934" s="1">
        <v>0</v>
      </c>
      <c r="T4934" s="1" t="s">
        <v>9516</v>
      </c>
    </row>
    <row r="4935" spans="1:20" ht="13.5" customHeight="1">
      <c r="A4935" s="1" t="s">
        <v>1158</v>
      </c>
      <c r="B4935" s="1" t="s">
        <v>952</v>
      </c>
      <c r="C4935" s="1" t="s">
        <v>9917</v>
      </c>
      <c r="D4935" s="1" t="s">
        <v>3736</v>
      </c>
      <c r="E4935" s="1" t="s">
        <v>3737</v>
      </c>
      <c r="F4935" s="1">
        <v>222.4</v>
      </c>
      <c r="G4935" s="1">
        <v>0</v>
      </c>
      <c r="H4935" s="1" t="s">
        <v>10023</v>
      </c>
      <c r="J4935" s="1">
        <v>0</v>
      </c>
      <c r="K4935" s="1">
        <v>0</v>
      </c>
      <c r="L4935" s="1">
        <v>0</v>
      </c>
      <c r="M4935" s="1">
        <v>0</v>
      </c>
      <c r="N4935" s="1">
        <v>0</v>
      </c>
      <c r="O4935" s="1">
        <v>0</v>
      </c>
      <c r="P4935" s="7" t="s">
        <v>9516</v>
      </c>
      <c r="Q4935" s="1">
        <v>0</v>
      </c>
      <c r="R4935" s="1">
        <v>0</v>
      </c>
      <c r="S4935" s="1">
        <v>0</v>
      </c>
      <c r="T4935" s="1" t="s">
        <v>9516</v>
      </c>
    </row>
    <row r="4936" spans="1:20" ht="13.5" customHeight="1">
      <c r="A4936" s="1" t="s">
        <v>1158</v>
      </c>
      <c r="B4936" s="1" t="s">
        <v>952</v>
      </c>
      <c r="C4936" s="1" t="s">
        <v>9917</v>
      </c>
      <c r="D4936" s="1" t="s">
        <v>9994</v>
      </c>
      <c r="E4936" s="1" t="s">
        <v>10005</v>
      </c>
      <c r="F4936" s="1">
        <v>252.3</v>
      </c>
      <c r="G4936" s="1">
        <v>0</v>
      </c>
      <c r="H4936" s="1" t="s">
        <v>10012</v>
      </c>
      <c r="J4936" s="1">
        <v>0</v>
      </c>
      <c r="K4936" s="1">
        <v>0</v>
      </c>
      <c r="L4936" s="1">
        <v>0</v>
      </c>
      <c r="M4936" s="1">
        <v>0</v>
      </c>
      <c r="N4936" s="1">
        <v>0</v>
      </c>
      <c r="O4936" s="1">
        <v>0</v>
      </c>
      <c r="P4936" s="7" t="s">
        <v>9516</v>
      </c>
      <c r="Q4936" s="1">
        <v>0</v>
      </c>
      <c r="R4936" s="1">
        <v>0</v>
      </c>
      <c r="S4936" s="1">
        <v>0</v>
      </c>
      <c r="T4936" s="1" t="s">
        <v>9516</v>
      </c>
    </row>
    <row r="4937" spans="1:20" ht="13.5" customHeight="1">
      <c r="A4937" s="1" t="s">
        <v>10001</v>
      </c>
      <c r="B4937" s="1" t="s">
        <v>952</v>
      </c>
      <c r="C4937" s="1" t="s">
        <v>9917</v>
      </c>
      <c r="D4937" s="1" t="s">
        <v>9995</v>
      </c>
      <c r="E4937" s="1" t="s">
        <v>10006</v>
      </c>
      <c r="F4937" s="1">
        <v>281.89999999999998</v>
      </c>
      <c r="G4937" s="1">
        <v>0</v>
      </c>
      <c r="H4937" s="1" t="s">
        <v>10058</v>
      </c>
      <c r="J4937" s="1">
        <v>0</v>
      </c>
      <c r="K4937" s="1">
        <v>0</v>
      </c>
      <c r="L4937" s="1">
        <v>0</v>
      </c>
      <c r="M4937" s="1">
        <v>0</v>
      </c>
      <c r="N4937" s="1">
        <v>0</v>
      </c>
      <c r="O4937" s="1">
        <v>0</v>
      </c>
      <c r="P4937" s="7" t="s">
        <v>9516</v>
      </c>
      <c r="Q4937" s="1">
        <v>0</v>
      </c>
      <c r="R4937" s="1">
        <v>0</v>
      </c>
      <c r="S4937" s="1">
        <v>0</v>
      </c>
      <c r="T4937" s="1" t="s">
        <v>9516</v>
      </c>
    </row>
    <row r="4938" spans="1:20" ht="13.5" customHeight="1">
      <c r="A4938" s="1" t="s">
        <v>10001</v>
      </c>
      <c r="B4938" s="1" t="s">
        <v>10004</v>
      </c>
      <c r="C4938" s="1" t="s">
        <v>9917</v>
      </c>
      <c r="D4938" s="1" t="s">
        <v>9996</v>
      </c>
      <c r="E4938" s="1" t="s">
        <v>10007</v>
      </c>
      <c r="F4938" s="1">
        <v>318.89999999999998</v>
      </c>
      <c r="G4938" s="1">
        <v>0</v>
      </c>
      <c r="H4938" s="1" t="s">
        <v>10074</v>
      </c>
      <c r="J4938" s="1">
        <v>0</v>
      </c>
      <c r="K4938" s="1">
        <v>0</v>
      </c>
      <c r="L4938" s="1">
        <v>0</v>
      </c>
      <c r="M4938" s="1">
        <v>0</v>
      </c>
      <c r="N4938" s="1">
        <v>0</v>
      </c>
      <c r="O4938" s="1">
        <v>0</v>
      </c>
      <c r="P4938" s="7" t="s">
        <v>9516</v>
      </c>
      <c r="Q4938" s="1">
        <v>0</v>
      </c>
      <c r="R4938" s="1">
        <v>0</v>
      </c>
      <c r="S4938" s="1">
        <v>0</v>
      </c>
      <c r="T4938" s="1" t="s">
        <v>9516</v>
      </c>
    </row>
    <row r="4939" spans="1:20" ht="13.5" customHeight="1">
      <c r="A4939" s="1" t="s">
        <v>10002</v>
      </c>
      <c r="B4939" s="1" t="s">
        <v>10004</v>
      </c>
      <c r="C4939" s="1" t="s">
        <v>9917</v>
      </c>
      <c r="D4939" s="1" t="s">
        <v>9997</v>
      </c>
      <c r="E4939" s="1" t="s">
        <v>10008</v>
      </c>
      <c r="F4939" s="1">
        <v>358.1</v>
      </c>
      <c r="G4939" s="1">
        <v>0</v>
      </c>
      <c r="J4939" s="1">
        <v>0</v>
      </c>
      <c r="K4939" s="1">
        <v>0</v>
      </c>
      <c r="L4939" s="1">
        <v>0</v>
      </c>
      <c r="M4939" s="1">
        <v>0</v>
      </c>
      <c r="N4939" s="1">
        <v>0</v>
      </c>
      <c r="O4939" s="1">
        <v>0</v>
      </c>
      <c r="P4939" s="7" t="s">
        <v>9516</v>
      </c>
      <c r="Q4939" s="1">
        <v>0</v>
      </c>
      <c r="R4939" s="1">
        <v>0</v>
      </c>
      <c r="S4939" s="1">
        <v>0</v>
      </c>
      <c r="T4939" s="1" t="s">
        <v>9516</v>
      </c>
    </row>
    <row r="4940" spans="1:20" ht="13.5" customHeight="1">
      <c r="A4940" s="1" t="s">
        <v>10002</v>
      </c>
      <c r="B4940" s="1" t="s">
        <v>10004</v>
      </c>
      <c r="C4940" s="1" t="s">
        <v>9917</v>
      </c>
      <c r="D4940" s="1" t="s">
        <v>9998</v>
      </c>
      <c r="E4940" s="1" t="s">
        <v>10009</v>
      </c>
      <c r="F4940" s="1">
        <v>391.9</v>
      </c>
      <c r="G4940" s="1">
        <v>0</v>
      </c>
      <c r="H4940" s="1" t="s">
        <v>10077</v>
      </c>
      <c r="J4940" s="1">
        <v>0</v>
      </c>
      <c r="K4940" s="1">
        <v>0</v>
      </c>
      <c r="L4940" s="1">
        <v>0</v>
      </c>
      <c r="M4940" s="1">
        <v>0</v>
      </c>
      <c r="N4940" s="1">
        <v>0</v>
      </c>
      <c r="O4940" s="1">
        <v>0</v>
      </c>
      <c r="P4940" s="7" t="s">
        <v>9516</v>
      </c>
      <c r="Q4940" s="1">
        <v>0</v>
      </c>
      <c r="R4940" s="1">
        <v>0</v>
      </c>
      <c r="S4940" s="1">
        <v>0</v>
      </c>
      <c r="T4940" s="1" t="s">
        <v>9516</v>
      </c>
    </row>
    <row r="4941" spans="1:20" ht="13.5" customHeight="1">
      <c r="A4941" s="1" t="s">
        <v>10003</v>
      </c>
      <c r="B4941" s="1" t="s">
        <v>10004</v>
      </c>
      <c r="C4941" s="1" t="s">
        <v>9917</v>
      </c>
      <c r="D4941" s="1" t="s">
        <v>9999</v>
      </c>
      <c r="E4941" s="1" t="s">
        <v>10010</v>
      </c>
      <c r="F4941" s="1">
        <v>410.8</v>
      </c>
      <c r="G4941" s="1">
        <v>0</v>
      </c>
      <c r="H4941" s="1" t="s">
        <v>10042</v>
      </c>
      <c r="J4941" s="1">
        <v>0</v>
      </c>
      <c r="K4941" s="1">
        <v>0</v>
      </c>
      <c r="L4941" s="1">
        <v>0</v>
      </c>
      <c r="M4941" s="1">
        <v>0</v>
      </c>
      <c r="N4941" s="1">
        <v>0</v>
      </c>
      <c r="O4941" s="1">
        <v>0</v>
      </c>
      <c r="P4941" s="7" t="s">
        <v>9516</v>
      </c>
      <c r="Q4941" s="1">
        <v>0</v>
      </c>
      <c r="R4941" s="1">
        <v>0</v>
      </c>
      <c r="S4941" s="1">
        <v>0</v>
      </c>
      <c r="T4941" s="1" t="s">
        <v>9516</v>
      </c>
    </row>
    <row r="4942" spans="1:20" ht="13.5" customHeight="1">
      <c r="A4942" s="1" t="s">
        <v>10003</v>
      </c>
      <c r="B4942" s="1" t="s">
        <v>10004</v>
      </c>
      <c r="C4942" s="1" t="s">
        <v>9917</v>
      </c>
      <c r="D4942" s="1" t="s">
        <v>10000</v>
      </c>
      <c r="E4942" s="1" t="s">
        <v>10011</v>
      </c>
      <c r="F4942" s="1">
        <v>450.5</v>
      </c>
      <c r="G4942" s="1">
        <v>0</v>
      </c>
      <c r="H4942" s="1" t="s">
        <v>10085</v>
      </c>
      <c r="J4942" s="1">
        <v>0</v>
      </c>
      <c r="K4942" s="1">
        <v>0</v>
      </c>
      <c r="L4942" s="1">
        <v>0</v>
      </c>
      <c r="M4942" s="1">
        <v>0</v>
      </c>
      <c r="N4942" s="1">
        <v>0</v>
      </c>
      <c r="O4942" s="1">
        <v>0</v>
      </c>
      <c r="P4942" s="7" t="s">
        <v>9516</v>
      </c>
      <c r="Q4942" s="1">
        <v>0</v>
      </c>
      <c r="R4942" s="1">
        <v>0</v>
      </c>
      <c r="S4942" s="1">
        <v>0</v>
      </c>
      <c r="T4942" s="1" t="s">
        <v>9516</v>
      </c>
    </row>
    <row r="4943" spans="1:20">
      <c r="A4943" s="1" t="s">
        <v>951</v>
      </c>
      <c r="B4943" s="1" t="s">
        <v>952</v>
      </c>
      <c r="C4943" s="1" t="s">
        <v>3039</v>
      </c>
      <c r="D4943" s="1" t="s">
        <v>1041</v>
      </c>
      <c r="E4943" s="1" t="s">
        <v>1042</v>
      </c>
      <c r="F4943" s="1">
        <v>0</v>
      </c>
      <c r="G4943" s="1">
        <v>0</v>
      </c>
      <c r="H4943" s="1" t="s">
        <v>9771</v>
      </c>
      <c r="J4943" s="1">
        <v>101</v>
      </c>
      <c r="K4943" s="1">
        <v>0</v>
      </c>
      <c r="L4943" s="1">
        <v>0</v>
      </c>
      <c r="M4943" s="1">
        <v>0</v>
      </c>
      <c r="N4943" s="1">
        <v>1</v>
      </c>
      <c r="O4943" s="1">
        <v>1</v>
      </c>
      <c r="P4943" s="7" t="s">
        <v>9511</v>
      </c>
      <c r="Q4943" s="1">
        <v>0</v>
      </c>
      <c r="R4943" s="1">
        <v>0</v>
      </c>
      <c r="S4943" s="1">
        <v>0</v>
      </c>
      <c r="T4943" s="1" t="s">
        <v>9516</v>
      </c>
    </row>
    <row r="4944" spans="1:20">
      <c r="A4944" s="1" t="s">
        <v>951</v>
      </c>
      <c r="B4944" s="1" t="s">
        <v>952</v>
      </c>
      <c r="C4944" s="1" t="s">
        <v>3039</v>
      </c>
      <c r="D4944" s="1" t="s">
        <v>954</v>
      </c>
      <c r="E4944" s="1" t="s">
        <v>955</v>
      </c>
      <c r="F4944" s="1">
        <v>6.8</v>
      </c>
      <c r="G4944" s="1">
        <v>0</v>
      </c>
      <c r="H4944" s="1" t="s">
        <v>5484</v>
      </c>
      <c r="J4944" s="1">
        <v>1</v>
      </c>
      <c r="K4944" s="1">
        <v>0</v>
      </c>
      <c r="L4944" s="1">
        <v>0</v>
      </c>
      <c r="M4944" s="1">
        <v>0</v>
      </c>
      <c r="N4944" s="1">
        <v>1</v>
      </c>
      <c r="O4944" s="1">
        <v>1</v>
      </c>
      <c r="P4944" s="7" t="s">
        <v>9511</v>
      </c>
      <c r="Q4944" s="1">
        <v>0</v>
      </c>
      <c r="R4944" s="1">
        <v>0</v>
      </c>
      <c r="S4944" s="1">
        <v>0</v>
      </c>
      <c r="T4944" s="1" t="s">
        <v>9516</v>
      </c>
    </row>
    <row r="4945" spans="1:20" ht="13.5" customHeight="1">
      <c r="A4945" s="1" t="s">
        <v>1100</v>
      </c>
      <c r="B4945" s="1" t="s">
        <v>952</v>
      </c>
      <c r="C4945" s="1" t="s">
        <v>3039</v>
      </c>
      <c r="D4945" s="1" t="s">
        <v>3339</v>
      </c>
      <c r="E4945" s="1" t="s">
        <v>3340</v>
      </c>
      <c r="F4945" s="1">
        <v>28.8</v>
      </c>
      <c r="G4945" s="1">
        <v>0</v>
      </c>
      <c r="H4945" s="1" t="s">
        <v>3008</v>
      </c>
      <c r="J4945" s="1">
        <v>2</v>
      </c>
      <c r="K4945" s="1">
        <v>0</v>
      </c>
      <c r="L4945" s="1">
        <v>0</v>
      </c>
      <c r="M4945" s="1">
        <v>0</v>
      </c>
      <c r="N4945" s="1">
        <v>0</v>
      </c>
      <c r="O4945" s="1">
        <v>0</v>
      </c>
      <c r="P4945" s="7" t="s">
        <v>9516</v>
      </c>
      <c r="Q4945" s="1">
        <v>0</v>
      </c>
      <c r="R4945" s="1">
        <v>0</v>
      </c>
      <c r="S4945" s="1">
        <v>0</v>
      </c>
      <c r="T4945" s="1" t="s">
        <v>9516</v>
      </c>
    </row>
    <row r="4946" spans="1:20" ht="13.5" customHeight="1">
      <c r="A4946" s="1" t="s">
        <v>1100</v>
      </c>
      <c r="B4946" s="1" t="s">
        <v>952</v>
      </c>
      <c r="C4946" s="1" t="s">
        <v>3039</v>
      </c>
      <c r="D4946" s="1" t="s">
        <v>3037</v>
      </c>
      <c r="E4946" s="1" t="s">
        <v>3038</v>
      </c>
      <c r="F4946" s="1">
        <v>83.9</v>
      </c>
      <c r="G4946" s="1">
        <v>0</v>
      </c>
      <c r="H4946" s="1" t="s">
        <v>1245</v>
      </c>
      <c r="J4946" s="1">
        <v>0</v>
      </c>
      <c r="K4946" s="1">
        <v>0</v>
      </c>
      <c r="L4946" s="1">
        <v>0</v>
      </c>
      <c r="M4946" s="1">
        <v>0</v>
      </c>
      <c r="N4946" s="1">
        <v>0</v>
      </c>
      <c r="O4946" s="1">
        <v>0</v>
      </c>
      <c r="P4946" s="7" t="s">
        <v>9511</v>
      </c>
      <c r="Q4946" s="1">
        <v>0</v>
      </c>
      <c r="R4946" s="1">
        <v>0</v>
      </c>
      <c r="S4946" s="1">
        <v>0</v>
      </c>
      <c r="T4946" s="1" t="s">
        <v>9516</v>
      </c>
    </row>
    <row r="4947" spans="1:20" ht="13.5" customHeight="1">
      <c r="A4947" s="1" t="s">
        <v>3048</v>
      </c>
      <c r="B4947" s="1" t="s">
        <v>10610</v>
      </c>
      <c r="C4947" s="1" t="s">
        <v>3039</v>
      </c>
      <c r="D4947" s="1" t="s">
        <v>3049</v>
      </c>
      <c r="E4947" s="1" t="s">
        <v>3050</v>
      </c>
      <c r="F4947" s="1">
        <v>104.6</v>
      </c>
      <c r="G4947" s="1">
        <v>0</v>
      </c>
      <c r="H4947" s="1" t="s">
        <v>5485</v>
      </c>
      <c r="J4947" s="1">
        <v>0</v>
      </c>
      <c r="K4947" s="1">
        <v>0</v>
      </c>
      <c r="L4947" s="1">
        <v>0</v>
      </c>
      <c r="M4947" s="1">
        <v>0</v>
      </c>
      <c r="N4947" s="1">
        <v>0</v>
      </c>
      <c r="O4947" s="1">
        <v>0</v>
      </c>
      <c r="P4947" s="7" t="s">
        <v>9511</v>
      </c>
      <c r="Q4947" s="1">
        <v>1</v>
      </c>
      <c r="R4947" s="1">
        <v>0</v>
      </c>
      <c r="S4947" s="1">
        <v>0</v>
      </c>
      <c r="T4947" s="1" t="s">
        <v>9516</v>
      </c>
    </row>
    <row r="4948" spans="1:20" ht="13.5" customHeight="1">
      <c r="A4948" s="1" t="s">
        <v>3048</v>
      </c>
      <c r="B4948" s="1" t="s">
        <v>3052</v>
      </c>
      <c r="C4948" s="1" t="s">
        <v>3039</v>
      </c>
      <c r="D4948" s="1" t="s">
        <v>3055</v>
      </c>
      <c r="E4948" s="1" t="s">
        <v>3056</v>
      </c>
      <c r="F4948" s="1">
        <v>120.7</v>
      </c>
      <c r="G4948" s="1">
        <v>0</v>
      </c>
      <c r="H4948" s="1" t="s">
        <v>1245</v>
      </c>
      <c r="J4948" s="1">
        <v>0</v>
      </c>
      <c r="K4948" s="1">
        <v>0</v>
      </c>
      <c r="L4948" s="1">
        <v>0</v>
      </c>
      <c r="M4948" s="1">
        <v>0</v>
      </c>
      <c r="N4948" s="1">
        <v>0</v>
      </c>
      <c r="O4948" s="1">
        <v>0</v>
      </c>
      <c r="P4948" s="7" t="s">
        <v>9511</v>
      </c>
      <c r="Q4948" s="1">
        <v>0</v>
      </c>
      <c r="R4948" s="1">
        <v>0</v>
      </c>
      <c r="S4948" s="1">
        <v>0</v>
      </c>
      <c r="T4948" s="1" t="s">
        <v>9516</v>
      </c>
    </row>
    <row r="4949" spans="1:20" ht="13.5" customHeight="1">
      <c r="A4949" s="1" t="s">
        <v>3048</v>
      </c>
      <c r="B4949" s="1" t="s">
        <v>3052</v>
      </c>
      <c r="C4949" s="1" t="s">
        <v>3039</v>
      </c>
      <c r="D4949" s="1" t="s">
        <v>659</v>
      </c>
      <c r="E4949" s="1" t="s">
        <v>660</v>
      </c>
      <c r="F4949" s="1">
        <v>146.19999999999999</v>
      </c>
      <c r="G4949" s="1">
        <v>0</v>
      </c>
      <c r="H4949" s="1" t="s">
        <v>7</v>
      </c>
      <c r="I4949" s="1" t="s">
        <v>9315</v>
      </c>
      <c r="J4949" s="1">
        <v>0</v>
      </c>
      <c r="K4949" s="1">
        <v>0</v>
      </c>
      <c r="L4949" s="1">
        <v>0</v>
      </c>
      <c r="M4949" s="1">
        <v>0</v>
      </c>
      <c r="N4949" s="1">
        <v>0</v>
      </c>
      <c r="O4949" s="1">
        <v>0</v>
      </c>
      <c r="P4949" s="7" t="s">
        <v>9516</v>
      </c>
      <c r="Q4949" s="1">
        <v>0</v>
      </c>
      <c r="R4949" s="1">
        <v>0</v>
      </c>
      <c r="S4949" s="1">
        <v>0</v>
      </c>
      <c r="T4949" s="1" t="s">
        <v>9516</v>
      </c>
    </row>
    <row r="4950" spans="1:20" ht="13.5" customHeight="1">
      <c r="A4950" s="1" t="s">
        <v>3048</v>
      </c>
      <c r="B4950" s="1" t="s">
        <v>3052</v>
      </c>
      <c r="C4950" s="1" t="s">
        <v>3039</v>
      </c>
      <c r="D4950" s="1" t="s">
        <v>3085</v>
      </c>
      <c r="E4950" s="1" t="s">
        <v>3086</v>
      </c>
      <c r="F4950" s="1">
        <v>180.2</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3048</v>
      </c>
      <c r="B4951" s="1" t="s">
        <v>3052</v>
      </c>
      <c r="C4951" s="1" t="s">
        <v>3039</v>
      </c>
      <c r="D4951" s="1" t="s">
        <v>3105</v>
      </c>
      <c r="E4951" s="1" t="s">
        <v>3106</v>
      </c>
      <c r="F4951" s="1">
        <v>229.3</v>
      </c>
      <c r="G4951" s="1">
        <v>0</v>
      </c>
      <c r="H4951" s="1" t="s">
        <v>1245</v>
      </c>
      <c r="J4951" s="1">
        <v>0</v>
      </c>
      <c r="K4951" s="1">
        <v>0</v>
      </c>
      <c r="L4951" s="1">
        <v>0</v>
      </c>
      <c r="M4951" s="1">
        <v>0</v>
      </c>
      <c r="N4951" s="1">
        <v>0</v>
      </c>
      <c r="O4951" s="1">
        <v>0</v>
      </c>
      <c r="P4951" s="7" t="s">
        <v>9511</v>
      </c>
      <c r="Q4951" s="1">
        <v>0</v>
      </c>
      <c r="R4951" s="1">
        <v>0</v>
      </c>
      <c r="S4951" s="1">
        <v>0</v>
      </c>
      <c r="T4951" s="1" t="s">
        <v>9516</v>
      </c>
    </row>
    <row r="4952" spans="1:20" ht="13.5" customHeight="1">
      <c r="A4952" s="1" t="s">
        <v>3048</v>
      </c>
      <c r="B4952" s="1" t="s">
        <v>3052</v>
      </c>
      <c r="C4952" s="1" t="s">
        <v>3039</v>
      </c>
      <c r="D4952" s="1" t="s">
        <v>3117</v>
      </c>
      <c r="E4952" s="1" t="s">
        <v>3118</v>
      </c>
      <c r="F4952" s="1">
        <v>257.10000000000002</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3131</v>
      </c>
      <c r="B4953" s="1" t="s">
        <v>3052</v>
      </c>
      <c r="C4953" s="1" t="s">
        <v>3039</v>
      </c>
      <c r="D4953" s="1" t="s">
        <v>3134</v>
      </c>
      <c r="E4953" s="1" t="s">
        <v>3135</v>
      </c>
      <c r="F4953" s="1">
        <v>293.60000000000002</v>
      </c>
      <c r="G4953" s="1">
        <v>0</v>
      </c>
      <c r="H4953" s="1" t="s">
        <v>5486</v>
      </c>
      <c r="J4953" s="1">
        <v>0</v>
      </c>
      <c r="K4953" s="1">
        <v>0</v>
      </c>
      <c r="L4953" s="1">
        <v>0</v>
      </c>
      <c r="M4953" s="1">
        <v>0</v>
      </c>
      <c r="N4953" s="1">
        <v>0</v>
      </c>
      <c r="O4953" s="1">
        <v>0</v>
      </c>
      <c r="P4953" s="7" t="s">
        <v>9511</v>
      </c>
      <c r="Q4953" s="1">
        <v>0</v>
      </c>
      <c r="R4953" s="1">
        <v>0</v>
      </c>
      <c r="S4953" s="1">
        <v>0</v>
      </c>
      <c r="T4953" s="1" t="s">
        <v>9516</v>
      </c>
    </row>
    <row r="4954" spans="1:20" ht="13.5" customHeight="1">
      <c r="A4954" s="1" t="s">
        <v>3131</v>
      </c>
      <c r="B4954" s="1" t="s">
        <v>3052</v>
      </c>
      <c r="C4954" s="1" t="s">
        <v>3039</v>
      </c>
      <c r="D4954" s="1" t="s">
        <v>3157</v>
      </c>
      <c r="E4954" s="1" t="s">
        <v>3158</v>
      </c>
      <c r="F4954" s="1">
        <v>336.3</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3131</v>
      </c>
      <c r="B4955" s="1" t="s">
        <v>3052</v>
      </c>
      <c r="C4955" s="1" t="s">
        <v>3039</v>
      </c>
      <c r="D4955" s="1" t="s">
        <v>3167</v>
      </c>
      <c r="E4955" s="1" t="s">
        <v>3168</v>
      </c>
      <c r="F4955" s="20">
        <v>346.5</v>
      </c>
      <c r="G4955" s="1">
        <v>0</v>
      </c>
      <c r="H4955" s="1" t="s">
        <v>3169</v>
      </c>
      <c r="J4955" s="1">
        <v>0</v>
      </c>
      <c r="K4955" s="1">
        <v>0</v>
      </c>
      <c r="L4955" s="1">
        <v>0</v>
      </c>
      <c r="M4955" s="1">
        <v>0</v>
      </c>
      <c r="N4955" s="1">
        <v>0</v>
      </c>
      <c r="O4955" s="1">
        <v>0</v>
      </c>
      <c r="P4955" s="7" t="s">
        <v>9516</v>
      </c>
      <c r="Q4955" s="1">
        <v>0</v>
      </c>
      <c r="R4955" s="1">
        <v>0</v>
      </c>
      <c r="S4955" s="1">
        <v>1</v>
      </c>
      <c r="T4955" s="1" t="s">
        <v>9516</v>
      </c>
    </row>
    <row r="4956" spans="1:20" ht="13.5" customHeight="1">
      <c r="A4956" s="1" t="s">
        <v>3131</v>
      </c>
      <c r="B4956" s="1" t="s">
        <v>3052</v>
      </c>
      <c r="C4956" s="1" t="s">
        <v>3039</v>
      </c>
      <c r="D4956" s="1" t="s">
        <v>596</v>
      </c>
      <c r="E4956" s="1" t="s">
        <v>597</v>
      </c>
      <c r="F4956" s="20">
        <v>362.7</v>
      </c>
      <c r="G4956" s="1">
        <v>0</v>
      </c>
      <c r="H4956" s="1" t="s">
        <v>3180</v>
      </c>
      <c r="I4956" s="1" t="s">
        <v>9324</v>
      </c>
      <c r="J4956" s="1">
        <v>3</v>
      </c>
      <c r="K4956" s="1">
        <v>0</v>
      </c>
      <c r="L4956" s="1">
        <v>0</v>
      </c>
      <c r="M4956" s="1">
        <v>0</v>
      </c>
      <c r="N4956" s="1">
        <v>0</v>
      </c>
      <c r="O4956" s="1">
        <v>0</v>
      </c>
      <c r="P4956" s="7" t="s">
        <v>9516</v>
      </c>
      <c r="Q4956" s="1">
        <v>0</v>
      </c>
      <c r="R4956" s="1">
        <v>0</v>
      </c>
      <c r="S4956" s="1">
        <v>1</v>
      </c>
      <c r="T4956" s="1" t="s">
        <v>9516</v>
      </c>
    </row>
    <row r="4957" spans="1:20" ht="13.5" customHeight="1">
      <c r="A4957" s="1" t="s">
        <v>3131</v>
      </c>
      <c r="B4957" s="1" t="s">
        <v>3052</v>
      </c>
      <c r="C4957" s="1" t="s">
        <v>3039</v>
      </c>
      <c r="D4957" s="1" t="s">
        <v>3183</v>
      </c>
      <c r="E4957" s="1" t="s">
        <v>3184</v>
      </c>
      <c r="F4957" s="1">
        <v>366</v>
      </c>
      <c r="G4957" s="1">
        <v>0</v>
      </c>
      <c r="H4957" s="1" t="s">
        <v>5487</v>
      </c>
      <c r="J4957" s="1">
        <v>103</v>
      </c>
      <c r="K4957" s="1">
        <v>0</v>
      </c>
      <c r="L4957" s="1">
        <v>0</v>
      </c>
      <c r="M4957" s="1">
        <v>0</v>
      </c>
      <c r="N4957" s="1">
        <v>0</v>
      </c>
      <c r="O4957" s="1">
        <v>0</v>
      </c>
      <c r="P4957" s="7" t="s">
        <v>9511</v>
      </c>
      <c r="Q4957" s="1">
        <v>0</v>
      </c>
      <c r="R4957" s="1">
        <v>0</v>
      </c>
      <c r="S4957" s="1">
        <v>0</v>
      </c>
      <c r="T4957" s="1" t="s">
        <v>9516</v>
      </c>
    </row>
    <row r="4958" spans="1:20" ht="13.5" customHeight="1">
      <c r="A4958" s="1" t="s">
        <v>3196</v>
      </c>
      <c r="B4958" s="1" t="s">
        <v>3052</v>
      </c>
      <c r="C4958" s="1" t="s">
        <v>3039</v>
      </c>
      <c r="D4958" s="1" t="s">
        <v>5488</v>
      </c>
      <c r="E4958" s="1" t="s">
        <v>10179</v>
      </c>
      <c r="F4958" s="1">
        <v>396.3</v>
      </c>
      <c r="G4958" s="1">
        <v>0</v>
      </c>
      <c r="J4958" s="1">
        <v>0</v>
      </c>
      <c r="K4958" s="1">
        <v>0</v>
      </c>
      <c r="L4958" s="1">
        <v>0</v>
      </c>
      <c r="M4958" s="1">
        <v>0</v>
      </c>
      <c r="N4958" s="1">
        <v>0</v>
      </c>
      <c r="O4958" s="1">
        <v>0</v>
      </c>
      <c r="P4958" s="7" t="s">
        <v>9516</v>
      </c>
      <c r="Q4958" s="1">
        <v>0</v>
      </c>
      <c r="R4958" s="1">
        <v>0</v>
      </c>
      <c r="S4958" s="1">
        <v>0</v>
      </c>
      <c r="T4958" s="1" t="s">
        <v>9516</v>
      </c>
    </row>
    <row r="4959" spans="1:20" ht="13.5" customHeight="1">
      <c r="A4959" s="1" t="s">
        <v>3210</v>
      </c>
      <c r="B4959" s="1" t="s">
        <v>3219</v>
      </c>
      <c r="C4959" s="1" t="s">
        <v>3039</v>
      </c>
      <c r="D4959" s="1" t="s">
        <v>3216</v>
      </c>
      <c r="E4959" s="1" t="s">
        <v>3217</v>
      </c>
      <c r="F4959" s="1">
        <v>445.9</v>
      </c>
      <c r="G4959" s="1">
        <v>0</v>
      </c>
      <c r="H4959" s="1" t="s">
        <v>5489</v>
      </c>
      <c r="J4959" s="1">
        <v>0</v>
      </c>
      <c r="K4959" s="1">
        <v>0</v>
      </c>
      <c r="L4959" s="1">
        <v>0</v>
      </c>
      <c r="M4959" s="1">
        <v>0</v>
      </c>
      <c r="N4959" s="1">
        <v>0</v>
      </c>
      <c r="O4959" s="1">
        <v>0</v>
      </c>
      <c r="P4959" s="7" t="s">
        <v>9511</v>
      </c>
      <c r="Q4959" s="1">
        <v>1</v>
      </c>
      <c r="R4959" s="1">
        <v>106</v>
      </c>
      <c r="S4959" s="1">
        <v>0</v>
      </c>
      <c r="T4959" s="1" t="s">
        <v>9516</v>
      </c>
    </row>
    <row r="4960" spans="1:20" ht="13.5" customHeight="1">
      <c r="A4960" s="1" t="s">
        <v>3210</v>
      </c>
      <c r="B4960" s="1" t="s">
        <v>3219</v>
      </c>
      <c r="C4960" s="1" t="s">
        <v>3039</v>
      </c>
      <c r="D4960" s="1" t="s">
        <v>3242</v>
      </c>
      <c r="E4960" s="1" t="s">
        <v>3243</v>
      </c>
      <c r="F4960" s="20">
        <v>491.4</v>
      </c>
      <c r="G4960" s="1">
        <v>0</v>
      </c>
      <c r="H4960" s="1" t="s">
        <v>3244</v>
      </c>
      <c r="J4960" s="1">
        <v>0</v>
      </c>
      <c r="K4960" s="1">
        <v>0</v>
      </c>
      <c r="L4960" s="1">
        <v>0</v>
      </c>
      <c r="M4960" s="1">
        <v>0</v>
      </c>
      <c r="N4960" s="1">
        <v>0</v>
      </c>
      <c r="O4960" s="1">
        <v>0</v>
      </c>
      <c r="P4960" s="7" t="s">
        <v>9516</v>
      </c>
      <c r="Q4960" s="1">
        <v>0</v>
      </c>
      <c r="R4960" s="1">
        <v>0</v>
      </c>
      <c r="S4960" s="1">
        <v>1</v>
      </c>
      <c r="T4960" s="1" t="s">
        <v>9516</v>
      </c>
    </row>
    <row r="4961" spans="1:20" ht="13.5" customHeight="1">
      <c r="A4961" s="1" t="s">
        <v>3255</v>
      </c>
      <c r="B4961" s="1" t="s">
        <v>3219</v>
      </c>
      <c r="C4961" s="1" t="s">
        <v>3039</v>
      </c>
      <c r="D4961" s="1" t="s">
        <v>3256</v>
      </c>
      <c r="E4961" s="1" t="s">
        <v>3257</v>
      </c>
      <c r="F4961" s="20">
        <v>508.1</v>
      </c>
      <c r="G4961" s="1">
        <v>0</v>
      </c>
      <c r="H4961" s="1" t="s">
        <v>3258</v>
      </c>
      <c r="J4961" s="1">
        <v>4</v>
      </c>
      <c r="K4961" s="1">
        <v>0</v>
      </c>
      <c r="L4961" s="1">
        <v>3</v>
      </c>
      <c r="M4961" s="1">
        <v>0</v>
      </c>
      <c r="N4961" s="1">
        <v>0</v>
      </c>
      <c r="O4961" s="1">
        <v>0</v>
      </c>
      <c r="P4961" s="7" t="s">
        <v>9516</v>
      </c>
      <c r="Q4961" s="1">
        <v>0</v>
      </c>
      <c r="R4961" s="1">
        <v>6</v>
      </c>
      <c r="S4961" s="1">
        <v>1</v>
      </c>
      <c r="T4961" s="1" t="s">
        <v>9516</v>
      </c>
    </row>
    <row r="4962" spans="1:20" ht="13.5" customHeight="1">
      <c r="A4962" s="1" t="s">
        <v>3255</v>
      </c>
      <c r="B4962" s="1" t="s">
        <v>3219</v>
      </c>
      <c r="C4962" s="1" t="s">
        <v>3039</v>
      </c>
      <c r="D4962" s="1" t="s">
        <v>3259</v>
      </c>
      <c r="E4962" s="1" t="s">
        <v>3260</v>
      </c>
      <c r="F4962" s="1">
        <v>513.6</v>
      </c>
      <c r="G4962" s="1">
        <v>0</v>
      </c>
      <c r="H4962" s="1" t="s">
        <v>5490</v>
      </c>
      <c r="J4962" s="1">
        <v>104</v>
      </c>
      <c r="K4962" s="1">
        <v>0</v>
      </c>
      <c r="L4962" s="1">
        <v>0</v>
      </c>
      <c r="M4962" s="1">
        <v>0</v>
      </c>
      <c r="N4962" s="1">
        <v>0</v>
      </c>
      <c r="O4962" s="1">
        <v>0</v>
      </c>
      <c r="P4962" s="7" t="s">
        <v>9511</v>
      </c>
      <c r="Q4962" s="1">
        <v>0</v>
      </c>
      <c r="R4962" s="1">
        <v>0</v>
      </c>
      <c r="S4962" s="1">
        <v>0</v>
      </c>
      <c r="T4962" s="1" t="s">
        <v>9516</v>
      </c>
    </row>
    <row r="4963" spans="1:20" ht="13.5" customHeight="1">
      <c r="A4963" s="1" t="s">
        <v>3269</v>
      </c>
      <c r="B4963" s="1" t="s">
        <v>3219</v>
      </c>
      <c r="C4963" s="1" t="s">
        <v>3039</v>
      </c>
      <c r="D4963" s="1" t="s">
        <v>3286</v>
      </c>
      <c r="E4963" s="1" t="s">
        <v>3287</v>
      </c>
      <c r="F4963" s="1">
        <v>552.6</v>
      </c>
      <c r="G4963" s="1">
        <v>0</v>
      </c>
      <c r="H4963" s="1" t="s">
        <v>5491</v>
      </c>
      <c r="J4963" s="1">
        <v>5</v>
      </c>
      <c r="K4963" s="1">
        <v>0</v>
      </c>
      <c r="L4963" s="1">
        <v>0</v>
      </c>
      <c r="M4963" s="1">
        <v>0</v>
      </c>
      <c r="N4963" s="1">
        <v>0</v>
      </c>
      <c r="O4963" s="1">
        <v>0</v>
      </c>
      <c r="P4963" s="7" t="s">
        <v>9511</v>
      </c>
      <c r="Q4963" s="1">
        <v>0</v>
      </c>
      <c r="R4963" s="1">
        <v>0</v>
      </c>
      <c r="S4963" s="1">
        <v>0</v>
      </c>
      <c r="T4963" s="1" t="s">
        <v>9516</v>
      </c>
    </row>
    <row r="4964" spans="1:20" ht="13.5" customHeight="1">
      <c r="A4964" s="1" t="s">
        <v>3269</v>
      </c>
      <c r="B4964" s="1" t="s">
        <v>3219</v>
      </c>
      <c r="C4964" s="1" t="s">
        <v>6252</v>
      </c>
      <c r="D4964" s="1" t="s">
        <v>3286</v>
      </c>
      <c r="E4964" s="1" t="s">
        <v>3287</v>
      </c>
      <c r="F4964" s="1">
        <v>0</v>
      </c>
      <c r="G4964" s="1">
        <v>0</v>
      </c>
      <c r="H4964" s="1" t="s">
        <v>7614</v>
      </c>
      <c r="J4964" s="1">
        <v>5</v>
      </c>
      <c r="K4964" s="1">
        <v>0</v>
      </c>
      <c r="L4964" s="1">
        <v>0</v>
      </c>
      <c r="M4964" s="1">
        <v>0</v>
      </c>
      <c r="N4964" s="1">
        <v>0</v>
      </c>
      <c r="O4964" s="1">
        <v>0</v>
      </c>
      <c r="P4964" s="7" t="s">
        <v>9511</v>
      </c>
      <c r="Q4964" s="1">
        <v>0</v>
      </c>
      <c r="R4964" s="1">
        <v>0</v>
      </c>
      <c r="S4964" s="1">
        <v>0</v>
      </c>
      <c r="T4964" s="1" t="s">
        <v>9516</v>
      </c>
    </row>
    <row r="4965" spans="1:20" ht="13.5" customHeight="1">
      <c r="A4965" s="1" t="s">
        <v>3294</v>
      </c>
      <c r="B4965" s="1" t="s">
        <v>3219</v>
      </c>
      <c r="C4965" s="1" t="s">
        <v>6252</v>
      </c>
      <c r="D4965" s="1" t="s">
        <v>7615</v>
      </c>
      <c r="E4965" s="1" t="s">
        <v>7616</v>
      </c>
      <c r="F4965" s="1">
        <v>36.9</v>
      </c>
      <c r="G4965" s="1">
        <v>36.9</v>
      </c>
      <c r="J4965" s="1">
        <v>6</v>
      </c>
      <c r="K4965" s="1">
        <v>0</v>
      </c>
      <c r="L4965" s="1">
        <v>0</v>
      </c>
      <c r="M4965" s="1">
        <v>0</v>
      </c>
      <c r="N4965" s="1">
        <v>0</v>
      </c>
      <c r="O4965" s="1">
        <v>0</v>
      </c>
      <c r="P4965" s="7" t="s">
        <v>9516</v>
      </c>
      <c r="Q4965" s="1">
        <v>0</v>
      </c>
      <c r="R4965" s="1">
        <v>0</v>
      </c>
      <c r="S4965" s="1">
        <v>0</v>
      </c>
      <c r="T4965" s="1" t="s">
        <v>9516</v>
      </c>
    </row>
    <row r="4966" spans="1:20" ht="13.5" customHeight="1">
      <c r="A4966" s="1" t="s">
        <v>3294</v>
      </c>
      <c r="B4966" s="1" t="s">
        <v>3219</v>
      </c>
      <c r="C4966" s="1" t="s">
        <v>6252</v>
      </c>
      <c r="D4966" s="1" t="s">
        <v>6250</v>
      </c>
      <c r="E4966" s="1" t="s">
        <v>6251</v>
      </c>
      <c r="F4966" s="1">
        <v>59.7</v>
      </c>
      <c r="G4966" s="1">
        <v>59.7</v>
      </c>
      <c r="H4966" s="1" t="s">
        <v>3324</v>
      </c>
      <c r="J4966" s="1">
        <v>0</v>
      </c>
      <c r="K4966" s="1">
        <v>0</v>
      </c>
      <c r="L4966" s="1">
        <v>0</v>
      </c>
      <c r="M4966" s="1">
        <v>0</v>
      </c>
      <c r="N4966" s="1">
        <v>0</v>
      </c>
      <c r="O4966" s="1">
        <v>0</v>
      </c>
      <c r="P4966" s="7" t="s">
        <v>10124</v>
      </c>
      <c r="Q4966" s="1">
        <v>0</v>
      </c>
      <c r="R4966" s="1">
        <v>0</v>
      </c>
      <c r="S4966" s="1">
        <v>0</v>
      </c>
      <c r="T4966" s="1" t="s">
        <v>9516</v>
      </c>
    </row>
    <row r="4967" spans="1:20" ht="13.5" customHeight="1">
      <c r="A4967" s="1" t="s">
        <v>3294</v>
      </c>
      <c r="B4967" s="1" t="s">
        <v>3219</v>
      </c>
      <c r="C4967" s="1" t="s">
        <v>6252</v>
      </c>
      <c r="D4967" s="1" t="s">
        <v>6259</v>
      </c>
      <c r="E4967" s="1" t="s">
        <v>6260</v>
      </c>
      <c r="F4967" s="21">
        <f>70</f>
        <v>70</v>
      </c>
      <c r="G4967" s="1">
        <v>0</v>
      </c>
      <c r="H4967" s="1" t="s">
        <v>5999</v>
      </c>
      <c r="J4967" s="1">
        <v>0</v>
      </c>
      <c r="K4967" s="1">
        <v>0</v>
      </c>
      <c r="L4967" s="1">
        <v>0</v>
      </c>
      <c r="M4967" s="1">
        <v>0</v>
      </c>
      <c r="N4967" s="1">
        <v>0</v>
      </c>
      <c r="O4967" s="1">
        <v>0</v>
      </c>
      <c r="P4967" s="7" t="s">
        <v>9516</v>
      </c>
      <c r="Q4967" s="1">
        <v>0</v>
      </c>
      <c r="R4967" s="1">
        <v>0</v>
      </c>
      <c r="S4967" s="1">
        <v>1</v>
      </c>
      <c r="T4967" s="1" t="s">
        <v>9516</v>
      </c>
    </row>
    <row r="4968" spans="1:20" ht="13.5" customHeight="1">
      <c r="A4968" s="1" t="s">
        <v>3294</v>
      </c>
      <c r="B4968" s="1" t="s">
        <v>3219</v>
      </c>
      <c r="C4968" s="1" t="s">
        <v>6252</v>
      </c>
      <c r="D4968" s="1" t="s">
        <v>6269</v>
      </c>
      <c r="E4968" s="1" t="s">
        <v>6270</v>
      </c>
      <c r="F4968" s="1">
        <v>91.7</v>
      </c>
      <c r="G4968" s="1">
        <v>91.7</v>
      </c>
      <c r="H4968" s="1" t="s">
        <v>7617</v>
      </c>
      <c r="J4968" s="1">
        <v>0</v>
      </c>
      <c r="K4968" s="1">
        <v>0</v>
      </c>
      <c r="L4968" s="1">
        <v>0</v>
      </c>
      <c r="M4968" s="1">
        <v>0</v>
      </c>
      <c r="N4968" s="1">
        <v>0</v>
      </c>
      <c r="O4968" s="1">
        <v>0</v>
      </c>
      <c r="P4968" s="7" t="s">
        <v>9512</v>
      </c>
      <c r="Q4968" s="1">
        <v>0</v>
      </c>
      <c r="R4968" s="1">
        <v>0</v>
      </c>
      <c r="S4968" s="1">
        <v>0</v>
      </c>
      <c r="T4968" s="1" t="s">
        <v>9516</v>
      </c>
    </row>
    <row r="4969" spans="1:20" ht="13.5" customHeight="1">
      <c r="A4969" s="1" t="s">
        <v>3294</v>
      </c>
      <c r="B4969" s="1" t="s">
        <v>3219</v>
      </c>
      <c r="C4969" s="1" t="s">
        <v>6252</v>
      </c>
      <c r="D4969" s="1" t="s">
        <v>6279</v>
      </c>
      <c r="E4969" s="1" t="s">
        <v>6280</v>
      </c>
      <c r="F4969" s="1">
        <v>112.4</v>
      </c>
      <c r="G4969" s="1">
        <v>112.4</v>
      </c>
      <c r="H4969" s="1" t="s">
        <v>7618</v>
      </c>
      <c r="J4969" s="1">
        <v>0</v>
      </c>
      <c r="K4969" s="1">
        <v>0</v>
      </c>
      <c r="L4969" s="1">
        <v>0</v>
      </c>
      <c r="M4969" s="1">
        <v>0</v>
      </c>
      <c r="N4969" s="1">
        <v>0</v>
      </c>
      <c r="O4969" s="1">
        <v>0</v>
      </c>
      <c r="P4969" s="7" t="s">
        <v>9512</v>
      </c>
      <c r="Q4969" s="1">
        <v>0</v>
      </c>
      <c r="R4969" s="1">
        <v>0</v>
      </c>
      <c r="S4969" s="1">
        <v>0</v>
      </c>
      <c r="T4969" s="1" t="s">
        <v>9516</v>
      </c>
    </row>
    <row r="4970" spans="1:20" ht="13.5" customHeight="1">
      <c r="A4970" s="1" t="s">
        <v>3294</v>
      </c>
      <c r="B4970" s="1" t="s">
        <v>3219</v>
      </c>
      <c r="C4970" s="1" t="s">
        <v>6252</v>
      </c>
      <c r="D4970" s="1" t="s">
        <v>6284</v>
      </c>
      <c r="E4970" s="1" t="s">
        <v>6285</v>
      </c>
      <c r="F4970" s="21">
        <v>120</v>
      </c>
      <c r="G4970" s="1">
        <v>0</v>
      </c>
      <c r="H4970" s="1" t="s">
        <v>9402</v>
      </c>
      <c r="J4970" s="1">
        <v>0</v>
      </c>
      <c r="K4970" s="1">
        <v>0</v>
      </c>
      <c r="L4970" s="1">
        <v>0</v>
      </c>
      <c r="M4970" s="1">
        <v>0</v>
      </c>
      <c r="N4970" s="1">
        <v>0</v>
      </c>
      <c r="O4970" s="1">
        <v>0</v>
      </c>
      <c r="P4970" s="7" t="s">
        <v>9516</v>
      </c>
      <c r="Q4970" s="1">
        <v>0</v>
      </c>
      <c r="R4970" s="1">
        <v>0</v>
      </c>
      <c r="S4970" s="1">
        <v>1</v>
      </c>
      <c r="T4970" s="1" t="s">
        <v>9516</v>
      </c>
    </row>
    <row r="4971" spans="1:20" ht="13.5" customHeight="1">
      <c r="A4971" s="1" t="s">
        <v>6286</v>
      </c>
      <c r="B4971" s="1" t="s">
        <v>3219</v>
      </c>
      <c r="C4971" s="1" t="s">
        <v>6252</v>
      </c>
      <c r="D4971" s="1" t="s">
        <v>6301</v>
      </c>
      <c r="E4971" s="1" t="s">
        <v>6302</v>
      </c>
      <c r="F4971" s="21">
        <v>130</v>
      </c>
      <c r="G4971" s="1">
        <v>0</v>
      </c>
      <c r="H4971" s="1" t="s">
        <v>6303</v>
      </c>
      <c r="J4971" s="1">
        <v>0</v>
      </c>
      <c r="K4971" s="1">
        <v>0</v>
      </c>
      <c r="L4971" s="1">
        <v>0</v>
      </c>
      <c r="M4971" s="1">
        <v>0</v>
      </c>
      <c r="N4971" s="1">
        <v>0</v>
      </c>
      <c r="O4971" s="1">
        <v>0</v>
      </c>
      <c r="P4971" s="7" t="s">
        <v>9516</v>
      </c>
      <c r="Q4971" s="1">
        <v>0</v>
      </c>
      <c r="R4971" s="1">
        <v>0</v>
      </c>
      <c r="S4971" s="1">
        <v>1</v>
      </c>
      <c r="T4971" s="1" t="s">
        <v>9516</v>
      </c>
    </row>
    <row r="4972" spans="1:20" ht="13.5" customHeight="1">
      <c r="A4972" s="1" t="s">
        <v>6286</v>
      </c>
      <c r="B4972" s="1" t="s">
        <v>3219</v>
      </c>
      <c r="C4972" s="1" t="s">
        <v>6252</v>
      </c>
      <c r="D4972" s="1" t="s">
        <v>6308</v>
      </c>
      <c r="E4972" s="1" t="s">
        <v>6309</v>
      </c>
      <c r="F4972" s="1">
        <v>180.3</v>
      </c>
      <c r="G4972" s="1">
        <v>180.3</v>
      </c>
      <c r="H4972" s="1" t="s">
        <v>7619</v>
      </c>
      <c r="J4972" s="1">
        <v>0</v>
      </c>
      <c r="K4972" s="1">
        <v>0</v>
      </c>
      <c r="L4972" s="1">
        <v>0</v>
      </c>
      <c r="M4972" s="1">
        <v>0</v>
      </c>
      <c r="N4972" s="1">
        <v>0</v>
      </c>
      <c r="O4972" s="1">
        <v>0</v>
      </c>
      <c r="P4972" s="7" t="s">
        <v>9512</v>
      </c>
      <c r="Q4972" s="1">
        <v>0</v>
      </c>
      <c r="R4972" s="1">
        <v>0</v>
      </c>
      <c r="S4972" s="1">
        <v>0</v>
      </c>
      <c r="T4972" s="1" t="s">
        <v>9516</v>
      </c>
    </row>
    <row r="4973" spans="1:20" ht="13.5" customHeight="1">
      <c r="A4973" s="1" t="s">
        <v>6286</v>
      </c>
      <c r="B4973" s="1" t="s">
        <v>3219</v>
      </c>
      <c r="C4973" s="1" t="s">
        <v>6252</v>
      </c>
      <c r="D4973" s="1" t="s">
        <v>6317</v>
      </c>
      <c r="E4973" s="1" t="s">
        <v>6318</v>
      </c>
      <c r="F4973" s="21">
        <v>190</v>
      </c>
      <c r="G4973" s="1">
        <v>0</v>
      </c>
      <c r="H4973" s="1" t="s">
        <v>6319</v>
      </c>
      <c r="J4973" s="1">
        <v>0</v>
      </c>
      <c r="K4973" s="1">
        <v>0</v>
      </c>
      <c r="L4973" s="1">
        <v>0</v>
      </c>
      <c r="M4973" s="1">
        <v>0</v>
      </c>
      <c r="N4973" s="1">
        <v>0</v>
      </c>
      <c r="O4973" s="1">
        <v>0</v>
      </c>
      <c r="P4973" s="7" t="s">
        <v>9516</v>
      </c>
      <c r="Q4973" s="1">
        <v>0</v>
      </c>
      <c r="R4973" s="1">
        <v>0</v>
      </c>
      <c r="S4973" s="1">
        <v>1</v>
      </c>
      <c r="T4973" s="1" t="s">
        <v>9516</v>
      </c>
    </row>
    <row r="4974" spans="1:20" ht="13.5" customHeight="1">
      <c r="A4974" s="1" t="s">
        <v>6286</v>
      </c>
      <c r="B4974" s="1" t="s">
        <v>3219</v>
      </c>
      <c r="C4974" s="1" t="s">
        <v>6252</v>
      </c>
      <c r="D4974" s="1" t="s">
        <v>6322</v>
      </c>
      <c r="E4974" s="1" t="s">
        <v>6323</v>
      </c>
      <c r="F4974" s="1">
        <v>205.5</v>
      </c>
      <c r="G4974" s="1">
        <v>205.5</v>
      </c>
      <c r="H4974" s="1" t="s">
        <v>3324</v>
      </c>
      <c r="J4974" s="1">
        <v>0</v>
      </c>
      <c r="K4974" s="1">
        <v>0</v>
      </c>
      <c r="L4974" s="1">
        <v>0</v>
      </c>
      <c r="M4974" s="1">
        <v>0</v>
      </c>
      <c r="N4974" s="1">
        <v>0</v>
      </c>
      <c r="O4974" s="1">
        <v>0</v>
      </c>
      <c r="P4974" s="7" t="s">
        <v>9512</v>
      </c>
      <c r="Q4974" s="1">
        <v>0</v>
      </c>
      <c r="R4974" s="1">
        <v>0</v>
      </c>
      <c r="S4974" s="1">
        <v>0</v>
      </c>
      <c r="T4974" s="1" t="s">
        <v>9516</v>
      </c>
    </row>
    <row r="4975" spans="1:20" ht="13.5" customHeight="1">
      <c r="A4975" s="1" t="s">
        <v>6332</v>
      </c>
      <c r="B4975" s="1" t="s">
        <v>3219</v>
      </c>
      <c r="C4975" s="1" t="s">
        <v>6252</v>
      </c>
      <c r="D4975" s="1" t="s">
        <v>6337</v>
      </c>
      <c r="E4975" s="1" t="s">
        <v>6338</v>
      </c>
      <c r="F4975" s="1">
        <v>238.6</v>
      </c>
      <c r="G4975" s="1">
        <v>238.6</v>
      </c>
      <c r="H4975" s="1" t="s">
        <v>7620</v>
      </c>
      <c r="J4975" s="1">
        <v>0</v>
      </c>
      <c r="K4975" s="1">
        <v>0</v>
      </c>
      <c r="L4975" s="1">
        <v>0</v>
      </c>
      <c r="M4975" s="1">
        <v>0</v>
      </c>
      <c r="N4975" s="1">
        <v>0</v>
      </c>
      <c r="O4975" s="1">
        <v>0</v>
      </c>
      <c r="P4975" s="7" t="s">
        <v>9512</v>
      </c>
      <c r="Q4975" s="1">
        <v>0</v>
      </c>
      <c r="R4975" s="1">
        <v>0</v>
      </c>
      <c r="S4975" s="1">
        <v>0</v>
      </c>
      <c r="T4975" s="1" t="s">
        <v>9516</v>
      </c>
    </row>
    <row r="4976" spans="1:20" ht="13.5" customHeight="1">
      <c r="A4976" s="1" t="s">
        <v>6332</v>
      </c>
      <c r="B4976" s="1" t="s">
        <v>3219</v>
      </c>
      <c r="C4976" s="1" t="s">
        <v>6252</v>
      </c>
      <c r="D4976" s="1" t="s">
        <v>7621</v>
      </c>
      <c r="E4976" s="1" t="s">
        <v>7622</v>
      </c>
      <c r="F4976" s="1">
        <v>258.7</v>
      </c>
      <c r="G4976" s="1">
        <v>258.7</v>
      </c>
      <c r="H4976" s="1" t="s">
        <v>7</v>
      </c>
      <c r="J4976" s="1">
        <v>0</v>
      </c>
      <c r="K4976" s="1">
        <v>0</v>
      </c>
      <c r="L4976" s="1">
        <v>0</v>
      </c>
      <c r="M4976" s="1">
        <v>0</v>
      </c>
      <c r="N4976" s="1">
        <v>0</v>
      </c>
      <c r="O4976" s="1">
        <v>0</v>
      </c>
      <c r="P4976" s="7" t="s">
        <v>9516</v>
      </c>
      <c r="Q4976" s="1">
        <v>0</v>
      </c>
      <c r="R4976" s="1">
        <v>0</v>
      </c>
      <c r="S4976" s="1">
        <v>0</v>
      </c>
      <c r="T4976" s="1" t="s">
        <v>9516</v>
      </c>
    </row>
    <row r="4977" spans="1:20" ht="13.5" customHeight="1">
      <c r="A4977" s="1" t="s">
        <v>6332</v>
      </c>
      <c r="B4977" s="1" t="s">
        <v>3219</v>
      </c>
      <c r="C4977" s="1" t="s">
        <v>6252</v>
      </c>
      <c r="D4977" s="1" t="s">
        <v>6350</v>
      </c>
      <c r="E4977" s="1" t="s">
        <v>6351</v>
      </c>
      <c r="F4977" s="1">
        <v>270.2</v>
      </c>
      <c r="G4977" s="1">
        <v>270.2</v>
      </c>
      <c r="H4977" s="1" t="s">
        <v>7623</v>
      </c>
      <c r="J4977" s="1">
        <v>0</v>
      </c>
      <c r="K4977" s="1">
        <v>0</v>
      </c>
      <c r="L4977" s="1">
        <v>0</v>
      </c>
      <c r="M4977" s="1">
        <v>0</v>
      </c>
      <c r="N4977" s="1">
        <v>0</v>
      </c>
      <c r="O4977" s="1">
        <v>0</v>
      </c>
      <c r="P4977" s="7" t="s">
        <v>9512</v>
      </c>
      <c r="Q4977" s="1">
        <v>0</v>
      </c>
      <c r="R4977" s="1">
        <v>0</v>
      </c>
      <c r="S4977" s="1">
        <v>0</v>
      </c>
      <c r="T4977" s="1" t="s">
        <v>9516</v>
      </c>
    </row>
    <row r="4978" spans="1:20" ht="13.5" customHeight="1">
      <c r="A4978" s="1" t="s">
        <v>6332</v>
      </c>
      <c r="B4978" s="1" t="s">
        <v>3219</v>
      </c>
      <c r="C4978" s="1" t="s">
        <v>6252</v>
      </c>
      <c r="D4978" s="1" t="s">
        <v>7624</v>
      </c>
      <c r="E4978" s="1" t="s">
        <v>7625</v>
      </c>
      <c r="F4978" s="1">
        <v>309.8</v>
      </c>
      <c r="G4978" s="1">
        <v>309.8</v>
      </c>
      <c r="H4978" s="1" t="s">
        <v>7</v>
      </c>
      <c r="J4978" s="1">
        <v>0</v>
      </c>
      <c r="K4978" s="1">
        <v>0</v>
      </c>
      <c r="L4978" s="1">
        <v>0</v>
      </c>
      <c r="M4978" s="1">
        <v>0</v>
      </c>
      <c r="N4978" s="1">
        <v>0</v>
      </c>
      <c r="O4978" s="1">
        <v>0</v>
      </c>
      <c r="P4978" s="7" t="s">
        <v>9516</v>
      </c>
      <c r="Q4978" s="1">
        <v>0</v>
      </c>
      <c r="R4978" s="1">
        <v>0</v>
      </c>
      <c r="S4978" s="1">
        <v>0</v>
      </c>
      <c r="T4978" s="1" t="s">
        <v>9516</v>
      </c>
    </row>
    <row r="4979" spans="1:20" ht="13.5" customHeight="1">
      <c r="A4979" s="1" t="s">
        <v>6332</v>
      </c>
      <c r="B4979" s="1" t="s">
        <v>3219</v>
      </c>
      <c r="C4979" s="1" t="s">
        <v>6252</v>
      </c>
      <c r="D4979" s="1" t="s">
        <v>6379</v>
      </c>
      <c r="E4979" s="1" t="s">
        <v>6380</v>
      </c>
      <c r="F4979" s="1">
        <v>341.6</v>
      </c>
      <c r="G4979" s="1">
        <v>341.6</v>
      </c>
      <c r="H4979" s="1" t="s">
        <v>7626</v>
      </c>
      <c r="J4979" s="1">
        <v>107</v>
      </c>
      <c r="K4979" s="1">
        <v>0</v>
      </c>
      <c r="L4979" s="1">
        <v>0</v>
      </c>
      <c r="M4979" s="1">
        <v>0</v>
      </c>
      <c r="N4979" s="1">
        <v>0</v>
      </c>
      <c r="O4979" s="1">
        <v>0</v>
      </c>
      <c r="P4979" s="7" t="s">
        <v>9512</v>
      </c>
      <c r="Q4979" s="1">
        <v>0</v>
      </c>
      <c r="R4979" s="1">
        <v>0</v>
      </c>
      <c r="S4979" s="1">
        <v>0</v>
      </c>
      <c r="T4979" s="1" t="s">
        <v>9516</v>
      </c>
    </row>
    <row r="4980" spans="1:20" ht="13.5" customHeight="1">
      <c r="A4980" s="1" t="s">
        <v>6406</v>
      </c>
      <c r="B4980" s="1" t="s">
        <v>3219</v>
      </c>
      <c r="C4980" s="1" t="s">
        <v>6252</v>
      </c>
      <c r="D4980" s="1" t="s">
        <v>7627</v>
      </c>
      <c r="E4980" s="1" t="s">
        <v>7628</v>
      </c>
      <c r="F4980" s="1">
        <v>383</v>
      </c>
      <c r="G4980" s="1">
        <v>383</v>
      </c>
      <c r="J4980" s="1">
        <v>0</v>
      </c>
      <c r="K4980" s="1">
        <v>0</v>
      </c>
      <c r="L4980" s="1">
        <v>0</v>
      </c>
      <c r="M4980" s="1">
        <v>0</v>
      </c>
      <c r="N4980" s="1">
        <v>0</v>
      </c>
      <c r="O4980" s="1">
        <v>0</v>
      </c>
      <c r="P4980" s="7" t="s">
        <v>9516</v>
      </c>
      <c r="Q4980" s="1">
        <v>0</v>
      </c>
      <c r="R4980" s="1">
        <v>0</v>
      </c>
      <c r="S4980" s="1">
        <v>0</v>
      </c>
      <c r="T4980" s="1" t="s">
        <v>9516</v>
      </c>
    </row>
    <row r="4981" spans="1:20" ht="13.5" customHeight="1">
      <c r="A4981" s="1" t="s">
        <v>6406</v>
      </c>
      <c r="B4981" s="1" t="s">
        <v>3219</v>
      </c>
      <c r="C4981" s="1" t="s">
        <v>6252</v>
      </c>
      <c r="D4981" s="1" t="s">
        <v>6435</v>
      </c>
      <c r="E4981" s="1" t="s">
        <v>6436</v>
      </c>
      <c r="F4981" s="1">
        <v>430.1</v>
      </c>
      <c r="G4981" s="1">
        <v>434.5</v>
      </c>
      <c r="H4981" s="1" t="s">
        <v>3324</v>
      </c>
      <c r="J4981" s="1">
        <v>0</v>
      </c>
      <c r="K4981" s="1">
        <v>0</v>
      </c>
      <c r="L4981" s="1">
        <v>0</v>
      </c>
      <c r="M4981" s="1">
        <v>0</v>
      </c>
      <c r="N4981" s="1">
        <v>0</v>
      </c>
      <c r="O4981" s="1">
        <v>0</v>
      </c>
      <c r="P4981" s="7" t="s">
        <v>9512</v>
      </c>
      <c r="Q4981" s="1">
        <v>0</v>
      </c>
      <c r="R4981" s="1">
        <v>0</v>
      </c>
      <c r="S4981" s="1">
        <v>0</v>
      </c>
      <c r="T4981" s="1" t="s">
        <v>9516</v>
      </c>
    </row>
    <row r="4982" spans="1:20" ht="13.5" customHeight="1">
      <c r="A4982" s="1" t="s">
        <v>6406</v>
      </c>
      <c r="B4982" s="1" t="s">
        <v>3219</v>
      </c>
      <c r="C4982" s="1" t="s">
        <v>6252</v>
      </c>
      <c r="D4982" s="1" t="s">
        <v>6450</v>
      </c>
      <c r="E4982" s="1" t="s">
        <v>6451</v>
      </c>
      <c r="F4982" s="1">
        <v>474.4</v>
      </c>
      <c r="G4982" s="1">
        <v>478.8</v>
      </c>
      <c r="H4982" s="1" t="s">
        <v>7629</v>
      </c>
      <c r="J4982" s="1">
        <v>0</v>
      </c>
      <c r="K4982" s="1">
        <v>0</v>
      </c>
      <c r="L4982" s="1">
        <v>0</v>
      </c>
      <c r="M4982" s="1">
        <v>0</v>
      </c>
      <c r="N4982" s="1">
        <v>0</v>
      </c>
      <c r="O4982" s="1">
        <v>0</v>
      </c>
      <c r="P4982" s="7" t="s">
        <v>9512</v>
      </c>
      <c r="Q4982" s="1">
        <v>0</v>
      </c>
      <c r="R4982" s="1">
        <v>0</v>
      </c>
      <c r="S4982" s="1">
        <v>0</v>
      </c>
      <c r="T4982" s="1" t="s">
        <v>9516</v>
      </c>
    </row>
    <row r="4983" spans="1:20" ht="13.5" customHeight="1">
      <c r="A4983" s="1" t="s">
        <v>6406</v>
      </c>
      <c r="B4983" s="1" t="s">
        <v>3219</v>
      </c>
      <c r="C4983" s="1" t="s">
        <v>6252</v>
      </c>
      <c r="D4983" s="1" t="s">
        <v>6458</v>
      </c>
      <c r="E4983" s="1" t="s">
        <v>6459</v>
      </c>
      <c r="F4983" s="21">
        <v>480</v>
      </c>
      <c r="G4983" s="1">
        <v>0</v>
      </c>
      <c r="H4983" s="1" t="s">
        <v>6460</v>
      </c>
      <c r="J4983" s="1">
        <v>0</v>
      </c>
      <c r="K4983" s="1">
        <v>0</v>
      </c>
      <c r="L4983" s="1">
        <v>0</v>
      </c>
      <c r="M4983" s="1">
        <v>0</v>
      </c>
      <c r="N4983" s="1">
        <v>0</v>
      </c>
      <c r="O4983" s="1">
        <v>0</v>
      </c>
      <c r="P4983" s="7" t="s">
        <v>9516</v>
      </c>
      <c r="Q4983" s="1">
        <v>0</v>
      </c>
      <c r="R4983" s="1">
        <v>0</v>
      </c>
      <c r="S4983" s="1">
        <v>1</v>
      </c>
      <c r="T4983" s="1" t="s">
        <v>9516</v>
      </c>
    </row>
    <row r="4984" spans="1:20" ht="13.5" customHeight="1">
      <c r="A4984" s="1" t="s">
        <v>6406</v>
      </c>
      <c r="B4984" s="1" t="s">
        <v>3219</v>
      </c>
      <c r="C4984" s="1" t="s">
        <v>6252</v>
      </c>
      <c r="D4984" s="1" t="s">
        <v>6461</v>
      </c>
      <c r="E4984" s="1" t="s">
        <v>6462</v>
      </c>
      <c r="F4984" s="21">
        <v>490</v>
      </c>
      <c r="G4984" s="1">
        <v>0</v>
      </c>
      <c r="H4984" s="1" t="s">
        <v>6463</v>
      </c>
      <c r="J4984" s="1">
        <v>0</v>
      </c>
      <c r="K4984" s="1">
        <v>0</v>
      </c>
      <c r="L4984" s="1">
        <v>0</v>
      </c>
      <c r="M4984" s="1">
        <v>0</v>
      </c>
      <c r="N4984" s="1">
        <v>0</v>
      </c>
      <c r="O4984" s="1">
        <v>0</v>
      </c>
      <c r="P4984" s="7" t="s">
        <v>9516</v>
      </c>
      <c r="Q4984" s="1">
        <v>0</v>
      </c>
      <c r="R4984" s="1">
        <v>0</v>
      </c>
      <c r="S4984" s="1">
        <v>1</v>
      </c>
      <c r="T4984" s="1" t="s">
        <v>9516</v>
      </c>
    </row>
    <row r="4985" spans="1:20" ht="13.5" customHeight="1">
      <c r="A4985" s="1" t="s">
        <v>6406</v>
      </c>
      <c r="B4985" s="1" t="s">
        <v>3219</v>
      </c>
      <c r="C4985" s="1" t="s">
        <v>6252</v>
      </c>
      <c r="D4985" s="1" t="s">
        <v>6464</v>
      </c>
      <c r="E4985" s="1" t="s">
        <v>6465</v>
      </c>
      <c r="F4985" s="1">
        <v>509.5</v>
      </c>
      <c r="G4985" s="1">
        <v>513.9</v>
      </c>
      <c r="H4985" s="1" t="s">
        <v>7630</v>
      </c>
      <c r="J4985" s="1">
        <v>0</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6473</v>
      </c>
      <c r="E4986" s="1" t="s">
        <v>6474</v>
      </c>
      <c r="F4986" s="1">
        <v>536.1</v>
      </c>
      <c r="G4986" s="1">
        <v>540.5</v>
      </c>
      <c r="H4986" s="1" t="s">
        <v>3324</v>
      </c>
      <c r="J4986" s="1">
        <v>0</v>
      </c>
      <c r="K4986" s="1">
        <v>0</v>
      </c>
      <c r="L4986" s="1">
        <v>0</v>
      </c>
      <c r="M4986" s="1">
        <v>0</v>
      </c>
      <c r="N4986" s="1">
        <v>0</v>
      </c>
      <c r="O4986" s="1">
        <v>0</v>
      </c>
      <c r="P4986" s="7" t="s">
        <v>9512</v>
      </c>
      <c r="Q4986" s="1">
        <v>0</v>
      </c>
      <c r="R4986" s="1">
        <v>0</v>
      </c>
      <c r="S4986" s="1">
        <v>0</v>
      </c>
      <c r="T4986" s="1" t="s">
        <v>9516</v>
      </c>
    </row>
    <row r="4987" spans="1:20" ht="13.5" customHeight="1">
      <c r="A4987" s="1" t="s">
        <v>6406</v>
      </c>
      <c r="B4987" s="1" t="s">
        <v>3219</v>
      </c>
      <c r="C4987" s="1" t="s">
        <v>6252</v>
      </c>
      <c r="D4987" s="1" t="s">
        <v>6475</v>
      </c>
      <c r="E4987" s="1" t="s">
        <v>6476</v>
      </c>
      <c r="F4987" s="21">
        <v>540</v>
      </c>
      <c r="G4987" s="1">
        <v>0</v>
      </c>
      <c r="H4987" s="1" t="s">
        <v>5809</v>
      </c>
      <c r="J4987" s="1">
        <v>0</v>
      </c>
      <c r="K4987" s="1">
        <v>0</v>
      </c>
      <c r="L4987" s="1">
        <v>0</v>
      </c>
      <c r="M4987" s="1">
        <v>0</v>
      </c>
      <c r="N4987" s="1">
        <v>0</v>
      </c>
      <c r="O4987" s="1">
        <v>0</v>
      </c>
      <c r="P4987" s="7" t="s">
        <v>9516</v>
      </c>
      <c r="Q4987" s="1">
        <v>0</v>
      </c>
      <c r="R4987" s="1">
        <v>0</v>
      </c>
      <c r="S4987" s="1">
        <v>1</v>
      </c>
      <c r="T4987" s="1" t="s">
        <v>9516</v>
      </c>
    </row>
    <row r="4988" spans="1:20" ht="13.5" customHeight="1">
      <c r="A4988" s="1" t="s">
        <v>6406</v>
      </c>
      <c r="B4988" s="1" t="s">
        <v>3219</v>
      </c>
      <c r="C4988" s="1" t="s">
        <v>6252</v>
      </c>
      <c r="D4988" s="1" t="s">
        <v>6481</v>
      </c>
      <c r="E4988" s="1" t="s">
        <v>6482</v>
      </c>
      <c r="F4988" s="21">
        <v>550</v>
      </c>
      <c r="G4988" s="1">
        <v>0</v>
      </c>
      <c r="H4988" s="1" t="s">
        <v>6483</v>
      </c>
      <c r="J4988" s="1">
        <v>8</v>
      </c>
      <c r="K4988" s="1">
        <v>0</v>
      </c>
      <c r="L4988" s="1">
        <v>0</v>
      </c>
      <c r="M4988" s="1">
        <v>0</v>
      </c>
      <c r="N4988" s="1">
        <v>0</v>
      </c>
      <c r="O4988" s="1">
        <v>0</v>
      </c>
      <c r="P4988" s="7" t="s">
        <v>10121</v>
      </c>
      <c r="Q4988" s="1">
        <v>0</v>
      </c>
      <c r="R4988" s="1">
        <v>0</v>
      </c>
      <c r="S4988" s="1">
        <v>1</v>
      </c>
      <c r="T4988" s="1" t="s">
        <v>9516</v>
      </c>
    </row>
    <row r="4989" spans="1:20" ht="13.5" customHeight="1">
      <c r="A4989" s="1" t="s">
        <v>6479</v>
      </c>
      <c r="B4989" s="1" t="s">
        <v>6480</v>
      </c>
      <c r="C4989" s="1" t="s">
        <v>6252</v>
      </c>
      <c r="D4989" s="1" t="s">
        <v>7631</v>
      </c>
      <c r="E4989" s="1" t="s">
        <v>7632</v>
      </c>
      <c r="F4989" s="1">
        <v>555.1</v>
      </c>
      <c r="G4989" s="1">
        <v>559.5</v>
      </c>
      <c r="H4989" s="1" t="s">
        <v>7633</v>
      </c>
      <c r="J4989" s="1">
        <v>108</v>
      </c>
      <c r="K4989" s="1">
        <v>0</v>
      </c>
      <c r="L4989" s="1">
        <v>0</v>
      </c>
      <c r="M4989" s="1">
        <v>0</v>
      </c>
      <c r="N4989" s="1">
        <v>0</v>
      </c>
      <c r="O4989" s="1">
        <v>0</v>
      </c>
      <c r="P4989" s="7" t="s">
        <v>10125</v>
      </c>
      <c r="Q4989" s="1">
        <v>0</v>
      </c>
      <c r="R4989" s="1">
        <v>0</v>
      </c>
      <c r="S4989" s="1">
        <v>0</v>
      </c>
      <c r="T4989" s="1" t="s">
        <v>9516</v>
      </c>
    </row>
    <row r="4990" spans="1:20" ht="13.5" customHeight="1">
      <c r="A4990" s="1" t="s">
        <v>6479</v>
      </c>
      <c r="B4990" s="1" t="s">
        <v>6480</v>
      </c>
      <c r="C4990" s="1" t="s">
        <v>6252</v>
      </c>
      <c r="D4990" s="1" t="s">
        <v>9759</v>
      </c>
      <c r="E4990" s="1" t="s">
        <v>9760</v>
      </c>
      <c r="F4990" s="21">
        <f>555.9</f>
        <v>555.9</v>
      </c>
      <c r="G4990" s="1">
        <v>0</v>
      </c>
      <c r="H4990" s="1" t="s">
        <v>9761</v>
      </c>
      <c r="J4990" s="1">
        <v>8</v>
      </c>
      <c r="K4990" s="1">
        <v>0</v>
      </c>
      <c r="L4990" s="1">
        <v>0</v>
      </c>
      <c r="M4990" s="1">
        <v>0</v>
      </c>
      <c r="N4990" s="1">
        <v>0</v>
      </c>
      <c r="O4990" s="1">
        <v>0</v>
      </c>
      <c r="P4990" s="7" t="s">
        <v>9516</v>
      </c>
      <c r="Q4990" s="1">
        <v>0</v>
      </c>
      <c r="R4990" s="1">
        <v>0</v>
      </c>
      <c r="S4990" s="1">
        <v>1</v>
      </c>
      <c r="T4990" s="1" t="s">
        <v>9516</v>
      </c>
    </row>
    <row r="4991" spans="1:20" ht="13.5" customHeight="1">
      <c r="A4991" s="1" t="s">
        <v>6479</v>
      </c>
      <c r="B4991" s="1" t="s">
        <v>6480</v>
      </c>
      <c r="C4991" s="1" t="s">
        <v>6252</v>
      </c>
      <c r="D4991" s="1" t="s">
        <v>8168</v>
      </c>
      <c r="E4991" s="1" t="s">
        <v>8169</v>
      </c>
      <c r="F4991" s="21">
        <v>560</v>
      </c>
      <c r="G4991" s="1">
        <v>0</v>
      </c>
      <c r="H4991" s="1" t="s">
        <v>8170</v>
      </c>
      <c r="J4991" s="1">
        <v>8</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8196</v>
      </c>
      <c r="E4992" s="1" t="s">
        <v>8197</v>
      </c>
      <c r="F4992" s="21">
        <v>600</v>
      </c>
      <c r="G4992" s="1">
        <v>0</v>
      </c>
      <c r="H4992" s="1" t="s">
        <v>8198</v>
      </c>
      <c r="J4992" s="1">
        <v>9</v>
      </c>
      <c r="K4992" s="1">
        <v>0</v>
      </c>
      <c r="L4992" s="1">
        <v>0</v>
      </c>
      <c r="M4992" s="1">
        <v>0</v>
      </c>
      <c r="N4992" s="1">
        <v>0</v>
      </c>
      <c r="O4992" s="1">
        <v>0</v>
      </c>
      <c r="P4992" s="7" t="s">
        <v>9516</v>
      </c>
      <c r="Q4992" s="1">
        <v>0</v>
      </c>
      <c r="R4992" s="1">
        <v>0</v>
      </c>
      <c r="S4992" s="1">
        <v>1</v>
      </c>
      <c r="T4992" s="1" t="s">
        <v>9516</v>
      </c>
    </row>
    <row r="4993" spans="1:20" ht="13.5" customHeight="1">
      <c r="A4993" s="1" t="s">
        <v>6479</v>
      </c>
      <c r="B4993" s="1" t="s">
        <v>6480</v>
      </c>
      <c r="C4993" s="1" t="s">
        <v>6252</v>
      </c>
      <c r="D4993" s="1" t="s">
        <v>8203</v>
      </c>
      <c r="E4993" s="1" t="s">
        <v>8204</v>
      </c>
      <c r="F4993" s="21">
        <v>610</v>
      </c>
      <c r="G4993" s="1">
        <v>0</v>
      </c>
      <c r="H4993" s="1" t="s">
        <v>8205</v>
      </c>
      <c r="J4993" s="1">
        <v>9</v>
      </c>
      <c r="K4993" s="1">
        <v>0</v>
      </c>
      <c r="L4993" s="1">
        <v>0</v>
      </c>
      <c r="M4993" s="1">
        <v>0</v>
      </c>
      <c r="N4993" s="1">
        <v>0</v>
      </c>
      <c r="O4993" s="1">
        <v>0</v>
      </c>
      <c r="P4993" s="7" t="s">
        <v>9516</v>
      </c>
      <c r="Q4993" s="1">
        <v>0</v>
      </c>
      <c r="R4993" s="1">
        <v>0</v>
      </c>
      <c r="S4993" s="1">
        <v>1</v>
      </c>
      <c r="T4993" s="1" t="s">
        <v>9516</v>
      </c>
    </row>
    <row r="4994" spans="1:20" ht="13.5" customHeight="1">
      <c r="A4994" s="1" t="s">
        <v>6479</v>
      </c>
      <c r="B4994" s="1" t="s">
        <v>6480</v>
      </c>
      <c r="C4994" s="1" t="s">
        <v>6252</v>
      </c>
      <c r="D4994" s="1" t="s">
        <v>7634</v>
      </c>
      <c r="E4994" s="1" t="s">
        <v>7635</v>
      </c>
      <c r="F4994" s="1">
        <v>622.29999999999995</v>
      </c>
      <c r="G4994" s="1">
        <v>626.70000000000005</v>
      </c>
      <c r="H4994" s="1" t="s">
        <v>10600</v>
      </c>
      <c r="J4994" s="1">
        <v>109</v>
      </c>
      <c r="K4994" s="1">
        <v>0</v>
      </c>
      <c r="L4994" s="1">
        <v>0</v>
      </c>
      <c r="M4994" s="1">
        <v>0</v>
      </c>
      <c r="N4994" s="1">
        <v>0</v>
      </c>
      <c r="O4994" s="1">
        <v>0</v>
      </c>
      <c r="P4994" s="7" t="s">
        <v>9513</v>
      </c>
      <c r="Q4994" s="1">
        <v>0</v>
      </c>
      <c r="R4994" s="1">
        <v>0</v>
      </c>
      <c r="S4994" s="1">
        <v>0</v>
      </c>
      <c r="T4994" s="1" t="s">
        <v>9516</v>
      </c>
    </row>
    <row r="4995" spans="1:20" ht="13.5" customHeight="1">
      <c r="A4995" s="1" t="s">
        <v>6479</v>
      </c>
      <c r="B4995" s="1" t="s">
        <v>6480</v>
      </c>
      <c r="C4995" s="1" t="s">
        <v>8250</v>
      </c>
      <c r="D4995" s="1" t="s">
        <v>7634</v>
      </c>
      <c r="E4995" s="1" t="s">
        <v>7635</v>
      </c>
      <c r="F4995" s="1">
        <v>0</v>
      </c>
      <c r="G4995" s="1">
        <v>0</v>
      </c>
      <c r="H4995" s="1" t="s">
        <v>9234</v>
      </c>
      <c r="J4995" s="1">
        <v>109</v>
      </c>
      <c r="K4995" s="1">
        <v>0</v>
      </c>
      <c r="L4995" s="1">
        <v>0</v>
      </c>
      <c r="M4995" s="1">
        <v>0</v>
      </c>
      <c r="N4995" s="1">
        <v>0</v>
      </c>
      <c r="O4995" s="1">
        <v>0</v>
      </c>
      <c r="P4995" s="7" t="s">
        <v>9513</v>
      </c>
      <c r="Q4995" s="1">
        <v>0</v>
      </c>
      <c r="R4995" s="1">
        <v>0</v>
      </c>
      <c r="S4995" s="1">
        <v>0</v>
      </c>
      <c r="T4995" s="1" t="s">
        <v>9516</v>
      </c>
    </row>
    <row r="4996" spans="1:20" ht="13.5" customHeight="1">
      <c r="A4996" s="1" t="s">
        <v>8227</v>
      </c>
      <c r="B4996" s="1" t="s">
        <v>6480</v>
      </c>
      <c r="C4996" s="1" t="s">
        <v>8250</v>
      </c>
      <c r="D4996" s="1" t="s">
        <v>8884</v>
      </c>
      <c r="E4996" s="1" t="s">
        <v>8885</v>
      </c>
      <c r="F4996" s="1">
        <v>28.6</v>
      </c>
      <c r="G4996" s="1">
        <v>0</v>
      </c>
      <c r="H4996" s="1" t="s">
        <v>8237</v>
      </c>
      <c r="J4996" s="1">
        <v>0</v>
      </c>
      <c r="K4996" s="1">
        <v>0</v>
      </c>
      <c r="L4996" s="1">
        <v>0</v>
      </c>
      <c r="M4996" s="1">
        <v>0</v>
      </c>
      <c r="N4996" s="1">
        <v>0</v>
      </c>
      <c r="O4996" s="1">
        <v>0</v>
      </c>
      <c r="P4996" s="7" t="s">
        <v>9516</v>
      </c>
      <c r="Q4996" s="1">
        <v>0</v>
      </c>
      <c r="R4996" s="1">
        <v>0</v>
      </c>
      <c r="S4996" s="1">
        <v>0</v>
      </c>
      <c r="T4996" s="1" t="s">
        <v>9516</v>
      </c>
    </row>
    <row r="4997" spans="1:20" ht="13.5" customHeight="1">
      <c r="A4997" s="1" t="s">
        <v>6479</v>
      </c>
      <c r="B4997" s="1" t="s">
        <v>6480</v>
      </c>
      <c r="C4997" s="1" t="s">
        <v>8250</v>
      </c>
      <c r="D4997" s="1" t="s">
        <v>8240</v>
      </c>
      <c r="E4997" s="1" t="s">
        <v>8241</v>
      </c>
      <c r="F4997" s="1">
        <v>35.700000000000003</v>
      </c>
      <c r="G4997" s="1">
        <v>0</v>
      </c>
      <c r="H4997" s="1" t="s">
        <v>9235</v>
      </c>
      <c r="J4997" s="1">
        <v>0</v>
      </c>
      <c r="K4997" s="1">
        <v>0</v>
      </c>
      <c r="L4997" s="1">
        <v>0</v>
      </c>
      <c r="M4997" s="1">
        <v>0</v>
      </c>
      <c r="N4997" s="1">
        <v>0</v>
      </c>
      <c r="O4997" s="1">
        <v>0</v>
      </c>
      <c r="P4997" s="7" t="s">
        <v>9513</v>
      </c>
      <c r="Q4997" s="1">
        <v>0</v>
      </c>
      <c r="R4997" s="1">
        <v>0</v>
      </c>
      <c r="S4997" s="1">
        <v>0</v>
      </c>
      <c r="T4997" s="1" t="s">
        <v>9516</v>
      </c>
    </row>
    <row r="4998" spans="1:20" ht="13.5" customHeight="1">
      <c r="A4998" s="1" t="s">
        <v>6479</v>
      </c>
      <c r="B4998" s="1" t="s">
        <v>6480</v>
      </c>
      <c r="C4998" s="1" t="s">
        <v>8250</v>
      </c>
      <c r="D4998" s="1" t="s">
        <v>8248</v>
      </c>
      <c r="E4998" s="1" t="s">
        <v>8249</v>
      </c>
      <c r="F4998" s="1">
        <v>51.5</v>
      </c>
      <c r="G4998" s="1">
        <v>0</v>
      </c>
      <c r="H4998" s="1" t="s">
        <v>6483</v>
      </c>
      <c r="J4998" s="1">
        <v>0</v>
      </c>
      <c r="K4998" s="1">
        <v>0</v>
      </c>
      <c r="L4998" s="1">
        <v>0</v>
      </c>
      <c r="M4998" s="1">
        <v>0</v>
      </c>
      <c r="N4998" s="1">
        <v>0</v>
      </c>
      <c r="O4998" s="1">
        <v>0</v>
      </c>
      <c r="P4998" s="7" t="s">
        <v>9513</v>
      </c>
      <c r="Q4998" s="1">
        <v>0</v>
      </c>
      <c r="R4998" s="1">
        <v>0</v>
      </c>
      <c r="S4998" s="1">
        <v>0</v>
      </c>
      <c r="T4998" s="1" t="s">
        <v>9516</v>
      </c>
    </row>
    <row r="4999" spans="1:20" ht="13.5" customHeight="1">
      <c r="A4999" s="1" t="s">
        <v>6479</v>
      </c>
      <c r="B4999" s="1" t="s">
        <v>6480</v>
      </c>
      <c r="C4999" s="1" t="s">
        <v>8250</v>
      </c>
      <c r="D4999" s="1" t="s">
        <v>9236</v>
      </c>
      <c r="E4999" s="1" t="s">
        <v>9237</v>
      </c>
      <c r="F4999" s="1">
        <v>69.3</v>
      </c>
      <c r="G4999" s="1">
        <v>0</v>
      </c>
      <c r="H4999" s="1" t="s">
        <v>7</v>
      </c>
      <c r="J4999" s="1">
        <v>0</v>
      </c>
      <c r="K4999" s="1">
        <v>0</v>
      </c>
      <c r="L4999" s="1">
        <v>0</v>
      </c>
      <c r="M4999" s="1">
        <v>0</v>
      </c>
      <c r="N4999" s="1">
        <v>0</v>
      </c>
      <c r="O4999" s="1">
        <v>0</v>
      </c>
      <c r="P4999" s="7" t="s">
        <v>9516</v>
      </c>
      <c r="Q4999" s="1">
        <v>0</v>
      </c>
      <c r="R4999" s="1">
        <v>0</v>
      </c>
      <c r="S4999" s="1">
        <v>0</v>
      </c>
      <c r="T4999" s="1" t="s">
        <v>9516</v>
      </c>
    </row>
    <row r="5000" spans="1:20" ht="13.5" customHeight="1">
      <c r="A5000" s="1" t="s">
        <v>8263</v>
      </c>
      <c r="B5000" s="1" t="s">
        <v>6480</v>
      </c>
      <c r="C5000" s="1" t="s">
        <v>8250</v>
      </c>
      <c r="D5000" s="1" t="s">
        <v>9238</v>
      </c>
      <c r="E5000" s="1" t="s">
        <v>9239</v>
      </c>
      <c r="F5000" s="1">
        <v>90.4</v>
      </c>
      <c r="G5000" s="1">
        <v>0</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8263</v>
      </c>
      <c r="B5001" s="1" t="s">
        <v>6480</v>
      </c>
      <c r="C5001" s="1" t="s">
        <v>8250</v>
      </c>
      <c r="D5001" s="1" t="s">
        <v>8286</v>
      </c>
      <c r="E5001" s="1" t="s">
        <v>8287</v>
      </c>
      <c r="F5001" s="1">
        <v>118.4</v>
      </c>
      <c r="G5001" s="1">
        <v>0</v>
      </c>
      <c r="H5001" s="1" t="s">
        <v>9240</v>
      </c>
      <c r="J5001" s="1">
        <v>0</v>
      </c>
      <c r="K5001" s="1">
        <v>0</v>
      </c>
      <c r="L5001" s="1">
        <v>0</v>
      </c>
      <c r="M5001" s="1">
        <v>0</v>
      </c>
      <c r="N5001" s="1">
        <v>0</v>
      </c>
      <c r="O5001" s="1">
        <v>0</v>
      </c>
      <c r="P5001" s="7" t="s">
        <v>9513</v>
      </c>
      <c r="Q5001" s="1">
        <v>0</v>
      </c>
      <c r="R5001" s="1">
        <v>0</v>
      </c>
      <c r="S5001" s="1">
        <v>0</v>
      </c>
      <c r="T5001" s="1" t="s">
        <v>9516</v>
      </c>
    </row>
    <row r="5002" spans="1:20" ht="13.5" customHeight="1">
      <c r="A5002" s="1" t="s">
        <v>8263</v>
      </c>
      <c r="B5002" s="1" t="s">
        <v>6480</v>
      </c>
      <c r="C5002" s="1" t="s">
        <v>8250</v>
      </c>
      <c r="D5002" s="1" t="s">
        <v>8291</v>
      </c>
      <c r="E5002" s="1" t="s">
        <v>8292</v>
      </c>
      <c r="F5002" s="21">
        <v>129.30000000000001</v>
      </c>
      <c r="G5002" s="1">
        <v>0</v>
      </c>
      <c r="H5002" s="1" t="s">
        <v>8293</v>
      </c>
      <c r="J5002" s="1">
        <v>0</v>
      </c>
      <c r="K5002" s="1">
        <v>0</v>
      </c>
      <c r="L5002" s="1">
        <v>0</v>
      </c>
      <c r="M5002" s="1">
        <v>0</v>
      </c>
      <c r="N5002" s="1">
        <v>0</v>
      </c>
      <c r="O5002" s="1">
        <v>0</v>
      </c>
      <c r="P5002" s="7" t="s">
        <v>9516</v>
      </c>
      <c r="Q5002" s="1">
        <v>0</v>
      </c>
      <c r="R5002" s="1">
        <v>0</v>
      </c>
      <c r="S5002" s="1">
        <v>1</v>
      </c>
      <c r="T5002" s="1" t="s">
        <v>9516</v>
      </c>
    </row>
    <row r="5003" spans="1:20" ht="13.5" customHeight="1">
      <c r="A5003" s="1" t="s">
        <v>8263</v>
      </c>
      <c r="B5003" s="1" t="s">
        <v>6480</v>
      </c>
      <c r="C5003" s="1" t="s">
        <v>8250</v>
      </c>
      <c r="D5003" s="1" t="s">
        <v>8301</v>
      </c>
      <c r="E5003" s="1" t="s">
        <v>8302</v>
      </c>
      <c r="F5003" s="1">
        <v>151.30000000000001</v>
      </c>
      <c r="G5003" s="1">
        <v>0</v>
      </c>
      <c r="H5003" s="1" t="s">
        <v>6483</v>
      </c>
      <c r="J5003" s="1">
        <v>0</v>
      </c>
      <c r="K5003" s="1">
        <v>0</v>
      </c>
      <c r="L5003" s="1">
        <v>0</v>
      </c>
      <c r="M5003" s="1">
        <v>0</v>
      </c>
      <c r="N5003" s="1">
        <v>0</v>
      </c>
      <c r="O5003" s="1">
        <v>0</v>
      </c>
      <c r="P5003" s="7" t="s">
        <v>9513</v>
      </c>
      <c r="Q5003" s="1">
        <v>0</v>
      </c>
      <c r="R5003" s="1">
        <v>0</v>
      </c>
      <c r="S5003" s="1">
        <v>0</v>
      </c>
      <c r="T5003" s="1" t="s">
        <v>9516</v>
      </c>
    </row>
    <row r="5004" spans="1:20" ht="13.5" customHeight="1">
      <c r="A5004" s="1" t="s">
        <v>8263</v>
      </c>
      <c r="B5004" s="1" t="s">
        <v>6480</v>
      </c>
      <c r="C5004" s="1" t="s">
        <v>8250</v>
      </c>
      <c r="D5004" s="1" t="s">
        <v>9241</v>
      </c>
      <c r="E5004" s="1" t="s">
        <v>9242</v>
      </c>
      <c r="F5004" s="1">
        <v>194.1</v>
      </c>
      <c r="G5004" s="1">
        <v>0</v>
      </c>
      <c r="J5004" s="1">
        <v>0</v>
      </c>
      <c r="K5004" s="1">
        <v>0</v>
      </c>
      <c r="L5004" s="1">
        <v>0</v>
      </c>
      <c r="M5004" s="1">
        <v>0</v>
      </c>
      <c r="N5004" s="1">
        <v>0</v>
      </c>
      <c r="O5004" s="1">
        <v>0</v>
      </c>
      <c r="P5004" s="7" t="s">
        <v>9516</v>
      </c>
      <c r="Q5004" s="1">
        <v>0</v>
      </c>
      <c r="R5004" s="1">
        <v>0</v>
      </c>
      <c r="S5004" s="1">
        <v>0</v>
      </c>
      <c r="T5004" s="1" t="s">
        <v>9516</v>
      </c>
    </row>
    <row r="5005" spans="1:20" ht="13.5" customHeight="1">
      <c r="A5005" s="1" t="s">
        <v>8306</v>
      </c>
      <c r="B5005" s="1" t="s">
        <v>6480</v>
      </c>
      <c r="C5005" s="1" t="s">
        <v>8250</v>
      </c>
      <c r="D5005" s="1" t="s">
        <v>9243</v>
      </c>
      <c r="E5005" s="1" t="s">
        <v>2173</v>
      </c>
      <c r="F5005" s="1">
        <v>210.1</v>
      </c>
      <c r="G5005" s="1">
        <v>0</v>
      </c>
      <c r="J5005" s="1">
        <v>0</v>
      </c>
      <c r="K5005" s="1">
        <v>0</v>
      </c>
      <c r="L5005" s="1">
        <v>0</v>
      </c>
      <c r="M5005" s="1">
        <v>0</v>
      </c>
      <c r="N5005" s="1">
        <v>0</v>
      </c>
      <c r="O5005" s="1">
        <v>0</v>
      </c>
      <c r="P5005" s="7" t="s">
        <v>9516</v>
      </c>
      <c r="Q5005" s="1">
        <v>0</v>
      </c>
      <c r="R5005" s="1">
        <v>0</v>
      </c>
      <c r="S5005" s="1">
        <v>0</v>
      </c>
      <c r="T5005" s="1" t="s">
        <v>9516</v>
      </c>
    </row>
    <row r="5006" spans="1:20" ht="13.5" customHeight="1">
      <c r="A5006" s="1" t="s">
        <v>8306</v>
      </c>
      <c r="B5006" s="1" t="s">
        <v>6480</v>
      </c>
      <c r="C5006" s="1" t="s">
        <v>8250</v>
      </c>
      <c r="D5006" s="1" t="s">
        <v>2692</v>
      </c>
      <c r="E5006" s="1" t="s">
        <v>1984</v>
      </c>
      <c r="F5006" s="1">
        <v>242.8</v>
      </c>
      <c r="G5006" s="1">
        <v>0</v>
      </c>
      <c r="H5006" s="1" t="s">
        <v>8307</v>
      </c>
      <c r="I5006" s="1" t="s">
        <v>9350</v>
      </c>
      <c r="J5006" s="1">
        <v>0</v>
      </c>
      <c r="K5006" s="1">
        <v>0</v>
      </c>
      <c r="L5006" s="1">
        <v>0</v>
      </c>
      <c r="M5006" s="1">
        <v>0</v>
      </c>
      <c r="N5006" s="1">
        <v>0</v>
      </c>
      <c r="O5006" s="1">
        <v>0</v>
      </c>
      <c r="P5006" s="7" t="s">
        <v>8307</v>
      </c>
      <c r="Q5006" s="1">
        <v>0</v>
      </c>
      <c r="R5006" s="1">
        <v>0</v>
      </c>
      <c r="S5006" s="1">
        <v>0</v>
      </c>
      <c r="T5006" s="1" t="s">
        <v>9516</v>
      </c>
    </row>
    <row r="5007" spans="1:20" ht="13.5" customHeight="1">
      <c r="A5007" s="1" t="s">
        <v>8306</v>
      </c>
      <c r="B5007" s="1" t="s">
        <v>6480</v>
      </c>
      <c r="C5007" s="1" t="s">
        <v>8250</v>
      </c>
      <c r="D5007" s="1" t="s">
        <v>8330</v>
      </c>
      <c r="E5007" s="1" t="s">
        <v>8331</v>
      </c>
      <c r="F5007" s="1">
        <v>288.89999999999998</v>
      </c>
      <c r="G5007" s="1">
        <v>0</v>
      </c>
      <c r="H5007" s="1" t="s">
        <v>9244</v>
      </c>
      <c r="J5007" s="1">
        <v>0</v>
      </c>
      <c r="K5007" s="1">
        <v>0</v>
      </c>
      <c r="L5007" s="1">
        <v>0</v>
      </c>
      <c r="M5007" s="1">
        <v>0</v>
      </c>
      <c r="N5007" s="1">
        <v>0</v>
      </c>
      <c r="O5007" s="1">
        <v>0</v>
      </c>
      <c r="P5007" s="7" t="s">
        <v>8307</v>
      </c>
      <c r="Q5007" s="1">
        <v>0</v>
      </c>
      <c r="R5007" s="1">
        <v>0</v>
      </c>
      <c r="S5007" s="1">
        <v>0</v>
      </c>
      <c r="T5007" s="1" t="s">
        <v>9516</v>
      </c>
    </row>
    <row r="5008" spans="1:20" ht="13.5" customHeight="1">
      <c r="A5008" s="1" t="s">
        <v>10276</v>
      </c>
      <c r="B5008" s="1" t="s">
        <v>9731</v>
      </c>
      <c r="C5008" s="1" t="s">
        <v>9733</v>
      </c>
      <c r="D5008" s="1" t="s">
        <v>10287</v>
      </c>
      <c r="E5008" s="1" t="s">
        <v>10288</v>
      </c>
      <c r="F5008" s="1">
        <v>0</v>
      </c>
      <c r="G5008" s="1">
        <v>0</v>
      </c>
      <c r="H5008" s="1" t="s">
        <v>10284</v>
      </c>
      <c r="J5008" s="1">
        <v>0</v>
      </c>
      <c r="K5008" s="1">
        <v>0</v>
      </c>
      <c r="L5008" s="1">
        <v>0</v>
      </c>
      <c r="M5008" s="1">
        <v>0</v>
      </c>
      <c r="N5008" s="1">
        <v>0</v>
      </c>
      <c r="O5008" s="1">
        <v>0</v>
      </c>
      <c r="P5008" s="7" t="s">
        <v>10285</v>
      </c>
      <c r="Q5008" s="1">
        <v>0</v>
      </c>
      <c r="R5008" s="1">
        <v>0</v>
      </c>
      <c r="S5008" s="1">
        <v>0</v>
      </c>
      <c r="T5008" s="1" t="s">
        <v>10285</v>
      </c>
    </row>
    <row r="5009" spans="1:20" ht="13.5" customHeight="1">
      <c r="A5009" s="1" t="s">
        <v>10276</v>
      </c>
      <c r="B5009" s="1" t="s">
        <v>9731</v>
      </c>
      <c r="C5009" s="1" t="s">
        <v>9733</v>
      </c>
      <c r="D5009" s="1" t="s">
        <v>10280</v>
      </c>
      <c r="E5009" s="1" t="s">
        <v>10277</v>
      </c>
      <c r="F5009" s="1">
        <v>38.5</v>
      </c>
      <c r="G5009" s="1">
        <v>0</v>
      </c>
      <c r="J5009" s="1">
        <v>0</v>
      </c>
      <c r="K5009" s="1">
        <v>0</v>
      </c>
      <c r="L5009" s="1">
        <v>0</v>
      </c>
      <c r="M5009" s="1">
        <v>0</v>
      </c>
      <c r="N5009" s="1">
        <v>0</v>
      </c>
      <c r="O5009" s="1">
        <v>0</v>
      </c>
      <c r="P5009" s="7" t="s">
        <v>10285</v>
      </c>
      <c r="Q5009" s="1">
        <v>0</v>
      </c>
      <c r="R5009" s="1">
        <v>0</v>
      </c>
      <c r="S5009" s="1">
        <v>0</v>
      </c>
      <c r="T5009" s="1" t="s">
        <v>10285</v>
      </c>
    </row>
    <row r="5010" spans="1:20" ht="13.5" customHeight="1">
      <c r="A5010" s="1" t="s">
        <v>9732</v>
      </c>
      <c r="B5010" s="1" t="s">
        <v>9731</v>
      </c>
      <c r="C5010" s="1" t="s">
        <v>9733</v>
      </c>
      <c r="D5010" s="1" t="s">
        <v>10281</v>
      </c>
      <c r="E5010" s="1" t="s">
        <v>10278</v>
      </c>
      <c r="F5010" s="1">
        <v>113.3</v>
      </c>
      <c r="G5010" s="1">
        <v>0</v>
      </c>
      <c r="J5010" s="1">
        <v>0</v>
      </c>
      <c r="K5010" s="1">
        <v>0</v>
      </c>
      <c r="L5010" s="1">
        <v>0</v>
      </c>
      <c r="M5010" s="1">
        <v>0</v>
      </c>
      <c r="N5010" s="1">
        <v>0</v>
      </c>
      <c r="O5010" s="1">
        <v>0</v>
      </c>
      <c r="P5010" s="7" t="s">
        <v>10285</v>
      </c>
      <c r="Q5010" s="1">
        <v>0</v>
      </c>
      <c r="R5010" s="1">
        <v>0</v>
      </c>
      <c r="S5010" s="1">
        <v>0</v>
      </c>
      <c r="T5010" s="1" t="s">
        <v>10285</v>
      </c>
    </row>
    <row r="5011" spans="1:20" ht="13.5" customHeight="1">
      <c r="A5011" s="1" t="s">
        <v>9732</v>
      </c>
      <c r="B5011" s="1" t="s">
        <v>9731</v>
      </c>
      <c r="C5011" s="1" t="s">
        <v>9733</v>
      </c>
      <c r="D5011" s="1" t="s">
        <v>10282</v>
      </c>
      <c r="E5011" s="1" t="s">
        <v>10279</v>
      </c>
      <c r="F5011" s="1">
        <v>148.80000000000001</v>
      </c>
      <c r="G5011" s="1">
        <v>0</v>
      </c>
      <c r="H5011" s="1" t="s">
        <v>10283</v>
      </c>
      <c r="J5011" s="1">
        <v>0</v>
      </c>
      <c r="K5011" s="1">
        <v>0</v>
      </c>
      <c r="L5011" s="1">
        <v>0</v>
      </c>
      <c r="M5011" s="1">
        <v>0</v>
      </c>
      <c r="N5011" s="1">
        <v>0</v>
      </c>
      <c r="O5011" s="1">
        <v>0</v>
      </c>
      <c r="P5011" s="7" t="s">
        <v>10285</v>
      </c>
      <c r="Q5011" s="1">
        <v>0</v>
      </c>
      <c r="R5011" s="1">
        <v>0</v>
      </c>
      <c r="S5011" s="1">
        <v>0</v>
      </c>
      <c r="T5011" s="1" t="s">
        <v>10285</v>
      </c>
    </row>
    <row r="5012" spans="1:20" ht="13.5" customHeight="1">
      <c r="A5012" s="1" t="s">
        <v>1905</v>
      </c>
      <c r="B5012" s="1" t="s">
        <v>952</v>
      </c>
      <c r="C5012" s="1" t="s">
        <v>9962</v>
      </c>
      <c r="D5012" s="1" t="s">
        <v>1946</v>
      </c>
      <c r="E5012" s="1" t="s">
        <v>1947</v>
      </c>
      <c r="F5012" s="1">
        <v>0</v>
      </c>
      <c r="G5012" s="1">
        <v>0</v>
      </c>
      <c r="H5012" s="1" t="s">
        <v>9980</v>
      </c>
      <c r="I5012" s="1" t="s">
        <v>9317</v>
      </c>
      <c r="J5012" s="1">
        <v>0</v>
      </c>
      <c r="K5012" s="1">
        <v>0</v>
      </c>
      <c r="L5012" s="1">
        <v>5</v>
      </c>
      <c r="M5012" s="1">
        <v>0</v>
      </c>
      <c r="N5012" s="1">
        <v>0</v>
      </c>
      <c r="O5012" s="1">
        <v>0</v>
      </c>
      <c r="P5012" s="1" t="s">
        <v>9443</v>
      </c>
      <c r="Q5012" s="1">
        <v>0</v>
      </c>
      <c r="R5012" s="1">
        <v>0</v>
      </c>
      <c r="S5012" s="1">
        <v>0</v>
      </c>
      <c r="T5012" s="1" t="s">
        <v>9516</v>
      </c>
    </row>
    <row r="5013" spans="1:20" ht="13.5" customHeight="1">
      <c r="A5013" s="1" t="s">
        <v>2396</v>
      </c>
      <c r="B5013" s="1" t="s">
        <v>952</v>
      </c>
      <c r="C5013" s="1" t="s">
        <v>9962</v>
      </c>
      <c r="D5013" s="1" t="s">
        <v>4101</v>
      </c>
      <c r="E5013" s="1" t="s">
        <v>4102</v>
      </c>
      <c r="F5013" s="1">
        <v>40.1</v>
      </c>
      <c r="G5013" s="1">
        <v>0</v>
      </c>
      <c r="H5013" s="1" t="s">
        <v>9969</v>
      </c>
      <c r="J5013" s="1">
        <v>0</v>
      </c>
      <c r="K5013" s="1">
        <v>0</v>
      </c>
      <c r="L5013" s="1">
        <v>5</v>
      </c>
      <c r="M5013" s="1">
        <v>0</v>
      </c>
      <c r="N5013" s="1">
        <v>0</v>
      </c>
      <c r="O5013" s="1">
        <v>0</v>
      </c>
      <c r="P5013" s="1" t="s">
        <v>9443</v>
      </c>
      <c r="Q5013" s="1">
        <v>0</v>
      </c>
      <c r="R5013" s="1">
        <v>0</v>
      </c>
      <c r="S5013" s="1">
        <v>0</v>
      </c>
      <c r="T5013" s="1" t="s">
        <v>9516</v>
      </c>
    </row>
    <row r="5014" spans="1:20" ht="13.5" customHeight="1">
      <c r="A5014" s="1" t="s">
        <v>2396</v>
      </c>
      <c r="B5014" s="1" t="s">
        <v>952</v>
      </c>
      <c r="C5014" s="1" t="s">
        <v>9962</v>
      </c>
      <c r="D5014" s="1" t="s">
        <v>4106</v>
      </c>
      <c r="E5014" s="1" t="s">
        <v>4107</v>
      </c>
      <c r="F5014" s="1">
        <v>49.9</v>
      </c>
      <c r="G5014" s="1">
        <v>0</v>
      </c>
      <c r="H5014" s="1" t="s">
        <v>9443</v>
      </c>
      <c r="J5014" s="1">
        <v>0</v>
      </c>
      <c r="K5014" s="1">
        <v>0</v>
      </c>
      <c r="L5014" s="1">
        <v>5</v>
      </c>
      <c r="M5014" s="1">
        <v>0</v>
      </c>
      <c r="N5014" s="1">
        <v>0</v>
      </c>
      <c r="O5014" s="1">
        <v>0</v>
      </c>
      <c r="P5014" s="1" t="s">
        <v>9443</v>
      </c>
      <c r="Q5014" s="1">
        <v>0</v>
      </c>
      <c r="R5014" s="1">
        <v>0</v>
      </c>
      <c r="S5014" s="1">
        <v>0</v>
      </c>
      <c r="T5014" s="1" t="s">
        <v>9516</v>
      </c>
    </row>
    <row r="5015" spans="1:20" ht="13.5" customHeight="1">
      <c r="A5015" s="1" t="s">
        <v>2396</v>
      </c>
      <c r="B5015" s="1" t="s">
        <v>952</v>
      </c>
      <c r="C5015" s="1" t="s">
        <v>9962</v>
      </c>
      <c r="D5015" s="1" t="s">
        <v>4108</v>
      </c>
      <c r="E5015" s="1" t="s">
        <v>10223</v>
      </c>
      <c r="F5015" s="1">
        <v>56.1</v>
      </c>
      <c r="G5015" s="1">
        <v>0</v>
      </c>
      <c r="H5015" s="1" t="s">
        <v>9443</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4113</v>
      </c>
      <c r="E5016" s="1" t="s">
        <v>4114</v>
      </c>
      <c r="F5016" s="1">
        <v>75</v>
      </c>
      <c r="G5016" s="1">
        <v>0</v>
      </c>
      <c r="H5016" s="1" t="s">
        <v>9443</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4119</v>
      </c>
      <c r="E5017" s="1" t="s">
        <v>4120</v>
      </c>
      <c r="F5017" s="1">
        <v>87.1</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4130</v>
      </c>
      <c r="E5018" s="1" t="s">
        <v>4131</v>
      </c>
      <c r="F5018" s="1">
        <v>100.4</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4136</v>
      </c>
      <c r="E5019" s="1" t="s">
        <v>4137</v>
      </c>
      <c r="F5019" s="1">
        <v>108.1</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4140</v>
      </c>
      <c r="E5020" s="1" t="s">
        <v>4141</v>
      </c>
      <c r="F5020" s="1">
        <v>113.5</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4144</v>
      </c>
      <c r="E5021" s="1" t="s">
        <v>4145</v>
      </c>
      <c r="F5021" s="1">
        <v>126.9</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4152</v>
      </c>
      <c r="E5022" s="1" t="s">
        <v>4153</v>
      </c>
      <c r="F5022" s="1">
        <v>148.6</v>
      </c>
      <c r="G5022" s="1">
        <v>0</v>
      </c>
      <c r="H5022" s="1" t="s">
        <v>9968</v>
      </c>
      <c r="J5022" s="1">
        <v>0</v>
      </c>
      <c r="K5022" s="1">
        <v>0</v>
      </c>
      <c r="L5022" s="1">
        <v>5</v>
      </c>
      <c r="M5022" s="1">
        <v>0</v>
      </c>
      <c r="N5022" s="1">
        <v>0</v>
      </c>
      <c r="O5022" s="1">
        <v>0</v>
      </c>
      <c r="P5022" s="1" t="s">
        <v>9443</v>
      </c>
      <c r="Q5022" s="1">
        <v>0</v>
      </c>
      <c r="R5022" s="1">
        <v>0</v>
      </c>
      <c r="S5022" s="1">
        <v>0</v>
      </c>
      <c r="T5022" s="1" t="s">
        <v>9516</v>
      </c>
    </row>
    <row r="5023" spans="1:20" ht="13.5" customHeight="1">
      <c r="A5023" s="1" t="s">
        <v>9965</v>
      </c>
      <c r="B5023" s="1" t="s">
        <v>9966</v>
      </c>
      <c r="C5023" s="1" t="s">
        <v>9963</v>
      </c>
      <c r="D5023" s="7" t="s">
        <v>9773</v>
      </c>
      <c r="P5023" s="7"/>
    </row>
    <row r="5024" spans="1:20" ht="13.5" customHeight="1">
      <c r="A5024" s="1" t="s">
        <v>9965</v>
      </c>
      <c r="B5024" s="1" t="s">
        <v>9966</v>
      </c>
      <c r="C5024" s="1" t="s">
        <v>9981</v>
      </c>
      <c r="D5024" s="7" t="s">
        <v>9773</v>
      </c>
      <c r="P5024" s="7"/>
    </row>
    <row r="5025" spans="1:20" ht="13.5" customHeight="1">
      <c r="A5025" s="1" t="s">
        <v>9965</v>
      </c>
      <c r="B5025" s="1" t="s">
        <v>9966</v>
      </c>
      <c r="C5025" s="1" t="s">
        <v>9982</v>
      </c>
      <c r="D5025" s="7" t="s">
        <v>9773</v>
      </c>
      <c r="P5025" s="7"/>
    </row>
    <row r="5026" spans="1:20" ht="13.5" customHeight="1">
      <c r="A5026" s="1" t="s">
        <v>9965</v>
      </c>
      <c r="B5026" s="1" t="s">
        <v>9966</v>
      </c>
      <c r="C5026" s="1" t="s">
        <v>9983</v>
      </c>
      <c r="D5026" s="7" t="s">
        <v>9773</v>
      </c>
      <c r="E5026" s="1" t="s">
        <v>9987</v>
      </c>
      <c r="P5026" s="7"/>
    </row>
    <row r="5027" spans="1:20" ht="13.5" customHeight="1">
      <c r="A5027" s="1" t="s">
        <v>9965</v>
      </c>
      <c r="B5027" s="1" t="s">
        <v>9966</v>
      </c>
      <c r="C5027" s="1" t="s">
        <v>9984</v>
      </c>
      <c r="D5027" s="7" t="s">
        <v>9773</v>
      </c>
      <c r="P5027" s="7"/>
    </row>
    <row r="5028" spans="1:20" ht="13.5" customHeight="1">
      <c r="A5028" s="1" t="s">
        <v>9965</v>
      </c>
      <c r="B5028" s="1" t="s">
        <v>9966</v>
      </c>
      <c r="C5028" s="1" t="s">
        <v>9985</v>
      </c>
      <c r="D5028" s="7" t="s">
        <v>9773</v>
      </c>
      <c r="P5028" s="7"/>
    </row>
    <row r="5029" spans="1:20" ht="13.5" customHeight="1">
      <c r="A5029" s="1" t="s">
        <v>9965</v>
      </c>
      <c r="B5029" s="1" t="s">
        <v>9966</v>
      </c>
      <c r="C5029" s="1" t="s">
        <v>9986</v>
      </c>
      <c r="D5029" s="7" t="s">
        <v>9773</v>
      </c>
      <c r="P5029" s="7"/>
    </row>
    <row r="5030" spans="1:20" ht="13.5" customHeight="1">
      <c r="A5030" s="1" t="s">
        <v>2019</v>
      </c>
      <c r="B5030" s="1" t="s">
        <v>9684</v>
      </c>
      <c r="C5030" s="1" t="s">
        <v>9684</v>
      </c>
      <c r="D5030" s="1" t="s">
        <v>9247</v>
      </c>
      <c r="E5030" s="1" t="s">
        <v>2069</v>
      </c>
      <c r="F5030" s="1">
        <v>0</v>
      </c>
      <c r="G5030" s="1">
        <v>-1</v>
      </c>
      <c r="H5030" s="1" t="s">
        <v>9248</v>
      </c>
      <c r="J5030" s="1">
        <v>0</v>
      </c>
      <c r="K5030" s="1">
        <v>0</v>
      </c>
      <c r="L5030" s="1">
        <v>0</v>
      </c>
      <c r="M5030" s="1">
        <v>0</v>
      </c>
      <c r="N5030" s="1">
        <v>0</v>
      </c>
      <c r="O5030" s="1">
        <v>0</v>
      </c>
      <c r="P5030" s="1" t="s">
        <v>9516</v>
      </c>
      <c r="Q5030" s="1">
        <v>0</v>
      </c>
      <c r="R5030" s="1">
        <v>0</v>
      </c>
      <c r="S5030" s="1">
        <v>0</v>
      </c>
      <c r="T5030" s="1" t="s">
        <v>9516</v>
      </c>
    </row>
    <row r="5031" spans="1:20" ht="13.5" customHeight="1">
      <c r="A5031" s="1" t="s">
        <v>2019</v>
      </c>
      <c r="B5031" s="1" t="s">
        <v>9245</v>
      </c>
      <c r="C5031" s="1" t="s">
        <v>9245</v>
      </c>
      <c r="D5031" s="1" t="s">
        <v>9249</v>
      </c>
      <c r="E5031" s="1" t="s">
        <v>9250</v>
      </c>
      <c r="F5031" s="1">
        <v>21.3</v>
      </c>
      <c r="G5031" s="1">
        <v>-1</v>
      </c>
      <c r="H5031" s="1" t="s">
        <v>9251</v>
      </c>
      <c r="J5031" s="1">
        <v>0</v>
      </c>
      <c r="K5031" s="1">
        <v>0</v>
      </c>
      <c r="L5031" s="1">
        <v>0</v>
      </c>
      <c r="M5031" s="1">
        <v>0</v>
      </c>
      <c r="N5031" s="1">
        <v>0</v>
      </c>
      <c r="O5031" s="1">
        <v>0</v>
      </c>
      <c r="P5031" s="1" t="s">
        <v>9516</v>
      </c>
      <c r="Q5031" s="1">
        <v>0</v>
      </c>
      <c r="R5031" s="1">
        <v>0</v>
      </c>
      <c r="S5031" s="1">
        <v>0</v>
      </c>
      <c r="T5031" s="1" t="s">
        <v>9516</v>
      </c>
    </row>
    <row r="5032" spans="1:20" ht="13.5" customHeight="1">
      <c r="A5032" s="1" t="s">
        <v>10273</v>
      </c>
      <c r="B5032" s="1" t="s">
        <v>9245</v>
      </c>
      <c r="C5032" s="1" t="s">
        <v>9245</v>
      </c>
      <c r="D5032" s="1" t="s">
        <v>9253</v>
      </c>
      <c r="E5032" s="1" t="s">
        <v>4659</v>
      </c>
      <c r="F5032" s="1">
        <v>32</v>
      </c>
      <c r="G5032" s="1">
        <v>-1</v>
      </c>
      <c r="H5032" s="1" t="s">
        <v>9254</v>
      </c>
      <c r="J5032" s="1">
        <v>0</v>
      </c>
      <c r="K5032" s="1">
        <v>0</v>
      </c>
      <c r="L5032" s="1">
        <v>0</v>
      </c>
      <c r="M5032" s="1">
        <v>0</v>
      </c>
      <c r="N5032" s="1">
        <v>0</v>
      </c>
      <c r="O5032" s="1">
        <v>0</v>
      </c>
      <c r="P5032" s="1" t="s">
        <v>9516</v>
      </c>
      <c r="Q5032" s="1">
        <v>0</v>
      </c>
      <c r="R5032" s="1">
        <v>0</v>
      </c>
      <c r="S5032" s="1">
        <v>0</v>
      </c>
      <c r="T5032" s="1" t="s">
        <v>9516</v>
      </c>
    </row>
    <row r="5033" spans="1:20" ht="13.5" customHeight="1">
      <c r="A5033" s="1" t="s">
        <v>10273</v>
      </c>
      <c r="B5033" s="1" t="s">
        <v>9245</v>
      </c>
      <c r="C5033" s="1" t="s">
        <v>9245</v>
      </c>
      <c r="D5033" s="1" t="s">
        <v>9255</v>
      </c>
      <c r="E5033" s="1" t="s">
        <v>9256</v>
      </c>
      <c r="F5033" s="1">
        <v>70.8</v>
      </c>
      <c r="G5033" s="1">
        <v>-1</v>
      </c>
      <c r="H5033" s="1" t="s">
        <v>9254</v>
      </c>
      <c r="J5033" s="1">
        <v>0</v>
      </c>
      <c r="K5033" s="1">
        <v>0</v>
      </c>
      <c r="L5033" s="1">
        <v>0</v>
      </c>
      <c r="M5033" s="1">
        <v>0</v>
      </c>
      <c r="N5033" s="1">
        <v>0</v>
      </c>
      <c r="O5033" s="1">
        <v>0</v>
      </c>
      <c r="P5033" s="1" t="s">
        <v>9516</v>
      </c>
      <c r="Q5033" s="1">
        <v>0</v>
      </c>
      <c r="R5033" s="1">
        <v>0</v>
      </c>
      <c r="S5033" s="1">
        <v>0</v>
      </c>
      <c r="T5033" s="1" t="s">
        <v>9516</v>
      </c>
    </row>
    <row r="5034" spans="1:20" ht="13.5" customHeight="1">
      <c r="A5034" s="1" t="s">
        <v>2801</v>
      </c>
      <c r="B5034" s="1" t="s">
        <v>9245</v>
      </c>
      <c r="C5034" s="1" t="s">
        <v>9245</v>
      </c>
      <c r="D5034" s="1" t="s">
        <v>10250</v>
      </c>
      <c r="E5034" s="1" t="s">
        <v>10253</v>
      </c>
      <c r="F5034" s="1">
        <v>82</v>
      </c>
      <c r="G5034" s="1">
        <v>-1</v>
      </c>
      <c r="H5034" s="1" t="s">
        <v>9258</v>
      </c>
      <c r="J5034" s="1">
        <v>0</v>
      </c>
      <c r="K5034" s="1">
        <v>0</v>
      </c>
      <c r="L5034" s="1">
        <v>0</v>
      </c>
      <c r="M5034" s="1">
        <v>0</v>
      </c>
      <c r="N5034" s="1">
        <v>0</v>
      </c>
      <c r="O5034" s="1">
        <v>0</v>
      </c>
      <c r="P5034" s="1" t="s">
        <v>9516</v>
      </c>
      <c r="Q5034" s="1">
        <v>0</v>
      </c>
      <c r="R5034" s="1">
        <v>0</v>
      </c>
      <c r="S5034" s="1">
        <v>0</v>
      </c>
      <c r="T5034" s="1" t="s">
        <v>9516</v>
      </c>
    </row>
    <row r="5035" spans="1:20" ht="13.5" customHeight="1">
      <c r="A5035" s="1" t="s">
        <v>2801</v>
      </c>
      <c r="B5035" s="1" t="s">
        <v>9258</v>
      </c>
      <c r="C5035" s="1" t="s">
        <v>9258</v>
      </c>
      <c r="D5035" s="1" t="s">
        <v>10250</v>
      </c>
      <c r="E5035" s="1" t="s">
        <v>10253</v>
      </c>
      <c r="F5035" s="1">
        <v>0</v>
      </c>
      <c r="G5035" s="1">
        <v>-1</v>
      </c>
      <c r="H5035" s="1" t="s">
        <v>9245</v>
      </c>
      <c r="J5035" s="1">
        <v>0</v>
      </c>
      <c r="K5035" s="1">
        <v>0</v>
      </c>
      <c r="L5035" s="1">
        <v>0</v>
      </c>
      <c r="M5035" s="1">
        <v>0</v>
      </c>
      <c r="N5035" s="1">
        <v>0</v>
      </c>
      <c r="O5035" s="1">
        <v>0</v>
      </c>
      <c r="P5035" s="1" t="s">
        <v>9516</v>
      </c>
      <c r="Q5035" s="1">
        <v>0</v>
      </c>
      <c r="R5035" s="1">
        <v>0</v>
      </c>
      <c r="S5035" s="1">
        <v>0</v>
      </c>
      <c r="T5035" s="1" t="s">
        <v>9516</v>
      </c>
    </row>
    <row r="5036" spans="1:20" ht="13.5" customHeight="1">
      <c r="A5036" s="1" t="s">
        <v>2801</v>
      </c>
      <c r="B5036" s="1" t="s">
        <v>9258</v>
      </c>
      <c r="C5036" s="1" t="s">
        <v>9258</v>
      </c>
      <c r="D5036" s="1" t="s">
        <v>9260</v>
      </c>
      <c r="E5036" s="1" t="s">
        <v>2804</v>
      </c>
      <c r="F5036" s="1">
        <v>25.9</v>
      </c>
      <c r="G5036" s="1">
        <v>-1</v>
      </c>
      <c r="H5036" s="1" t="s">
        <v>9261</v>
      </c>
      <c r="J5036" s="1">
        <v>0</v>
      </c>
      <c r="K5036" s="1">
        <v>0</v>
      </c>
      <c r="L5036" s="1">
        <v>0</v>
      </c>
      <c r="M5036" s="1">
        <v>0</v>
      </c>
      <c r="N5036" s="1">
        <v>0</v>
      </c>
      <c r="O5036" s="1">
        <v>0</v>
      </c>
      <c r="P5036" s="1" t="s">
        <v>9516</v>
      </c>
      <c r="Q5036" s="1">
        <v>0</v>
      </c>
      <c r="R5036" s="1">
        <v>0</v>
      </c>
      <c r="S5036" s="1">
        <v>0</v>
      </c>
      <c r="T5036" s="1" t="s">
        <v>9516</v>
      </c>
    </row>
    <row r="5037" spans="1:20" ht="13.5" customHeight="1">
      <c r="A5037" s="1" t="s">
        <v>2801</v>
      </c>
      <c r="B5037" s="1" t="s">
        <v>9258</v>
      </c>
      <c r="C5037" s="1" t="s">
        <v>9258</v>
      </c>
      <c r="D5037" s="1" t="s">
        <v>9262</v>
      </c>
      <c r="E5037" s="1" t="s">
        <v>2853</v>
      </c>
      <c r="F5037" s="1">
        <v>77.3</v>
      </c>
      <c r="G5037" s="1">
        <v>-1</v>
      </c>
      <c r="H5037" s="1" t="s">
        <v>9263</v>
      </c>
      <c r="J5037" s="1">
        <v>0</v>
      </c>
      <c r="K5037" s="1">
        <v>0</v>
      </c>
      <c r="L5037" s="1">
        <v>0</v>
      </c>
      <c r="M5037" s="1">
        <v>0</v>
      </c>
      <c r="N5037" s="1">
        <v>0</v>
      </c>
      <c r="O5037" s="1">
        <v>0</v>
      </c>
      <c r="P5037" s="1" t="s">
        <v>9516</v>
      </c>
      <c r="Q5037" s="1">
        <v>0</v>
      </c>
      <c r="R5037" s="1">
        <v>0</v>
      </c>
      <c r="S5037" s="1">
        <v>0</v>
      </c>
      <c r="T5037" s="1" t="s">
        <v>9516</v>
      </c>
    </row>
    <row r="5038" spans="1:20" ht="13.5" customHeight="1">
      <c r="A5038" s="1" t="s">
        <v>2801</v>
      </c>
      <c r="B5038" s="1" t="s">
        <v>9258</v>
      </c>
      <c r="C5038" s="1" t="s">
        <v>9258</v>
      </c>
      <c r="D5038" s="1" t="s">
        <v>9264</v>
      </c>
      <c r="E5038" s="1" t="s">
        <v>4272</v>
      </c>
      <c r="F5038" s="1">
        <v>121.9</v>
      </c>
      <c r="G5038" s="1">
        <v>-1</v>
      </c>
      <c r="H5038" s="1" t="s">
        <v>9265</v>
      </c>
      <c r="J5038" s="1">
        <v>0</v>
      </c>
      <c r="K5038" s="1">
        <v>0</v>
      </c>
      <c r="L5038" s="1">
        <v>0</v>
      </c>
      <c r="M5038" s="1">
        <v>0</v>
      </c>
      <c r="N5038" s="1">
        <v>0</v>
      </c>
      <c r="O5038" s="1">
        <v>0</v>
      </c>
      <c r="P5038" s="1" t="s">
        <v>9516</v>
      </c>
      <c r="Q5038" s="1">
        <v>0</v>
      </c>
      <c r="R5038" s="1">
        <v>0</v>
      </c>
      <c r="S5038" s="1">
        <v>0</v>
      </c>
      <c r="T5038" s="1" t="s">
        <v>9516</v>
      </c>
    </row>
    <row r="5039" spans="1:20" ht="13.5" customHeight="1">
      <c r="A5039" s="1" t="s">
        <v>5149</v>
      </c>
      <c r="B5039" s="1" t="s">
        <v>9266</v>
      </c>
      <c r="C5039" s="1" t="s">
        <v>9703</v>
      </c>
      <c r="D5039" s="1" t="s">
        <v>5416</v>
      </c>
      <c r="E5039" s="1" t="s">
        <v>9267</v>
      </c>
      <c r="F5039" s="1">
        <v>0</v>
      </c>
      <c r="G5039" s="1">
        <v>-1</v>
      </c>
      <c r="H5039" s="1" t="s">
        <v>9268</v>
      </c>
      <c r="J5039" s="1">
        <v>0</v>
      </c>
      <c r="K5039" s="1">
        <v>0</v>
      </c>
      <c r="L5039" s="1">
        <v>0</v>
      </c>
      <c r="M5039" s="1">
        <v>0</v>
      </c>
      <c r="N5039" s="1">
        <v>0</v>
      </c>
      <c r="O5039" s="1">
        <v>0</v>
      </c>
      <c r="P5039" s="1" t="s">
        <v>9516</v>
      </c>
      <c r="Q5039" s="1">
        <v>0</v>
      </c>
      <c r="R5039" s="1">
        <v>0</v>
      </c>
      <c r="S5039" s="1">
        <v>0</v>
      </c>
      <c r="T5039" s="1" t="s">
        <v>9516</v>
      </c>
    </row>
    <row r="5040" spans="1:20" ht="13.5" customHeight="1">
      <c r="A5040" s="1" t="s">
        <v>5149</v>
      </c>
      <c r="B5040" s="1" t="s">
        <v>9266</v>
      </c>
      <c r="C5040" s="1" t="s">
        <v>9703</v>
      </c>
      <c r="D5040" s="1" t="s">
        <v>9269</v>
      </c>
      <c r="E5040" s="1" t="s">
        <v>9270</v>
      </c>
      <c r="F5040" s="1">
        <v>22.3</v>
      </c>
      <c r="G5040" s="1">
        <v>-1</v>
      </c>
      <c r="H5040" s="1" t="s">
        <v>9271</v>
      </c>
      <c r="J5040" s="1">
        <v>0</v>
      </c>
      <c r="K5040" s="1">
        <v>0</v>
      </c>
      <c r="L5040" s="1">
        <v>0</v>
      </c>
      <c r="M5040" s="1">
        <v>0</v>
      </c>
      <c r="N5040" s="1">
        <v>0</v>
      </c>
      <c r="O5040" s="1">
        <v>0</v>
      </c>
      <c r="P5040" s="1" t="s">
        <v>9516</v>
      </c>
      <c r="Q5040" s="1">
        <v>0</v>
      </c>
      <c r="R5040" s="1">
        <v>0</v>
      </c>
      <c r="S5040" s="1">
        <v>0</v>
      </c>
      <c r="T5040" s="1" t="s">
        <v>9516</v>
      </c>
    </row>
    <row r="5041" spans="1:20" ht="13.5" customHeight="1">
      <c r="A5041" s="1" t="s">
        <v>7831</v>
      </c>
      <c r="B5041" s="1" t="s">
        <v>9272</v>
      </c>
      <c r="C5041" s="1" t="s">
        <v>9378</v>
      </c>
      <c r="D5041" s="1" t="s">
        <v>9273</v>
      </c>
      <c r="E5041" s="1" t="s">
        <v>9274</v>
      </c>
      <c r="F5041" s="4">
        <v>0</v>
      </c>
      <c r="G5041" s="1">
        <v>-1</v>
      </c>
      <c r="H5041" s="1" t="s">
        <v>7664</v>
      </c>
      <c r="J5041" s="1">
        <v>0</v>
      </c>
      <c r="K5041" s="1">
        <v>0</v>
      </c>
      <c r="L5041" s="1">
        <v>0</v>
      </c>
      <c r="M5041" s="1">
        <v>0</v>
      </c>
      <c r="N5041" s="1">
        <v>0</v>
      </c>
      <c r="O5041" s="1">
        <v>0</v>
      </c>
      <c r="P5041" s="1" t="s">
        <v>9516</v>
      </c>
      <c r="Q5041" s="1">
        <v>0</v>
      </c>
      <c r="R5041" s="1">
        <v>0</v>
      </c>
      <c r="S5041" s="1">
        <v>0</v>
      </c>
      <c r="T5041" s="1" t="s">
        <v>9516</v>
      </c>
    </row>
    <row r="5042" spans="1:20" ht="13.5" customHeight="1">
      <c r="A5042" s="1" t="s">
        <v>7831</v>
      </c>
      <c r="B5042" s="1" t="s">
        <v>9272</v>
      </c>
      <c r="C5042" s="1" t="s">
        <v>9378</v>
      </c>
      <c r="D5042" s="1" t="s">
        <v>9275</v>
      </c>
      <c r="E5042" s="1" t="s">
        <v>9276</v>
      </c>
      <c r="F5042" s="4">
        <v>4.4000000000000004</v>
      </c>
      <c r="G5042" s="1">
        <v>-1</v>
      </c>
      <c r="H5042" s="1" t="s">
        <v>9277</v>
      </c>
      <c r="J5042" s="1">
        <v>0</v>
      </c>
      <c r="K5042" s="1">
        <v>0</v>
      </c>
      <c r="L5042" s="1">
        <v>0</v>
      </c>
      <c r="M5042" s="1">
        <v>0</v>
      </c>
      <c r="N5042" s="1">
        <v>0</v>
      </c>
      <c r="O5042" s="1">
        <v>0</v>
      </c>
      <c r="P5042" s="1" t="s">
        <v>9516</v>
      </c>
      <c r="Q5042" s="1">
        <v>0</v>
      </c>
      <c r="R5042" s="1">
        <v>0</v>
      </c>
      <c r="S5042" s="1">
        <v>0</v>
      </c>
      <c r="T5042" s="1" t="s">
        <v>9516</v>
      </c>
    </row>
    <row r="5043" spans="1:20" ht="13.5" customHeight="1">
      <c r="A5043" s="1" t="s">
        <v>9381</v>
      </c>
      <c r="B5043" s="1" t="s">
        <v>9278</v>
      </c>
      <c r="C5043" s="1" t="s">
        <v>9704</v>
      </c>
      <c r="D5043" s="1" t="s">
        <v>9279</v>
      </c>
      <c r="E5043" s="1" t="s">
        <v>9280</v>
      </c>
      <c r="F5043" s="4">
        <v>0</v>
      </c>
      <c r="G5043" s="1">
        <v>-1</v>
      </c>
      <c r="H5043" s="1" t="s">
        <v>9404</v>
      </c>
      <c r="J5043" s="1">
        <v>0</v>
      </c>
      <c r="K5043" s="1">
        <v>0</v>
      </c>
      <c r="L5043" s="1">
        <v>0</v>
      </c>
      <c r="M5043" s="1">
        <v>0</v>
      </c>
      <c r="N5043" s="1">
        <v>0</v>
      </c>
      <c r="O5043" s="1">
        <v>0</v>
      </c>
      <c r="P5043" s="1" t="s">
        <v>9516</v>
      </c>
      <c r="Q5043" s="1">
        <v>0</v>
      </c>
      <c r="R5043" s="1">
        <v>0</v>
      </c>
      <c r="S5043" s="1">
        <v>0</v>
      </c>
      <c r="T5043" s="1" t="s">
        <v>9516</v>
      </c>
    </row>
    <row r="5044" spans="1:20" ht="13.5" customHeight="1">
      <c r="A5044" s="1" t="s">
        <v>9381</v>
      </c>
      <c r="B5044" s="1" t="s">
        <v>9278</v>
      </c>
      <c r="C5044" s="1" t="s">
        <v>9704</v>
      </c>
      <c r="D5044" s="1" t="s">
        <v>9379</v>
      </c>
      <c r="E5044" s="1" t="s">
        <v>9380</v>
      </c>
      <c r="F5044" s="4">
        <v>17.2</v>
      </c>
      <c r="G5044" s="1">
        <v>-1</v>
      </c>
      <c r="H5044" s="1" t="s">
        <v>9403</v>
      </c>
      <c r="J5044" s="1">
        <v>0</v>
      </c>
      <c r="K5044" s="1">
        <v>0</v>
      </c>
      <c r="L5044" s="1">
        <v>0</v>
      </c>
      <c r="M5044" s="1">
        <v>0</v>
      </c>
      <c r="N5044" s="1">
        <v>0</v>
      </c>
      <c r="O5044" s="1">
        <v>0</v>
      </c>
      <c r="P5044" s="1" t="s">
        <v>9516</v>
      </c>
      <c r="Q5044" s="1">
        <v>0</v>
      </c>
      <c r="R5044" s="1">
        <v>0</v>
      </c>
      <c r="S5044" s="1">
        <v>0</v>
      </c>
      <c r="T5044" s="1" t="s">
        <v>9516</v>
      </c>
    </row>
    <row r="5045" spans="1:20" ht="13.5" customHeight="1">
      <c r="A5045" s="1" t="s">
        <v>9382</v>
      </c>
      <c r="B5045" s="1" t="s">
        <v>9278</v>
      </c>
      <c r="C5045" s="1" t="s">
        <v>9704</v>
      </c>
      <c r="D5045" s="1" t="s">
        <v>9281</v>
      </c>
      <c r="E5045" s="1" t="s">
        <v>9282</v>
      </c>
      <c r="F5045" s="4">
        <v>56.1</v>
      </c>
      <c r="G5045" s="1">
        <v>-1</v>
      </c>
      <c r="H5045" s="1" t="s">
        <v>9401</v>
      </c>
      <c r="J5045" s="1">
        <v>0</v>
      </c>
      <c r="K5045" s="1">
        <v>0</v>
      </c>
      <c r="L5045" s="1">
        <v>0</v>
      </c>
      <c r="M5045" s="1">
        <v>0</v>
      </c>
      <c r="N5045" s="1">
        <v>0</v>
      </c>
      <c r="O5045" s="1">
        <v>0</v>
      </c>
      <c r="P5045" s="1" t="s">
        <v>9516</v>
      </c>
      <c r="Q5045" s="1">
        <v>0</v>
      </c>
      <c r="R5045" s="1">
        <v>0</v>
      </c>
      <c r="S5045" s="1">
        <v>0</v>
      </c>
      <c r="T5045" s="1" t="s">
        <v>9516</v>
      </c>
    </row>
    <row r="5046" spans="1:20" ht="13.5" customHeight="1">
      <c r="A5046" s="1" t="s">
        <v>9393</v>
      </c>
      <c r="B5046" s="1" t="s">
        <v>9283</v>
      </c>
      <c r="C5046" s="1" t="s">
        <v>9389</v>
      </c>
      <c r="D5046" s="1" t="s">
        <v>9383</v>
      </c>
      <c r="E5046" s="1" t="s">
        <v>9385</v>
      </c>
      <c r="F5046" s="1">
        <v>0</v>
      </c>
      <c r="G5046" s="1">
        <v>-1</v>
      </c>
      <c r="H5046" s="1" t="s">
        <v>9395</v>
      </c>
      <c r="J5046" s="1">
        <v>0</v>
      </c>
      <c r="K5046" s="1">
        <v>0</v>
      </c>
      <c r="L5046" s="1">
        <v>0</v>
      </c>
      <c r="M5046" s="1">
        <v>0</v>
      </c>
      <c r="N5046" s="1">
        <v>0</v>
      </c>
      <c r="O5046" s="1">
        <v>0</v>
      </c>
      <c r="P5046" s="1" t="s">
        <v>9516</v>
      </c>
      <c r="Q5046" s="1">
        <v>0</v>
      </c>
      <c r="R5046" s="1">
        <v>0</v>
      </c>
      <c r="S5046" s="1">
        <v>0</v>
      </c>
      <c r="T5046" s="1" t="s">
        <v>9516</v>
      </c>
    </row>
    <row r="5047" spans="1:20" ht="13.5" customHeight="1">
      <c r="A5047" s="1" t="s">
        <v>9393</v>
      </c>
      <c r="B5047" s="1" t="s">
        <v>9283</v>
      </c>
      <c r="C5047" s="1" t="s">
        <v>9389</v>
      </c>
      <c r="D5047" s="1" t="s">
        <v>9384</v>
      </c>
      <c r="E5047" s="1" t="s">
        <v>9386</v>
      </c>
      <c r="F5047" s="1">
        <v>24.7</v>
      </c>
      <c r="G5047" s="1">
        <v>-1</v>
      </c>
      <c r="H5047" s="1" t="s">
        <v>9400</v>
      </c>
      <c r="J5047" s="1">
        <v>0</v>
      </c>
      <c r="K5047" s="1">
        <v>0</v>
      </c>
      <c r="L5047" s="1">
        <v>0</v>
      </c>
      <c r="M5047" s="1">
        <v>0</v>
      </c>
      <c r="N5047" s="1">
        <v>0</v>
      </c>
      <c r="O5047" s="1">
        <v>0</v>
      </c>
      <c r="P5047" s="1" t="s">
        <v>9516</v>
      </c>
      <c r="Q5047" s="1">
        <v>0</v>
      </c>
      <c r="R5047" s="1">
        <v>0</v>
      </c>
      <c r="S5047" s="1">
        <v>0</v>
      </c>
      <c r="T5047" s="1" t="s">
        <v>9516</v>
      </c>
    </row>
    <row r="5048" spans="1:20" ht="13.5" customHeight="1">
      <c r="A5048" s="1" t="s">
        <v>9381</v>
      </c>
      <c r="B5048" s="1" t="s">
        <v>9283</v>
      </c>
      <c r="C5048" s="1" t="s">
        <v>9389</v>
      </c>
      <c r="D5048" s="1" t="s">
        <v>9387</v>
      </c>
      <c r="E5048" s="1" t="s">
        <v>9388</v>
      </c>
      <c r="F5048" s="1">
        <v>83.6</v>
      </c>
      <c r="G5048" s="1">
        <v>-1</v>
      </c>
      <c r="H5048" s="1" t="s">
        <v>9396</v>
      </c>
      <c r="J5048" s="1">
        <v>0</v>
      </c>
      <c r="K5048" s="1">
        <v>0</v>
      </c>
      <c r="L5048" s="1">
        <v>0</v>
      </c>
      <c r="M5048" s="1">
        <v>0</v>
      </c>
      <c r="N5048" s="1">
        <v>0</v>
      </c>
      <c r="O5048" s="1">
        <v>0</v>
      </c>
      <c r="P5048" s="1" t="s">
        <v>9516</v>
      </c>
      <c r="Q5048" s="1">
        <v>0</v>
      </c>
      <c r="R5048" s="1">
        <v>0</v>
      </c>
      <c r="S5048" s="1">
        <v>0</v>
      </c>
      <c r="T5048" s="1" t="s">
        <v>9516</v>
      </c>
    </row>
    <row r="5049" spans="1:20" ht="13.5" customHeight="1">
      <c r="A5049" s="1" t="s">
        <v>9393</v>
      </c>
      <c r="B5049" s="1" t="s">
        <v>9283</v>
      </c>
      <c r="C5049" s="1" t="s">
        <v>9706</v>
      </c>
      <c r="D5049" s="1" t="s">
        <v>9391</v>
      </c>
      <c r="E5049" s="1" t="s">
        <v>9392</v>
      </c>
      <c r="F5049" s="1">
        <v>0</v>
      </c>
      <c r="G5049" s="1">
        <v>-1</v>
      </c>
      <c r="H5049" s="1" t="s">
        <v>9399</v>
      </c>
      <c r="J5049" s="1">
        <v>0</v>
      </c>
      <c r="K5049" s="1">
        <v>0</v>
      </c>
      <c r="L5049" s="1">
        <v>0</v>
      </c>
      <c r="M5049" s="1">
        <v>0</v>
      </c>
      <c r="N5049" s="1">
        <v>0</v>
      </c>
      <c r="O5049" s="1">
        <v>0</v>
      </c>
      <c r="P5049" s="1" t="s">
        <v>9516</v>
      </c>
      <c r="Q5049" s="1">
        <v>0</v>
      </c>
      <c r="R5049" s="1">
        <v>0</v>
      </c>
      <c r="S5049" s="1">
        <v>0</v>
      </c>
      <c r="T5049" s="1" t="s">
        <v>9516</v>
      </c>
    </row>
    <row r="5050" spans="1:20" ht="13.5" customHeight="1">
      <c r="A5050" s="1" t="s">
        <v>9393</v>
      </c>
      <c r="B5050" s="1" t="s">
        <v>9283</v>
      </c>
      <c r="C5050" s="1" t="s">
        <v>9706</v>
      </c>
      <c r="D5050" s="1" t="s">
        <v>9390</v>
      </c>
      <c r="E5050" s="1" t="s">
        <v>9386</v>
      </c>
      <c r="F5050" s="1">
        <v>30.4</v>
      </c>
      <c r="G5050" s="1">
        <v>-1</v>
      </c>
      <c r="H5050" s="1" t="s">
        <v>9394</v>
      </c>
      <c r="J5050" s="1">
        <v>0</v>
      </c>
      <c r="K5050" s="1">
        <v>0</v>
      </c>
      <c r="L5050" s="1">
        <v>0</v>
      </c>
      <c r="M5050" s="1">
        <v>0</v>
      </c>
      <c r="N5050" s="1">
        <v>0</v>
      </c>
      <c r="O5050" s="1">
        <v>0</v>
      </c>
      <c r="P5050" s="1" t="s">
        <v>9516</v>
      </c>
      <c r="Q5050" s="1">
        <v>0</v>
      </c>
      <c r="R5050" s="1">
        <v>0</v>
      </c>
      <c r="S5050" s="1">
        <v>0</v>
      </c>
      <c r="T5050" s="1" t="s">
        <v>9516</v>
      </c>
    </row>
    <row r="5051" spans="1:20" ht="13.5" customHeight="1">
      <c r="A5051" s="1" t="s">
        <v>9408</v>
      </c>
      <c r="B5051" s="1" t="s">
        <v>9698</v>
      </c>
      <c r="C5051" s="1" t="s">
        <v>9407</v>
      </c>
      <c r="D5051" s="1" t="s">
        <v>9285</v>
      </c>
      <c r="E5051" s="1" t="s">
        <v>9286</v>
      </c>
      <c r="F5051" s="1">
        <v>0</v>
      </c>
      <c r="G5051" s="1">
        <v>-1</v>
      </c>
      <c r="H5051" s="1" t="s">
        <v>9409</v>
      </c>
      <c r="J5051" s="1">
        <v>0</v>
      </c>
      <c r="K5051" s="1">
        <v>0</v>
      </c>
      <c r="L5051" s="1">
        <v>0</v>
      </c>
      <c r="M5051" s="1">
        <v>0</v>
      </c>
      <c r="N5051" s="1">
        <v>0</v>
      </c>
      <c r="O5051" s="1">
        <v>0</v>
      </c>
      <c r="P5051" s="1" t="s">
        <v>9516</v>
      </c>
      <c r="Q5051" s="1">
        <v>0</v>
      </c>
      <c r="R5051" s="1">
        <v>0</v>
      </c>
      <c r="S5051" s="1">
        <v>0</v>
      </c>
      <c r="T5051" s="1" t="s">
        <v>9516</v>
      </c>
    </row>
    <row r="5052" spans="1:20" ht="13.5" customHeight="1">
      <c r="A5052" s="1" t="s">
        <v>9408</v>
      </c>
      <c r="B5052" s="1" t="s">
        <v>9284</v>
      </c>
      <c r="C5052" s="1" t="s">
        <v>9407</v>
      </c>
      <c r="D5052" s="1" t="s">
        <v>9405</v>
      </c>
      <c r="E5052" s="1" t="s">
        <v>9406</v>
      </c>
      <c r="F5052" s="1">
        <v>15.9</v>
      </c>
      <c r="G5052" s="1">
        <v>-1</v>
      </c>
      <c r="H5052" s="1" t="s">
        <v>9410</v>
      </c>
      <c r="J5052" s="1">
        <v>0</v>
      </c>
      <c r="K5052" s="1">
        <v>0</v>
      </c>
      <c r="L5052" s="1">
        <v>0</v>
      </c>
      <c r="M5052" s="1">
        <v>0</v>
      </c>
      <c r="N5052" s="1">
        <v>0</v>
      </c>
      <c r="O5052" s="1">
        <v>0</v>
      </c>
      <c r="P5052" s="1" t="s">
        <v>9516</v>
      </c>
      <c r="Q5052" s="1">
        <v>0</v>
      </c>
      <c r="R5052" s="1">
        <v>0</v>
      </c>
      <c r="S5052" s="1">
        <v>0</v>
      </c>
      <c r="T5052" s="1" t="s">
        <v>9516</v>
      </c>
    </row>
    <row r="5053" spans="1:20" ht="13.5" customHeight="1">
      <c r="A5053" s="1" t="s">
        <v>9408</v>
      </c>
      <c r="B5053" s="1" t="s">
        <v>9284</v>
      </c>
      <c r="C5053" s="1" t="s">
        <v>9407</v>
      </c>
      <c r="D5053" s="1" t="s">
        <v>3772</v>
      </c>
      <c r="E5053" s="1" t="s">
        <v>9287</v>
      </c>
      <c r="F5053" s="1">
        <v>59.5</v>
      </c>
      <c r="G5053" s="1">
        <v>-1</v>
      </c>
      <c r="H5053" s="1" t="s">
        <v>10014</v>
      </c>
      <c r="J5053" s="1">
        <v>0</v>
      </c>
      <c r="K5053" s="1">
        <v>0</v>
      </c>
      <c r="L5053" s="1">
        <v>0</v>
      </c>
      <c r="M5053" s="1">
        <v>0</v>
      </c>
      <c r="N5053" s="1">
        <v>0</v>
      </c>
      <c r="O5053" s="1">
        <v>0</v>
      </c>
      <c r="P5053" s="1" t="s">
        <v>9516</v>
      </c>
      <c r="Q5053" s="1">
        <v>0</v>
      </c>
      <c r="R5053" s="1">
        <v>0</v>
      </c>
      <c r="S5053" s="1">
        <v>0</v>
      </c>
      <c r="T5053" s="1" t="s">
        <v>9516</v>
      </c>
    </row>
    <row r="5054" spans="1:20" ht="13.5" customHeight="1">
      <c r="A5054" s="1" t="s">
        <v>9408</v>
      </c>
      <c r="B5054" s="1" t="s">
        <v>10102</v>
      </c>
      <c r="C5054" s="1" t="s">
        <v>10058</v>
      </c>
      <c r="D5054" s="1" t="s">
        <v>10499</v>
      </c>
      <c r="E5054" s="1" t="s">
        <v>10573</v>
      </c>
      <c r="F5054" s="1">
        <v>0</v>
      </c>
      <c r="G5054" s="1">
        <v>-1</v>
      </c>
      <c r="H5054" s="1" t="s">
        <v>10520</v>
      </c>
      <c r="J5054" s="1">
        <v>0</v>
      </c>
      <c r="K5054" s="1">
        <v>0</v>
      </c>
      <c r="L5054" s="1">
        <v>0</v>
      </c>
      <c r="M5054" s="1">
        <v>0</v>
      </c>
      <c r="N5054" s="1">
        <v>0</v>
      </c>
      <c r="O5054" s="1">
        <v>0</v>
      </c>
      <c r="P5054" s="1" t="s">
        <v>9516</v>
      </c>
      <c r="Q5054" s="1">
        <v>0</v>
      </c>
      <c r="R5054" s="1">
        <v>0</v>
      </c>
      <c r="S5054" s="1">
        <v>0</v>
      </c>
      <c r="T5054" s="1" t="s">
        <v>9516</v>
      </c>
    </row>
    <row r="5055" spans="1:20">
      <c r="A5055" s="1" t="s">
        <v>10065</v>
      </c>
      <c r="B5055" s="1" t="s">
        <v>10102</v>
      </c>
      <c r="C5055" s="1" t="s">
        <v>10058</v>
      </c>
      <c r="D5055" s="1" t="s">
        <v>9995</v>
      </c>
      <c r="E5055" s="1" t="s">
        <v>10051</v>
      </c>
      <c r="F5055" s="1">
        <v>27.3</v>
      </c>
      <c r="G5055" s="1">
        <v>-1</v>
      </c>
      <c r="H5055" s="1" t="s">
        <v>10062</v>
      </c>
      <c r="J5055" s="1">
        <v>0</v>
      </c>
      <c r="K5055" s="1">
        <v>0</v>
      </c>
      <c r="L5055" s="1">
        <v>0</v>
      </c>
      <c r="M5055" s="1">
        <v>0</v>
      </c>
      <c r="N5055" s="1">
        <v>0</v>
      </c>
      <c r="O5055" s="1">
        <v>0</v>
      </c>
      <c r="P5055" s="1" t="s">
        <v>9516</v>
      </c>
      <c r="Q5055" s="1">
        <v>0</v>
      </c>
      <c r="R5055" s="1">
        <v>0</v>
      </c>
      <c r="S5055" s="1">
        <v>0</v>
      </c>
      <c r="T5055" s="1" t="s">
        <v>9516</v>
      </c>
    </row>
    <row r="5056" spans="1:20">
      <c r="A5056" s="1" t="s">
        <v>10065</v>
      </c>
      <c r="B5056" s="1" t="s">
        <v>10102</v>
      </c>
      <c r="C5056" s="1" t="s">
        <v>10058</v>
      </c>
      <c r="D5056" s="1" t="s">
        <v>10033</v>
      </c>
      <c r="E5056" s="1" t="s">
        <v>10050</v>
      </c>
      <c r="F5056" s="1">
        <v>37.700000000000003</v>
      </c>
      <c r="G5056" s="1">
        <v>-1</v>
      </c>
      <c r="H5056" s="1" t="s">
        <v>10063</v>
      </c>
      <c r="J5056" s="1">
        <v>0</v>
      </c>
      <c r="K5056" s="1">
        <v>0</v>
      </c>
      <c r="L5056" s="1">
        <v>0</v>
      </c>
      <c r="M5056" s="1">
        <v>0</v>
      </c>
      <c r="N5056" s="1">
        <v>0</v>
      </c>
      <c r="O5056" s="1">
        <v>0</v>
      </c>
      <c r="P5056" s="1" t="s">
        <v>9516</v>
      </c>
      <c r="Q5056" s="1">
        <v>0</v>
      </c>
      <c r="R5056" s="1">
        <v>0</v>
      </c>
      <c r="S5056" s="1">
        <v>0</v>
      </c>
      <c r="T5056" s="1" t="s">
        <v>9516</v>
      </c>
    </row>
    <row r="5057" spans="1:20">
      <c r="A5057" s="1" t="s">
        <v>10065</v>
      </c>
      <c r="B5057" s="1" t="s">
        <v>10102</v>
      </c>
      <c r="C5057" s="1" t="s">
        <v>10059</v>
      </c>
      <c r="D5057" s="1" t="s">
        <v>10033</v>
      </c>
      <c r="E5057" s="1" t="s">
        <v>10050</v>
      </c>
      <c r="F5057" s="1">
        <v>0</v>
      </c>
      <c r="G5057" s="1">
        <v>-1</v>
      </c>
      <c r="H5057" s="1" t="s">
        <v>10064</v>
      </c>
      <c r="J5057" s="1">
        <v>0</v>
      </c>
      <c r="K5057" s="1">
        <v>0</v>
      </c>
      <c r="L5057" s="1">
        <v>0</v>
      </c>
      <c r="M5057" s="1">
        <v>0</v>
      </c>
      <c r="N5057" s="1">
        <v>0</v>
      </c>
      <c r="O5057" s="1">
        <v>0</v>
      </c>
      <c r="P5057" s="1" t="s">
        <v>9516</v>
      </c>
      <c r="Q5057" s="1">
        <v>0</v>
      </c>
      <c r="R5057" s="1">
        <v>0</v>
      </c>
      <c r="S5057" s="1">
        <v>0</v>
      </c>
      <c r="T5057" s="1" t="s">
        <v>9516</v>
      </c>
    </row>
    <row r="5058" spans="1:20">
      <c r="A5058" s="1" t="s">
        <v>10065</v>
      </c>
      <c r="B5058" s="1" t="s">
        <v>10102</v>
      </c>
      <c r="C5058" s="1" t="s">
        <v>10059</v>
      </c>
      <c r="D5058" s="1" t="s">
        <v>9996</v>
      </c>
      <c r="E5058" s="1" t="s">
        <v>10049</v>
      </c>
      <c r="F5058" s="1">
        <v>38.799999999999997</v>
      </c>
      <c r="G5058" s="1">
        <v>-1</v>
      </c>
      <c r="H5058" s="1" t="s">
        <v>10075</v>
      </c>
      <c r="J5058" s="1">
        <v>0</v>
      </c>
      <c r="K5058" s="1">
        <v>0</v>
      </c>
      <c r="L5058" s="1">
        <v>0</v>
      </c>
      <c r="M5058" s="1">
        <v>0</v>
      </c>
      <c r="N5058" s="1">
        <v>0</v>
      </c>
      <c r="O5058" s="1">
        <v>0</v>
      </c>
      <c r="P5058" s="1" t="s">
        <v>9516</v>
      </c>
      <c r="Q5058" s="1">
        <v>0</v>
      </c>
      <c r="R5058" s="1">
        <v>0</v>
      </c>
      <c r="S5058" s="1">
        <v>0</v>
      </c>
      <c r="T5058" s="1" t="s">
        <v>9516</v>
      </c>
    </row>
    <row r="5059" spans="1:20">
      <c r="A5059" s="1" t="s">
        <v>10065</v>
      </c>
      <c r="B5059" s="1" t="s">
        <v>10102</v>
      </c>
      <c r="C5059" s="1" t="s">
        <v>10059</v>
      </c>
      <c r="D5059" s="1" t="s">
        <v>10047</v>
      </c>
      <c r="E5059" s="1" t="s">
        <v>10048</v>
      </c>
      <c r="F5059" s="1">
        <v>59.3</v>
      </c>
      <c r="G5059" s="1">
        <v>-1</v>
      </c>
      <c r="H5059" s="1" t="s">
        <v>10046</v>
      </c>
      <c r="J5059" s="1">
        <v>0</v>
      </c>
      <c r="K5059" s="1">
        <v>0</v>
      </c>
      <c r="L5059" s="1">
        <v>0</v>
      </c>
      <c r="M5059" s="1">
        <v>0</v>
      </c>
      <c r="N5059" s="1">
        <v>0</v>
      </c>
      <c r="O5059" s="1">
        <v>0</v>
      </c>
      <c r="P5059" s="1" t="s">
        <v>9516</v>
      </c>
      <c r="Q5059" s="1">
        <v>0</v>
      </c>
      <c r="R5059" s="1">
        <v>0</v>
      </c>
      <c r="S5059" s="1">
        <v>0</v>
      </c>
      <c r="T5059" s="1" t="s">
        <v>9516</v>
      </c>
    </row>
    <row r="5060" spans="1:20">
      <c r="A5060" s="1" t="s">
        <v>10065</v>
      </c>
      <c r="B5060" s="1" t="s">
        <v>10066</v>
      </c>
      <c r="C5060" s="1" t="s">
        <v>10046</v>
      </c>
      <c r="D5060" s="1" t="s">
        <v>10047</v>
      </c>
      <c r="E5060" s="1" t="s">
        <v>10048</v>
      </c>
      <c r="F5060" s="1">
        <v>0</v>
      </c>
      <c r="G5060" s="1">
        <v>-1</v>
      </c>
      <c r="H5060" s="1" t="s">
        <v>10061</v>
      </c>
      <c r="J5060" s="1">
        <v>0</v>
      </c>
      <c r="K5060" s="1">
        <v>0</v>
      </c>
      <c r="L5060" s="1">
        <v>0</v>
      </c>
      <c r="M5060" s="1">
        <v>0</v>
      </c>
      <c r="N5060" s="1">
        <v>0</v>
      </c>
      <c r="O5060" s="1">
        <v>0</v>
      </c>
      <c r="P5060" s="1" t="s">
        <v>9516</v>
      </c>
      <c r="Q5060" s="1">
        <v>0</v>
      </c>
      <c r="R5060" s="1">
        <v>0</v>
      </c>
      <c r="S5060" s="1">
        <v>0</v>
      </c>
      <c r="T5060" s="1" t="s">
        <v>9516</v>
      </c>
    </row>
    <row r="5061" spans="1:20">
      <c r="A5061" s="1" t="s">
        <v>10002</v>
      </c>
      <c r="B5061" s="1" t="s">
        <v>10066</v>
      </c>
      <c r="C5061" s="1" t="s">
        <v>10046</v>
      </c>
      <c r="D5061" s="1" t="s">
        <v>9998</v>
      </c>
      <c r="E5061" s="1" t="s">
        <v>10057</v>
      </c>
      <c r="F5061" s="1">
        <v>58.5</v>
      </c>
      <c r="G5061" s="1">
        <v>-1</v>
      </c>
      <c r="H5061" s="1" t="s">
        <v>10078</v>
      </c>
      <c r="J5061" s="1">
        <v>0</v>
      </c>
      <c r="K5061" s="1">
        <v>0</v>
      </c>
      <c r="L5061" s="1">
        <v>0</v>
      </c>
      <c r="M5061" s="1">
        <v>0</v>
      </c>
      <c r="N5061" s="1">
        <v>0</v>
      </c>
      <c r="O5061" s="1">
        <v>0</v>
      </c>
      <c r="P5061" s="1" t="s">
        <v>9516</v>
      </c>
      <c r="Q5061" s="1">
        <v>0</v>
      </c>
      <c r="R5061" s="1">
        <v>0</v>
      </c>
      <c r="S5061" s="1">
        <v>0</v>
      </c>
      <c r="T5061" s="1" t="s">
        <v>9516</v>
      </c>
    </row>
    <row r="5062" spans="1:20">
      <c r="A5062" s="1" t="s">
        <v>10002</v>
      </c>
      <c r="B5062" s="1" t="s">
        <v>10066</v>
      </c>
      <c r="C5062" s="1" t="s">
        <v>10046</v>
      </c>
      <c r="D5062" s="1" t="s">
        <v>10035</v>
      </c>
      <c r="E5062" s="1" t="s">
        <v>10056</v>
      </c>
      <c r="F5062" s="1">
        <v>77.3</v>
      </c>
      <c r="G5062" s="1">
        <v>-1</v>
      </c>
      <c r="H5062" s="1" t="s">
        <v>10081</v>
      </c>
      <c r="J5062" s="1">
        <v>0</v>
      </c>
      <c r="K5062" s="1">
        <v>0</v>
      </c>
      <c r="L5062" s="1">
        <v>0</v>
      </c>
      <c r="M5062" s="1">
        <v>0</v>
      </c>
      <c r="N5062" s="1">
        <v>0</v>
      </c>
      <c r="O5062" s="1">
        <v>0</v>
      </c>
      <c r="P5062" s="1" t="s">
        <v>9516</v>
      </c>
      <c r="Q5062" s="1">
        <v>0</v>
      </c>
      <c r="R5062" s="1">
        <v>0</v>
      </c>
      <c r="S5062" s="1">
        <v>0</v>
      </c>
      <c r="T5062" s="1" t="s">
        <v>9516</v>
      </c>
    </row>
    <row r="5063" spans="1:20">
      <c r="A5063" s="1" t="s">
        <v>10003</v>
      </c>
      <c r="B5063" s="1" t="s">
        <v>10066</v>
      </c>
      <c r="C5063" s="1" t="s">
        <v>10046</v>
      </c>
      <c r="D5063" s="1" t="s">
        <v>10052</v>
      </c>
      <c r="E5063" s="1" t="s">
        <v>10053</v>
      </c>
      <c r="F5063" s="1">
        <v>100.1</v>
      </c>
      <c r="G5063" s="1">
        <v>-1</v>
      </c>
      <c r="H5063" s="1" t="s">
        <v>10045</v>
      </c>
      <c r="J5063" s="1">
        <v>0</v>
      </c>
      <c r="K5063" s="1">
        <v>0</v>
      </c>
      <c r="L5063" s="1">
        <v>0</v>
      </c>
      <c r="M5063" s="1">
        <v>0</v>
      </c>
      <c r="N5063" s="1">
        <v>0</v>
      </c>
      <c r="O5063" s="1">
        <v>0</v>
      </c>
      <c r="P5063" s="1" t="s">
        <v>9516</v>
      </c>
      <c r="Q5063" s="1">
        <v>0</v>
      </c>
      <c r="R5063" s="1">
        <v>0</v>
      </c>
      <c r="S5063" s="1">
        <v>0</v>
      </c>
      <c r="T5063" s="1" t="s">
        <v>9516</v>
      </c>
    </row>
    <row r="5064" spans="1:20">
      <c r="A5064" s="1" t="s">
        <v>10003</v>
      </c>
      <c r="B5064" s="1" t="s">
        <v>10037</v>
      </c>
      <c r="C5064" s="1" t="s">
        <v>10045</v>
      </c>
      <c r="D5064" s="1" t="s">
        <v>10052</v>
      </c>
      <c r="E5064" s="1" t="s">
        <v>10053</v>
      </c>
      <c r="F5064" s="1">
        <v>0</v>
      </c>
      <c r="G5064" s="1">
        <v>-1</v>
      </c>
      <c r="H5064" s="1" t="s">
        <v>10046</v>
      </c>
      <c r="J5064" s="1">
        <v>0</v>
      </c>
      <c r="K5064" s="1">
        <v>0</v>
      </c>
      <c r="L5064" s="1">
        <v>0</v>
      </c>
      <c r="M5064" s="1">
        <v>0</v>
      </c>
      <c r="N5064" s="1">
        <v>0</v>
      </c>
      <c r="O5064" s="1">
        <v>0</v>
      </c>
      <c r="P5064" s="1" t="s">
        <v>9516</v>
      </c>
      <c r="Q5064" s="1">
        <v>0</v>
      </c>
      <c r="R5064" s="1">
        <v>0</v>
      </c>
      <c r="S5064" s="1">
        <v>0</v>
      </c>
      <c r="T5064" s="1" t="s">
        <v>9516</v>
      </c>
    </row>
    <row r="5065" spans="1:20">
      <c r="A5065" s="1" t="s">
        <v>10003</v>
      </c>
      <c r="B5065" s="1" t="s">
        <v>10037</v>
      </c>
      <c r="C5065" s="1" t="s">
        <v>10045</v>
      </c>
      <c r="D5065" s="1" t="s">
        <v>10036</v>
      </c>
      <c r="E5065" s="1" t="s">
        <v>10055</v>
      </c>
      <c r="F5065" s="1">
        <v>6.3</v>
      </c>
      <c r="G5065" s="1">
        <v>-1</v>
      </c>
      <c r="H5065" s="1" t="s">
        <v>10083</v>
      </c>
      <c r="J5065" s="1">
        <v>0</v>
      </c>
      <c r="K5065" s="1">
        <v>0</v>
      </c>
      <c r="L5065" s="1">
        <v>0</v>
      </c>
      <c r="M5065" s="1">
        <v>0</v>
      </c>
      <c r="N5065" s="1">
        <v>0</v>
      </c>
      <c r="O5065" s="1">
        <v>0</v>
      </c>
      <c r="P5065" s="1" t="s">
        <v>9516</v>
      </c>
      <c r="Q5065" s="1">
        <v>0</v>
      </c>
      <c r="R5065" s="1">
        <v>0</v>
      </c>
      <c r="S5065" s="1">
        <v>0</v>
      </c>
      <c r="T5065" s="1" t="s">
        <v>9516</v>
      </c>
    </row>
    <row r="5066" spans="1:20">
      <c r="A5066" s="1" t="s">
        <v>10003</v>
      </c>
      <c r="B5066" s="1" t="s">
        <v>10037</v>
      </c>
      <c r="C5066" s="1" t="s">
        <v>10045</v>
      </c>
      <c r="D5066" s="1" t="s">
        <v>10000</v>
      </c>
      <c r="E5066" s="1" t="s">
        <v>10054</v>
      </c>
      <c r="F5066" s="1">
        <v>17.8</v>
      </c>
      <c r="G5066" s="1">
        <v>-1</v>
      </c>
      <c r="H5066" s="1" t="s">
        <v>10060</v>
      </c>
      <c r="J5066" s="1">
        <v>0</v>
      </c>
      <c r="K5066" s="1">
        <v>0</v>
      </c>
      <c r="L5066" s="1">
        <v>0</v>
      </c>
      <c r="M5066" s="1">
        <v>0</v>
      </c>
      <c r="N5066" s="1">
        <v>0</v>
      </c>
      <c r="O5066" s="1">
        <v>0</v>
      </c>
      <c r="P5066" s="1" t="s">
        <v>9516</v>
      </c>
      <c r="Q5066" s="1">
        <v>0</v>
      </c>
      <c r="R5066" s="1">
        <v>0</v>
      </c>
      <c r="S5066" s="1">
        <v>0</v>
      </c>
      <c r="T5066" s="1" t="s">
        <v>9516</v>
      </c>
    </row>
    <row r="5067" spans="1:20">
      <c r="A5067" s="1" t="s">
        <v>10493</v>
      </c>
      <c r="B5067" s="1" t="s">
        <v>10494</v>
      </c>
      <c r="C5067" s="1" t="s">
        <v>10494</v>
      </c>
      <c r="D5067" s="1" t="s">
        <v>10495</v>
      </c>
      <c r="E5067" s="1" t="s">
        <v>10521</v>
      </c>
      <c r="F5067" s="1">
        <v>0</v>
      </c>
      <c r="G5067" s="1">
        <v>-1</v>
      </c>
      <c r="H5067" s="1" t="s">
        <v>10569</v>
      </c>
      <c r="J5067" s="1">
        <v>0</v>
      </c>
      <c r="K5067" s="1">
        <v>0</v>
      </c>
      <c r="L5067" s="1">
        <v>0</v>
      </c>
      <c r="M5067" s="1">
        <v>0</v>
      </c>
      <c r="N5067" s="1">
        <v>0</v>
      </c>
      <c r="O5067" s="1">
        <v>0</v>
      </c>
      <c r="P5067" s="1" t="s">
        <v>9516</v>
      </c>
      <c r="Q5067" s="1">
        <v>0</v>
      </c>
      <c r="R5067" s="1">
        <v>0</v>
      </c>
      <c r="S5067" s="1">
        <v>0</v>
      </c>
      <c r="T5067" s="1" t="s">
        <v>9516</v>
      </c>
    </row>
    <row r="5068" spans="1:20">
      <c r="A5068" s="1" t="s">
        <v>10493</v>
      </c>
      <c r="B5068" s="1" t="s">
        <v>10494</v>
      </c>
      <c r="C5068" s="1" t="s">
        <v>10494</v>
      </c>
      <c r="D5068" s="1" t="s">
        <v>10496</v>
      </c>
      <c r="E5068" s="1" t="s">
        <v>10522</v>
      </c>
      <c r="F5068" s="1">
        <f>65.1-22</f>
        <v>43.099999999999994</v>
      </c>
      <c r="G5068" s="1">
        <v>-1</v>
      </c>
      <c r="H5068" s="1" t="s">
        <v>10570</v>
      </c>
      <c r="J5068" s="1">
        <v>0</v>
      </c>
      <c r="K5068" s="1">
        <v>0</v>
      </c>
      <c r="L5068" s="1">
        <v>0</v>
      </c>
      <c r="M5068" s="1">
        <v>0</v>
      </c>
      <c r="N5068" s="1">
        <v>0</v>
      </c>
      <c r="O5068" s="1">
        <v>0</v>
      </c>
      <c r="P5068" s="1" t="s">
        <v>9516</v>
      </c>
      <c r="Q5068" s="1">
        <v>0</v>
      </c>
      <c r="R5068" s="1">
        <v>0</v>
      </c>
      <c r="S5068" s="1">
        <v>0</v>
      </c>
      <c r="T5068" s="1" t="s">
        <v>9516</v>
      </c>
    </row>
    <row r="5069" spans="1:20">
      <c r="A5069" s="1" t="s">
        <v>10493</v>
      </c>
      <c r="B5069" s="1" t="s">
        <v>10494</v>
      </c>
      <c r="C5069" s="1" t="s">
        <v>10520</v>
      </c>
      <c r="D5069" s="1" t="s">
        <v>10497</v>
      </c>
      <c r="E5069" s="1" t="s">
        <v>10523</v>
      </c>
      <c r="F5069" s="1">
        <v>0</v>
      </c>
      <c r="G5069" s="1">
        <v>-1</v>
      </c>
      <c r="H5069" s="1" t="s">
        <v>10571</v>
      </c>
      <c r="J5069" s="1">
        <v>0</v>
      </c>
      <c r="K5069" s="1">
        <v>0</v>
      </c>
      <c r="L5069" s="1">
        <v>0</v>
      </c>
      <c r="M5069" s="1">
        <v>0</v>
      </c>
      <c r="N5069" s="1">
        <v>0</v>
      </c>
      <c r="O5069" s="1">
        <v>0</v>
      </c>
      <c r="P5069" s="1" t="s">
        <v>9516</v>
      </c>
      <c r="Q5069" s="1">
        <v>0</v>
      </c>
      <c r="R5069" s="1">
        <v>0</v>
      </c>
      <c r="S5069" s="1">
        <v>0</v>
      </c>
      <c r="T5069" s="1" t="s">
        <v>9516</v>
      </c>
    </row>
    <row r="5070" spans="1:20">
      <c r="A5070" s="1" t="s">
        <v>10493</v>
      </c>
      <c r="B5070" s="1" t="s">
        <v>10494</v>
      </c>
      <c r="C5070" s="1" t="s">
        <v>10520</v>
      </c>
      <c r="D5070" s="1" t="s">
        <v>10498</v>
      </c>
      <c r="E5070" s="1" t="s">
        <v>10524</v>
      </c>
      <c r="F5070" s="1">
        <v>10.8</v>
      </c>
      <c r="G5070" s="1">
        <v>-1</v>
      </c>
      <c r="H5070" s="1" t="s">
        <v>10572</v>
      </c>
      <c r="J5070" s="1">
        <v>0</v>
      </c>
      <c r="K5070" s="1">
        <v>0</v>
      </c>
      <c r="L5070" s="1">
        <v>0</v>
      </c>
      <c r="M5070" s="1">
        <v>0</v>
      </c>
      <c r="N5070" s="1">
        <v>0</v>
      </c>
      <c r="O5070" s="1">
        <v>0</v>
      </c>
      <c r="P5070" s="1" t="s">
        <v>9516</v>
      </c>
      <c r="Q5070" s="1">
        <v>0</v>
      </c>
      <c r="R5070" s="1">
        <v>0</v>
      </c>
      <c r="S5070" s="1">
        <v>0</v>
      </c>
      <c r="T5070" s="1" t="s">
        <v>9516</v>
      </c>
    </row>
    <row r="5071" spans="1:20">
      <c r="A5071" s="1" t="s">
        <v>10493</v>
      </c>
      <c r="B5071" s="1" t="s">
        <v>10494</v>
      </c>
      <c r="C5071" s="1" t="s">
        <v>10520</v>
      </c>
      <c r="D5071" s="1" t="s">
        <v>10499</v>
      </c>
      <c r="E5071" s="1" t="s">
        <v>10525</v>
      </c>
      <c r="F5071" s="1">
        <v>37.299999999999997</v>
      </c>
      <c r="G5071" s="1">
        <v>-1</v>
      </c>
      <c r="H5071" s="1" t="s">
        <v>10058</v>
      </c>
      <c r="J5071" s="1">
        <v>0</v>
      </c>
      <c r="K5071" s="1">
        <v>0</v>
      </c>
      <c r="L5071" s="1">
        <v>0</v>
      </c>
      <c r="M5071" s="1">
        <v>0</v>
      </c>
      <c r="N5071" s="1">
        <v>0</v>
      </c>
      <c r="O5071" s="1">
        <v>0</v>
      </c>
      <c r="P5071" s="1" t="s">
        <v>9516</v>
      </c>
      <c r="Q5071" s="1">
        <v>0</v>
      </c>
      <c r="R5071" s="1">
        <v>0</v>
      </c>
      <c r="S5071" s="1">
        <v>0</v>
      </c>
      <c r="T5071" s="1" t="s">
        <v>9516</v>
      </c>
    </row>
    <row r="5072" spans="1:20">
      <c r="A5072" s="1" t="s">
        <v>10589</v>
      </c>
      <c r="B5072" s="1" t="s">
        <v>10590</v>
      </c>
      <c r="C5072" s="1" t="s">
        <v>10596</v>
      </c>
      <c r="D5072" s="1" t="s">
        <v>10591</v>
      </c>
      <c r="E5072" s="1" t="s">
        <v>10594</v>
      </c>
      <c r="F5072" s="1">
        <v>0</v>
      </c>
      <c r="G5072" s="1">
        <v>-1</v>
      </c>
      <c r="H5072" s="1" t="s">
        <v>10601</v>
      </c>
      <c r="J5072" s="1">
        <v>0</v>
      </c>
      <c r="K5072" s="1">
        <v>0</v>
      </c>
      <c r="L5072" s="1">
        <v>0</v>
      </c>
      <c r="M5072" s="1">
        <v>0</v>
      </c>
      <c r="N5072" s="1">
        <v>0</v>
      </c>
      <c r="O5072" s="1">
        <v>0</v>
      </c>
      <c r="P5072" s="1" t="s">
        <v>9516</v>
      </c>
      <c r="Q5072" s="1">
        <v>0</v>
      </c>
      <c r="R5072" s="1">
        <v>0</v>
      </c>
      <c r="S5072" s="1">
        <v>0</v>
      </c>
      <c r="T5072" s="1" t="s">
        <v>9516</v>
      </c>
    </row>
    <row r="5073" spans="1:20">
      <c r="A5073" s="1" t="s">
        <v>10589</v>
      </c>
      <c r="B5073" s="1" t="s">
        <v>10590</v>
      </c>
      <c r="C5073" s="1" t="s">
        <v>10596</v>
      </c>
      <c r="D5073" s="1" t="s">
        <v>10592</v>
      </c>
      <c r="E5073" s="1" t="s">
        <v>10593</v>
      </c>
      <c r="F5073" s="1">
        <v>9.8000000000000007</v>
      </c>
      <c r="G5073" s="1">
        <v>-1</v>
      </c>
      <c r="H5073" s="1" t="s">
        <v>10597</v>
      </c>
      <c r="J5073" s="1">
        <v>0</v>
      </c>
      <c r="K5073" s="1">
        <v>0</v>
      </c>
      <c r="L5073" s="1">
        <v>0</v>
      </c>
      <c r="M5073" s="1">
        <v>0</v>
      </c>
      <c r="N5073" s="1">
        <v>0</v>
      </c>
      <c r="O5073" s="1">
        <v>0</v>
      </c>
      <c r="P5073" s="1" t="s">
        <v>9516</v>
      </c>
      <c r="Q5073" s="1">
        <v>0</v>
      </c>
      <c r="R5073" s="1">
        <v>0</v>
      </c>
      <c r="S5073" s="1">
        <v>0</v>
      </c>
      <c r="T5073" s="1" t="s">
        <v>9516</v>
      </c>
    </row>
    <row r="5074" spans="1:20">
      <c r="A5074" s="1" t="s">
        <v>9965</v>
      </c>
      <c r="B5074" s="1" t="s">
        <v>10641</v>
      </c>
      <c r="C5074" s="1" t="s">
        <v>10641</v>
      </c>
      <c r="D5074" s="1" t="s">
        <v>10635</v>
      </c>
      <c r="E5074" s="1" t="s">
        <v>10638</v>
      </c>
      <c r="F5074" s="1">
        <v>0</v>
      </c>
      <c r="G5074" s="1">
        <v>-1</v>
      </c>
      <c r="H5074" s="1" t="s">
        <v>8904</v>
      </c>
      <c r="J5074" s="1">
        <v>0</v>
      </c>
      <c r="K5074" s="1">
        <v>0</v>
      </c>
      <c r="L5074" s="1">
        <v>0</v>
      </c>
      <c r="M5074" s="1">
        <v>0</v>
      </c>
      <c r="N5074" s="1">
        <v>0</v>
      </c>
      <c r="O5074" s="1">
        <v>0</v>
      </c>
      <c r="P5074" s="1" t="s">
        <v>9516</v>
      </c>
      <c r="Q5074" s="1">
        <v>0</v>
      </c>
      <c r="R5074" s="1">
        <v>0</v>
      </c>
      <c r="S5074" s="1">
        <v>0</v>
      </c>
      <c r="T5074" s="1" t="s">
        <v>9516</v>
      </c>
    </row>
    <row r="5075" spans="1:20">
      <c r="A5075" s="1" t="s">
        <v>9965</v>
      </c>
      <c r="B5075" s="1" t="s">
        <v>10641</v>
      </c>
      <c r="C5075" s="1" t="s">
        <v>10641</v>
      </c>
      <c r="D5075" s="1" t="s">
        <v>10636</v>
      </c>
      <c r="E5075" s="1" t="s">
        <v>10639</v>
      </c>
      <c r="F5075" s="1">
        <v>13</v>
      </c>
      <c r="G5075" s="1">
        <v>-1</v>
      </c>
      <c r="H5075" s="1" t="s">
        <v>8861</v>
      </c>
      <c r="J5075" s="1">
        <v>0</v>
      </c>
      <c r="K5075" s="1">
        <v>0</v>
      </c>
      <c r="L5075" s="1">
        <v>0</v>
      </c>
      <c r="M5075" s="1">
        <v>0</v>
      </c>
      <c r="N5075" s="1">
        <v>0</v>
      </c>
      <c r="O5075" s="1">
        <v>0</v>
      </c>
      <c r="P5075" s="1" t="s">
        <v>9516</v>
      </c>
      <c r="Q5075" s="1">
        <v>0</v>
      </c>
      <c r="R5075" s="1">
        <v>0</v>
      </c>
      <c r="S5075" s="1">
        <v>0</v>
      </c>
      <c r="T5075" s="1" t="s">
        <v>9516</v>
      </c>
    </row>
    <row r="5076" spans="1:20">
      <c r="A5076" s="1" t="s">
        <v>9965</v>
      </c>
      <c r="B5076" s="1" t="s">
        <v>10641</v>
      </c>
      <c r="C5076" s="1" t="s">
        <v>10641</v>
      </c>
      <c r="D5076" s="1" t="s">
        <v>10637</v>
      </c>
      <c r="E5076" s="1" t="s">
        <v>10640</v>
      </c>
      <c r="F5076" s="1">
        <v>93.8</v>
      </c>
      <c r="G5076" s="1">
        <v>-1</v>
      </c>
      <c r="H5076" s="1" t="s">
        <v>10643</v>
      </c>
      <c r="J5076" s="1">
        <v>0</v>
      </c>
      <c r="K5076" s="1">
        <v>0</v>
      </c>
      <c r="L5076" s="1">
        <v>0</v>
      </c>
      <c r="M5076" s="1">
        <v>0</v>
      </c>
      <c r="N5076" s="1">
        <v>0</v>
      </c>
      <c r="O5076" s="1">
        <v>0</v>
      </c>
      <c r="P5076" s="1" t="s">
        <v>9516</v>
      </c>
      <c r="Q5076" s="1">
        <v>0</v>
      </c>
      <c r="R5076" s="1">
        <v>0</v>
      </c>
      <c r="S5076" s="1">
        <v>0</v>
      </c>
      <c r="T5076" s="1" t="s">
        <v>9516</v>
      </c>
    </row>
  </sheetData>
  <autoFilter ref="A1:T5071"/>
  <phoneticPr fontId="2"/>
  <pageMargins left="0.7" right="0.7" top="0.75" bottom="0.75" header="0.3" footer="0.3"/>
  <pageSetup paperSize="9" orientation="portrait"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94"/>
  <sheetViews>
    <sheetView zoomScale="70" zoomScaleNormal="70" zoomScalePageLayoutView="78" workbookViewId="0">
      <pane ySplit="1" topLeftCell="A1103" activePane="bottomLeft" state="frozen"/>
      <selection activeCell="A13" sqref="A13"/>
      <selection pane="bottomLeft" activeCell="G1127" sqref="G1127"/>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9953</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9953</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9953</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9953</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9953</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9953</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9953</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9953</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9953</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10256</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9747</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10258</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1100</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1.0999999999999996</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3.5</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5.6999999999999993</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7.1999999999999993</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8.5</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1744</v>
      </c>
      <c r="B1127" s="1" t="s">
        <v>952</v>
      </c>
      <c r="C1127" s="1" t="s">
        <v>1698</v>
      </c>
      <c r="D1127" s="1" t="s">
        <v>1751</v>
      </c>
      <c r="E1127" s="1" t="s">
        <v>1752</v>
      </c>
      <c r="F1127" s="1">
        <v>17.399999999999999</v>
      </c>
      <c r="G1127" s="1">
        <v>19.2</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9455</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9684</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10262</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10263</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61"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10264</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10164</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10265</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3</v>
      </c>
      <c r="M2800" s="1">
        <v>2</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9516</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9999</v>
      </c>
      <c r="E2931" s="1" t="s">
        <v>10010</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10045</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9966</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9966</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20">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20">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20">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20">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20">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20">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10266</v>
      </c>
      <c r="J4912" s="1">
        <v>0</v>
      </c>
      <c r="K4912" s="1">
        <v>0</v>
      </c>
      <c r="L4912" s="1">
        <v>0</v>
      </c>
      <c r="M4912" s="1">
        <v>0</v>
      </c>
      <c r="N4912" s="1">
        <v>0</v>
      </c>
      <c r="O4912" s="1">
        <v>0</v>
      </c>
      <c r="P4912" s="1" t="s">
        <v>9455</v>
      </c>
      <c r="Q4912" s="1">
        <v>0</v>
      </c>
      <c r="R4912" s="1">
        <v>0</v>
      </c>
      <c r="S4912" s="1">
        <v>0</v>
      </c>
      <c r="T4912" s="1" t="s">
        <v>9516</v>
      </c>
    </row>
    <row r="4913" spans="1:20" ht="13.5" customHeight="1">
      <c r="A4913" s="1" t="s">
        <v>10246</v>
      </c>
      <c r="B4913" s="1" t="s">
        <v>952</v>
      </c>
      <c r="C4913" s="1" t="s">
        <v>1817</v>
      </c>
      <c r="D4913" s="1" t="s">
        <v>2750</v>
      </c>
      <c r="E4913" s="1" t="s">
        <v>2751</v>
      </c>
      <c r="F4913" s="20">
        <f>535.3+21.3</f>
        <v>556.59999999999991</v>
      </c>
      <c r="G4913" s="1">
        <v>0</v>
      </c>
      <c r="H4913" s="1" t="s">
        <v>10267</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10255</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20">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20">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20">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20">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20">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20">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20">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20">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20">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20">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20">
        <f>F4931+F1864</f>
        <v>267.60000000000002</v>
      </c>
      <c r="G4938" s="1">
        <v>0</v>
      </c>
      <c r="H4938" s="1" t="s">
        <v>10014</v>
      </c>
      <c r="J4938" s="1">
        <v>0</v>
      </c>
      <c r="K4938" s="1">
        <v>0</v>
      </c>
      <c r="L4938" s="1">
        <v>0</v>
      </c>
      <c r="M4938" s="1">
        <v>0</v>
      </c>
      <c r="N4938" s="1">
        <v>0</v>
      </c>
      <c r="O4938" s="1">
        <v>0</v>
      </c>
      <c r="P4938" s="7" t="s">
        <v>9516</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20">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20">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20">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20">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20">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9516</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9410</v>
      </c>
      <c r="J4958" s="1">
        <v>0</v>
      </c>
      <c r="K4958" s="1">
        <v>0</v>
      </c>
      <c r="L4958" s="1">
        <v>0</v>
      </c>
      <c r="M4958" s="1">
        <v>0</v>
      </c>
      <c r="N4958" s="1">
        <v>0</v>
      </c>
      <c r="O4958" s="1">
        <v>0</v>
      </c>
      <c r="P4958" s="7" t="s">
        <v>9516</v>
      </c>
      <c r="Q4958" s="1">
        <v>0</v>
      </c>
      <c r="R4958" s="1">
        <v>0</v>
      </c>
      <c r="S4958" s="1">
        <v>0</v>
      </c>
      <c r="T4958" s="1" t="s">
        <v>9516</v>
      </c>
    </row>
    <row r="4959" spans="1:20" ht="13.5" customHeight="1">
      <c r="A4959" s="1" t="s">
        <v>9408</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9408</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20">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20">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20">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20">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21">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21">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21">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21">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21">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21">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21">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21">
        <v>550</v>
      </c>
      <c r="G5010" s="1">
        <v>0</v>
      </c>
      <c r="H5010" s="1" t="s">
        <v>6483</v>
      </c>
      <c r="J5010" s="1">
        <v>8</v>
      </c>
      <c r="K5010" s="1">
        <v>0</v>
      </c>
      <c r="L5010" s="1">
        <v>0</v>
      </c>
      <c r="M5010" s="1">
        <v>0</v>
      </c>
      <c r="N5010" s="1">
        <v>0</v>
      </c>
      <c r="O5010" s="1">
        <v>0</v>
      </c>
      <c r="P5010" s="7" t="s">
        <v>9516</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21">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21">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21">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21">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21">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10246</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10246</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10250</v>
      </c>
      <c r="E5053" s="1" t="s">
        <v>10253</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10250</v>
      </c>
      <c r="E5054" s="1" t="s">
        <v>10253</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9408</v>
      </c>
      <c r="B5073" s="1" t="s">
        <v>10102</v>
      </c>
      <c r="C5073" s="1" t="s">
        <v>10058</v>
      </c>
      <c r="D5073" s="1" t="s">
        <v>9995</v>
      </c>
      <c r="E5073" s="1" t="s">
        <v>10006</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9408</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9408</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9408</v>
      </c>
      <c r="B5076" s="1" t="s">
        <v>10102</v>
      </c>
      <c r="C5076" s="1" t="s">
        <v>10059</v>
      </c>
      <c r="D5076" s="1" t="s">
        <v>9996</v>
      </c>
      <c r="E5076" s="1" t="s">
        <v>10007</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9408</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9408</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10009</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10011</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row r="5085" spans="1:20">
      <c r="A5085" s="1" t="s">
        <v>10493</v>
      </c>
      <c r="B5085" s="1" t="s">
        <v>10494</v>
      </c>
      <c r="C5085" s="1" t="s">
        <v>10494</v>
      </c>
      <c r="D5085" s="1" t="s">
        <v>10495</v>
      </c>
      <c r="E5085" s="1" t="s">
        <v>10521</v>
      </c>
      <c r="F5085" s="1">
        <v>0</v>
      </c>
      <c r="G5085" s="1">
        <v>-1</v>
      </c>
      <c r="H5085" s="1" t="s">
        <v>10569</v>
      </c>
      <c r="J5085" s="1">
        <v>0</v>
      </c>
      <c r="K5085" s="1">
        <v>0</v>
      </c>
      <c r="L5085" s="1">
        <v>0</v>
      </c>
      <c r="M5085" s="1">
        <v>0</v>
      </c>
      <c r="N5085" s="1">
        <v>0</v>
      </c>
      <c r="O5085" s="1">
        <v>0</v>
      </c>
      <c r="P5085" s="1" t="s">
        <v>9516</v>
      </c>
      <c r="Q5085" s="1">
        <v>0</v>
      </c>
      <c r="R5085" s="1">
        <v>0</v>
      </c>
      <c r="S5085" s="1">
        <v>0</v>
      </c>
      <c r="T5085" s="1" t="s">
        <v>9516</v>
      </c>
    </row>
    <row r="5086" spans="1:20">
      <c r="A5086" s="1" t="s">
        <v>10493</v>
      </c>
      <c r="B5086" s="1" t="s">
        <v>10494</v>
      </c>
      <c r="C5086" s="1" t="s">
        <v>10494</v>
      </c>
      <c r="D5086" s="1" t="s">
        <v>10496</v>
      </c>
      <c r="E5086" s="1" t="s">
        <v>10522</v>
      </c>
      <c r="F5086" s="1">
        <f>65.1-22</f>
        <v>43.099999999999994</v>
      </c>
      <c r="G5086" s="1">
        <v>-1</v>
      </c>
      <c r="H5086" s="1" t="s">
        <v>10570</v>
      </c>
      <c r="J5086" s="1">
        <v>0</v>
      </c>
      <c r="K5086" s="1">
        <v>0</v>
      </c>
      <c r="L5086" s="1">
        <v>0</v>
      </c>
      <c r="M5086" s="1">
        <v>0</v>
      </c>
      <c r="N5086" s="1">
        <v>0</v>
      </c>
      <c r="O5086" s="1">
        <v>0</v>
      </c>
      <c r="P5086" s="1" t="s">
        <v>9516</v>
      </c>
      <c r="Q5086" s="1">
        <v>0</v>
      </c>
      <c r="R5086" s="1">
        <v>0</v>
      </c>
      <c r="S5086" s="1">
        <v>0</v>
      </c>
      <c r="T5086" s="1" t="s">
        <v>9516</v>
      </c>
    </row>
    <row r="5087" spans="1:20">
      <c r="A5087" s="1" t="s">
        <v>10493</v>
      </c>
      <c r="B5087" s="1" t="s">
        <v>10494</v>
      </c>
      <c r="C5087" s="1" t="s">
        <v>10520</v>
      </c>
      <c r="D5087" s="1" t="s">
        <v>10497</v>
      </c>
      <c r="E5087" s="1" t="s">
        <v>10523</v>
      </c>
      <c r="F5087" s="1">
        <v>0</v>
      </c>
      <c r="G5087" s="1">
        <v>-1</v>
      </c>
      <c r="H5087" s="1" t="s">
        <v>10571</v>
      </c>
      <c r="J5087" s="1">
        <v>0</v>
      </c>
      <c r="K5087" s="1">
        <v>0</v>
      </c>
      <c r="L5087" s="1">
        <v>0</v>
      </c>
      <c r="M5087" s="1">
        <v>0</v>
      </c>
      <c r="N5087" s="1">
        <v>0</v>
      </c>
      <c r="O5087" s="1">
        <v>0</v>
      </c>
      <c r="P5087" s="1" t="s">
        <v>9516</v>
      </c>
      <c r="Q5087" s="1">
        <v>0</v>
      </c>
      <c r="R5087" s="1">
        <v>0</v>
      </c>
      <c r="S5087" s="1">
        <v>0</v>
      </c>
      <c r="T5087" s="1" t="s">
        <v>9516</v>
      </c>
    </row>
    <row r="5088" spans="1:20">
      <c r="A5088" s="1" t="s">
        <v>10493</v>
      </c>
      <c r="B5088" s="1" t="s">
        <v>10494</v>
      </c>
      <c r="C5088" s="1" t="s">
        <v>10520</v>
      </c>
      <c r="D5088" s="1" t="s">
        <v>10498</v>
      </c>
      <c r="E5088" s="1" t="s">
        <v>10524</v>
      </c>
      <c r="F5088" s="1">
        <v>10.8</v>
      </c>
      <c r="G5088" s="1">
        <v>-1</v>
      </c>
      <c r="H5088" s="1" t="s">
        <v>9410</v>
      </c>
      <c r="J5088" s="1">
        <v>0</v>
      </c>
      <c r="K5088" s="1">
        <v>0</v>
      </c>
      <c r="L5088" s="1">
        <v>0</v>
      </c>
      <c r="M5088" s="1">
        <v>0</v>
      </c>
      <c r="N5088" s="1">
        <v>0</v>
      </c>
      <c r="O5088" s="1">
        <v>0</v>
      </c>
      <c r="P5088" s="1" t="s">
        <v>9516</v>
      </c>
      <c r="Q5088" s="1">
        <v>0</v>
      </c>
      <c r="R5088" s="1">
        <v>0</v>
      </c>
      <c r="S5088" s="1">
        <v>0</v>
      </c>
      <c r="T5088" s="1" t="s">
        <v>9516</v>
      </c>
    </row>
    <row r="5089" spans="1:20">
      <c r="A5089" s="1" t="s">
        <v>10493</v>
      </c>
      <c r="B5089" s="1" t="s">
        <v>10494</v>
      </c>
      <c r="C5089" s="1" t="s">
        <v>10520</v>
      </c>
      <c r="D5089" s="1" t="s">
        <v>10499</v>
      </c>
      <c r="E5089" s="1" t="s">
        <v>10525</v>
      </c>
      <c r="F5089" s="1">
        <v>37.299999999999997</v>
      </c>
      <c r="G5089" s="1">
        <v>-1</v>
      </c>
      <c r="H5089" s="1" t="s">
        <v>10058</v>
      </c>
      <c r="J5089" s="1">
        <v>0</v>
      </c>
      <c r="K5089" s="1">
        <v>0</v>
      </c>
      <c r="L5089" s="1">
        <v>0</v>
      </c>
      <c r="M5089" s="1">
        <v>0</v>
      </c>
      <c r="N5089" s="1">
        <v>0</v>
      </c>
      <c r="O5089" s="1">
        <v>0</v>
      </c>
      <c r="P5089" s="1" t="s">
        <v>9516</v>
      </c>
      <c r="Q5089" s="1">
        <v>0</v>
      </c>
      <c r="R5089" s="1">
        <v>0</v>
      </c>
      <c r="S5089" s="1">
        <v>0</v>
      </c>
      <c r="T5089" s="1" t="s">
        <v>9516</v>
      </c>
    </row>
    <row r="5090" spans="1:20">
      <c r="A5090" s="1" t="s">
        <v>10589</v>
      </c>
      <c r="B5090" s="1" t="s">
        <v>10590</v>
      </c>
      <c r="C5090" s="1" t="s">
        <v>10596</v>
      </c>
      <c r="D5090" s="1" t="s">
        <v>9493</v>
      </c>
      <c r="E5090" s="1" t="s">
        <v>10594</v>
      </c>
      <c r="F5090" s="1">
        <v>0</v>
      </c>
      <c r="G5090" s="1">
        <v>-1</v>
      </c>
      <c r="H5090" s="1" t="s">
        <v>10601</v>
      </c>
      <c r="J5090" s="1">
        <v>0</v>
      </c>
      <c r="K5090" s="1">
        <v>0</v>
      </c>
      <c r="L5090" s="1">
        <v>0</v>
      </c>
      <c r="M5090" s="1">
        <v>0</v>
      </c>
      <c r="N5090" s="1">
        <v>0</v>
      </c>
      <c r="O5090" s="1">
        <v>0</v>
      </c>
      <c r="P5090" s="1" t="s">
        <v>9516</v>
      </c>
      <c r="Q5090" s="1">
        <v>0</v>
      </c>
      <c r="R5090" s="1">
        <v>0</v>
      </c>
      <c r="S5090" s="1">
        <v>0</v>
      </c>
      <c r="T5090" s="1" t="s">
        <v>9516</v>
      </c>
    </row>
    <row r="5091" spans="1:20">
      <c r="A5091" s="1" t="s">
        <v>10589</v>
      </c>
      <c r="B5091" s="1" t="s">
        <v>10590</v>
      </c>
      <c r="C5091" s="1" t="s">
        <v>10596</v>
      </c>
      <c r="D5091" s="1" t="s">
        <v>10592</v>
      </c>
      <c r="E5091" s="1" t="s">
        <v>10593</v>
      </c>
      <c r="F5091" s="1">
        <v>9.8000000000000007</v>
      </c>
      <c r="G5091" s="1">
        <v>-1</v>
      </c>
      <c r="H5091" s="1" t="s">
        <v>10597</v>
      </c>
      <c r="J5091" s="1">
        <v>0</v>
      </c>
      <c r="K5091" s="1">
        <v>0</v>
      </c>
      <c r="L5091" s="1">
        <v>0</v>
      </c>
      <c r="M5091" s="1">
        <v>0</v>
      </c>
      <c r="N5091" s="1">
        <v>0</v>
      </c>
      <c r="O5091" s="1">
        <v>0</v>
      </c>
      <c r="P5091" s="1" t="s">
        <v>9516</v>
      </c>
      <c r="Q5091" s="1">
        <v>0</v>
      </c>
      <c r="R5091" s="1">
        <v>0</v>
      </c>
      <c r="S5091" s="1">
        <v>0</v>
      </c>
      <c r="T5091" s="1" t="s">
        <v>9516</v>
      </c>
    </row>
    <row r="5092" spans="1:20">
      <c r="A5092" s="1" t="s">
        <v>9965</v>
      </c>
      <c r="B5092" s="1" t="s">
        <v>10641</v>
      </c>
      <c r="C5092" s="1" t="s">
        <v>10641</v>
      </c>
      <c r="D5092" s="1" t="s">
        <v>10635</v>
      </c>
      <c r="E5092" s="1" t="s">
        <v>10638</v>
      </c>
      <c r="F5092" s="1">
        <v>0</v>
      </c>
      <c r="G5092" s="1">
        <v>-1</v>
      </c>
      <c r="H5092" s="1" t="s">
        <v>8904</v>
      </c>
      <c r="J5092" s="1">
        <v>0</v>
      </c>
      <c r="K5092" s="1">
        <v>0</v>
      </c>
      <c r="L5092" s="1">
        <v>0</v>
      </c>
      <c r="M5092" s="1">
        <v>0</v>
      </c>
      <c r="N5092" s="1">
        <v>0</v>
      </c>
      <c r="O5092" s="1">
        <v>0</v>
      </c>
      <c r="P5092" s="1" t="s">
        <v>9516</v>
      </c>
      <c r="Q5092" s="1">
        <v>0</v>
      </c>
      <c r="R5092" s="1">
        <v>0</v>
      </c>
      <c r="S5092" s="1">
        <v>0</v>
      </c>
      <c r="T5092" s="1" t="s">
        <v>9516</v>
      </c>
    </row>
    <row r="5093" spans="1:20">
      <c r="A5093" s="1" t="s">
        <v>9965</v>
      </c>
      <c r="B5093" s="1" t="s">
        <v>10641</v>
      </c>
      <c r="C5093" s="1" t="s">
        <v>10641</v>
      </c>
      <c r="D5093" s="1" t="s">
        <v>10636</v>
      </c>
      <c r="E5093" s="1" t="s">
        <v>10639</v>
      </c>
      <c r="F5093" s="1">
        <v>13</v>
      </c>
      <c r="G5093" s="1">
        <v>-1</v>
      </c>
      <c r="H5093" s="1" t="s">
        <v>8861</v>
      </c>
      <c r="J5093" s="1">
        <v>0</v>
      </c>
      <c r="K5093" s="1">
        <v>0</v>
      </c>
      <c r="L5093" s="1">
        <v>0</v>
      </c>
      <c r="M5093" s="1">
        <v>0</v>
      </c>
      <c r="N5093" s="1">
        <v>0</v>
      </c>
      <c r="O5093" s="1">
        <v>0</v>
      </c>
      <c r="P5093" s="1" t="s">
        <v>9516</v>
      </c>
      <c r="Q5093" s="1">
        <v>0</v>
      </c>
      <c r="R5093" s="1">
        <v>0</v>
      </c>
      <c r="S5093" s="1">
        <v>0</v>
      </c>
      <c r="T5093" s="1" t="s">
        <v>9516</v>
      </c>
    </row>
    <row r="5094" spans="1:20">
      <c r="A5094" s="1" t="s">
        <v>9965</v>
      </c>
      <c r="B5094" s="1" t="s">
        <v>10641</v>
      </c>
      <c r="C5094" s="1" t="s">
        <v>10641</v>
      </c>
      <c r="D5094" s="1" t="s">
        <v>10637</v>
      </c>
      <c r="E5094" s="1" t="s">
        <v>10640</v>
      </c>
      <c r="F5094" s="1">
        <v>93.8</v>
      </c>
      <c r="G5094" s="1">
        <v>-1</v>
      </c>
      <c r="H5094" s="1" t="s">
        <v>10643</v>
      </c>
      <c r="J5094" s="1">
        <v>0</v>
      </c>
      <c r="K5094" s="1">
        <v>0</v>
      </c>
      <c r="L5094" s="1">
        <v>0</v>
      </c>
      <c r="M5094" s="1">
        <v>0</v>
      </c>
      <c r="N5094" s="1">
        <v>0</v>
      </c>
      <c r="O5094" s="1">
        <v>0</v>
      </c>
      <c r="P5094" s="1" t="s">
        <v>9516</v>
      </c>
      <c r="Q5094" s="1">
        <v>0</v>
      </c>
      <c r="R5094" s="1">
        <v>0</v>
      </c>
      <c r="S5094" s="1">
        <v>0</v>
      </c>
      <c r="T5094"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6"/>
  <sheetViews>
    <sheetView topLeftCell="A71" zoomScale="85" zoomScaleNormal="85" workbookViewId="0">
      <selection activeCell="D87" sqref="D87"/>
    </sheetView>
  </sheetViews>
  <sheetFormatPr defaultColWidth="8.875" defaultRowHeight="13.5"/>
  <cols>
    <col min="1" max="1" width="12.625" bestFit="1" customWidth="1"/>
    <col min="3" max="3" width="24.375" customWidth="1"/>
    <col min="5" max="7" width="8.5" customWidth="1"/>
    <col min="8" max="8" width="11.875" customWidth="1"/>
    <col min="9" max="9" width="35.5" bestFit="1" customWidth="1"/>
  </cols>
  <sheetData>
    <row r="1" spans="1:10">
      <c r="A1" t="s">
        <v>9544</v>
      </c>
    </row>
    <row r="2" spans="1:10" s="1" customFormat="1">
      <c r="A2" s="1" t="s">
        <v>9543</v>
      </c>
      <c r="B2" s="1" t="s">
        <v>9288</v>
      </c>
      <c r="C2" s="1" t="s">
        <v>9289</v>
      </c>
      <c r="D2" s="1" t="s">
        <v>10249</v>
      </c>
      <c r="E2" s="1" t="s">
        <v>10271</v>
      </c>
      <c r="F2" s="1" t="s">
        <v>10564</v>
      </c>
      <c r="I2" s="1" t="s">
        <v>10270</v>
      </c>
      <c r="J2" s="1" t="s">
        <v>9290</v>
      </c>
    </row>
    <row r="3" spans="1:10" s="1" customFormat="1">
      <c r="A3" s="1" t="s">
        <v>9247</v>
      </c>
      <c r="B3" s="1" t="s">
        <v>9249</v>
      </c>
      <c r="C3" s="1">
        <v>650</v>
      </c>
      <c r="D3" s="1">
        <v>0</v>
      </c>
      <c r="E3">
        <v>1</v>
      </c>
      <c r="F3">
        <v>0</v>
      </c>
      <c r="G3"/>
      <c r="I3" s="1" t="s">
        <v>10268</v>
      </c>
    </row>
    <row r="4" spans="1:10" s="1" customFormat="1">
      <c r="A4" s="1" t="s">
        <v>9247</v>
      </c>
      <c r="B4" s="1" t="s">
        <v>9293</v>
      </c>
      <c r="C4" s="1">
        <v>920</v>
      </c>
      <c r="D4" s="1">
        <v>0</v>
      </c>
      <c r="E4">
        <v>1</v>
      </c>
      <c r="F4">
        <v>0</v>
      </c>
      <c r="G4"/>
      <c r="I4" s="1" t="s">
        <v>10268</v>
      </c>
    </row>
    <row r="5" spans="1:10" s="1" customFormat="1">
      <c r="A5" s="1" t="s">
        <v>9247</v>
      </c>
      <c r="B5" s="1" t="s">
        <v>9255</v>
      </c>
      <c r="C5" s="1">
        <v>1950</v>
      </c>
      <c r="D5" s="1">
        <v>0</v>
      </c>
      <c r="E5">
        <v>1</v>
      </c>
      <c r="F5">
        <v>0</v>
      </c>
      <c r="G5"/>
      <c r="I5" s="1" t="s">
        <v>10268</v>
      </c>
    </row>
    <row r="6" spans="1:10" s="1" customFormat="1">
      <c r="A6" s="1" t="s">
        <v>10251</v>
      </c>
      <c r="B6" s="1" t="s">
        <v>10250</v>
      </c>
      <c r="C6" s="1">
        <v>2360</v>
      </c>
      <c r="D6" s="1">
        <v>0</v>
      </c>
      <c r="E6">
        <v>1</v>
      </c>
      <c r="F6">
        <v>0</v>
      </c>
      <c r="G6"/>
      <c r="I6" s="1" t="s">
        <v>10268</v>
      </c>
    </row>
    <row r="7" spans="1:10" s="1" customFormat="1">
      <c r="A7" s="1" t="s">
        <v>9249</v>
      </c>
      <c r="B7" s="1" t="s">
        <v>9293</v>
      </c>
      <c r="C7" s="1">
        <v>370</v>
      </c>
      <c r="D7" s="1">
        <v>0</v>
      </c>
      <c r="E7">
        <v>1</v>
      </c>
      <c r="F7">
        <v>0</v>
      </c>
      <c r="G7"/>
      <c r="I7" s="1" t="s">
        <v>10268</v>
      </c>
    </row>
    <row r="8" spans="1:10" s="1" customFormat="1">
      <c r="A8" s="1" t="s">
        <v>9249</v>
      </c>
      <c r="B8" s="1" t="s">
        <v>9255</v>
      </c>
      <c r="C8" s="1">
        <v>1330</v>
      </c>
      <c r="D8" s="1">
        <v>0</v>
      </c>
      <c r="E8">
        <v>1</v>
      </c>
      <c r="F8">
        <v>0</v>
      </c>
      <c r="G8"/>
      <c r="I8" s="1" t="s">
        <v>10268</v>
      </c>
    </row>
    <row r="9" spans="1:10" s="1" customFormat="1">
      <c r="A9" s="1" t="s">
        <v>9249</v>
      </c>
      <c r="B9" s="1" t="s">
        <v>10250</v>
      </c>
      <c r="C9" s="1">
        <v>1690</v>
      </c>
      <c r="D9" s="1">
        <v>0</v>
      </c>
      <c r="E9">
        <v>1</v>
      </c>
      <c r="F9">
        <v>0</v>
      </c>
      <c r="G9"/>
      <c r="I9" s="1" t="s">
        <v>10268</v>
      </c>
    </row>
    <row r="10" spans="1:10" s="1" customFormat="1">
      <c r="A10" s="1" t="s">
        <v>9293</v>
      </c>
      <c r="B10" s="1" t="s">
        <v>9255</v>
      </c>
      <c r="C10" s="1">
        <v>1060</v>
      </c>
      <c r="D10" s="1">
        <v>0</v>
      </c>
      <c r="E10">
        <v>1</v>
      </c>
      <c r="F10">
        <v>0</v>
      </c>
      <c r="G10"/>
      <c r="I10" s="1" t="s">
        <v>10268</v>
      </c>
    </row>
    <row r="11" spans="1:10" s="1" customFormat="1">
      <c r="A11" s="1" t="s">
        <v>9293</v>
      </c>
      <c r="B11" s="1" t="s">
        <v>10250</v>
      </c>
      <c r="C11" s="1">
        <v>1330</v>
      </c>
      <c r="D11" s="1">
        <v>0</v>
      </c>
      <c r="E11">
        <v>1</v>
      </c>
      <c r="F11">
        <v>0</v>
      </c>
      <c r="G11"/>
      <c r="I11" s="1" t="s">
        <v>10268</v>
      </c>
    </row>
    <row r="12" spans="1:10" s="1" customFormat="1">
      <c r="A12" s="1" t="s">
        <v>9255</v>
      </c>
      <c r="B12" s="1" t="s">
        <v>10250</v>
      </c>
      <c r="C12" s="1">
        <v>370</v>
      </c>
      <c r="D12" s="1">
        <v>0</v>
      </c>
      <c r="E12">
        <v>1</v>
      </c>
      <c r="F12">
        <v>0</v>
      </c>
      <c r="G12"/>
      <c r="I12" s="1" t="s">
        <v>10268</v>
      </c>
    </row>
    <row r="13" spans="1:10" s="1" customFormat="1">
      <c r="A13" s="1" t="s">
        <v>10250</v>
      </c>
      <c r="B13" s="1" t="s">
        <v>10269</v>
      </c>
      <c r="C13" s="1">
        <v>680</v>
      </c>
      <c r="D13" s="1">
        <v>0</v>
      </c>
      <c r="E13">
        <v>1</v>
      </c>
      <c r="F13">
        <v>0</v>
      </c>
      <c r="G13"/>
      <c r="I13" s="1" t="s">
        <v>10252</v>
      </c>
    </row>
    <row r="14" spans="1:10" s="1" customFormat="1">
      <c r="A14" s="1" t="s">
        <v>10250</v>
      </c>
      <c r="B14" s="1" t="s">
        <v>9296</v>
      </c>
      <c r="C14" s="1">
        <v>1800</v>
      </c>
      <c r="D14" s="1">
        <v>0</v>
      </c>
      <c r="E14">
        <v>1</v>
      </c>
      <c r="F14">
        <v>0</v>
      </c>
      <c r="G14"/>
      <c r="I14" s="1" t="s">
        <v>10252</v>
      </c>
    </row>
    <row r="15" spans="1:10" s="1" customFormat="1">
      <c r="A15" s="1" t="s">
        <v>10250</v>
      </c>
      <c r="B15" s="1" t="s">
        <v>9299</v>
      </c>
      <c r="C15" s="1">
        <v>3120</v>
      </c>
      <c r="D15" s="1">
        <f>INT(((C15-C15*20%)+5)/10)*10</f>
        <v>2500</v>
      </c>
      <c r="E15">
        <v>1</v>
      </c>
      <c r="F15">
        <v>0</v>
      </c>
      <c r="G15"/>
      <c r="I15" s="1" t="s">
        <v>10252</v>
      </c>
    </row>
    <row r="16" spans="1:10" s="1" customFormat="1">
      <c r="A16" s="1" t="s">
        <v>9295</v>
      </c>
      <c r="B16" s="1" t="s">
        <v>9296</v>
      </c>
      <c r="C16" s="1">
        <v>1340</v>
      </c>
      <c r="D16" s="1">
        <v>0</v>
      </c>
      <c r="E16">
        <v>1</v>
      </c>
      <c r="F16">
        <v>0</v>
      </c>
      <c r="G16"/>
      <c r="I16" s="1" t="s">
        <v>10252</v>
      </c>
    </row>
    <row r="17" spans="1:9" s="1" customFormat="1">
      <c r="A17" s="1" t="s">
        <v>9295</v>
      </c>
      <c r="B17" s="1" t="s">
        <v>9299</v>
      </c>
      <c r="C17" s="1">
        <v>2280</v>
      </c>
      <c r="D17" s="1">
        <v>0</v>
      </c>
      <c r="E17">
        <v>1</v>
      </c>
      <c r="F17">
        <v>0</v>
      </c>
      <c r="G17"/>
      <c r="I17" s="1" t="s">
        <v>10268</v>
      </c>
    </row>
    <row r="18" spans="1:9" s="1" customFormat="1">
      <c r="A18" s="1" t="s">
        <v>9296</v>
      </c>
      <c r="B18" s="1" t="s">
        <v>9299</v>
      </c>
      <c r="C18" s="1">
        <v>1040</v>
      </c>
      <c r="D18" s="1">
        <v>0</v>
      </c>
      <c r="E18">
        <v>1</v>
      </c>
      <c r="F18">
        <v>0</v>
      </c>
      <c r="G18"/>
      <c r="I18" s="1" t="s">
        <v>10268</v>
      </c>
    </row>
    <row r="19" spans="1:9" s="1" customFormat="1">
      <c r="A19" s="1" t="s">
        <v>9300</v>
      </c>
      <c r="B19" s="1" t="s">
        <v>9301</v>
      </c>
      <c r="C19" s="1">
        <v>510</v>
      </c>
      <c r="D19" s="1">
        <v>0</v>
      </c>
      <c r="E19">
        <v>1</v>
      </c>
      <c r="F19">
        <v>0</v>
      </c>
      <c r="G19"/>
      <c r="I19" s="1" t="s">
        <v>9695</v>
      </c>
    </row>
    <row r="20" spans="1:9" s="1" customFormat="1">
      <c r="A20" s="1" t="s">
        <v>9302</v>
      </c>
      <c r="B20" s="1" t="s">
        <v>9303</v>
      </c>
      <c r="C20" s="1">
        <v>210</v>
      </c>
      <c r="D20" s="1">
        <v>0</v>
      </c>
      <c r="E20">
        <v>1</v>
      </c>
      <c r="F20">
        <v>0</v>
      </c>
      <c r="G20"/>
      <c r="I20" s="1" t="s">
        <v>9696</v>
      </c>
    </row>
    <row r="21" spans="1:9" s="1" customFormat="1">
      <c r="A21" s="1" t="s">
        <v>9279</v>
      </c>
      <c r="B21" s="1" t="s">
        <v>9379</v>
      </c>
      <c r="C21" s="1">
        <v>480</v>
      </c>
      <c r="D21" s="1">
        <v>0</v>
      </c>
      <c r="E21">
        <v>1</v>
      </c>
      <c r="F21">
        <v>0</v>
      </c>
      <c r="G21"/>
      <c r="I21" s="1" t="s">
        <v>9697</v>
      </c>
    </row>
    <row r="22" spans="1:9" s="1" customFormat="1">
      <c r="A22" s="1" t="s">
        <v>9279</v>
      </c>
      <c r="B22" s="1" t="s">
        <v>9281</v>
      </c>
      <c r="C22" s="1">
        <v>1300</v>
      </c>
      <c r="D22" s="1">
        <v>0</v>
      </c>
      <c r="E22">
        <v>1</v>
      </c>
      <c r="F22">
        <v>0</v>
      </c>
      <c r="G22"/>
      <c r="I22" s="1" t="s">
        <v>9697</v>
      </c>
    </row>
    <row r="23" spans="1:9" s="1" customFormat="1">
      <c r="A23" s="1" t="s">
        <v>9379</v>
      </c>
      <c r="B23" s="1" t="s">
        <v>9281</v>
      </c>
      <c r="C23" s="1">
        <v>930</v>
      </c>
      <c r="D23" s="1">
        <v>0</v>
      </c>
      <c r="E23">
        <v>1</v>
      </c>
      <c r="F23">
        <v>0</v>
      </c>
      <c r="G23"/>
      <c r="I23" s="1" t="s">
        <v>9697</v>
      </c>
    </row>
    <row r="24" spans="1:9" s="1" customFormat="1">
      <c r="A24" s="1" t="s">
        <v>9383</v>
      </c>
      <c r="B24" s="1" t="s">
        <v>9391</v>
      </c>
      <c r="C24" s="1">
        <v>1190</v>
      </c>
      <c r="D24" s="1">
        <v>0</v>
      </c>
      <c r="E24">
        <v>1</v>
      </c>
      <c r="F24">
        <v>0</v>
      </c>
      <c r="G24"/>
      <c r="I24" s="1" t="s">
        <v>9701</v>
      </c>
    </row>
    <row r="25" spans="1:9" s="1" customFormat="1">
      <c r="A25" s="1" t="s">
        <v>9383</v>
      </c>
      <c r="B25" s="1" t="s">
        <v>9387</v>
      </c>
      <c r="C25" s="1">
        <v>1730</v>
      </c>
      <c r="D25" s="1">
        <v>0</v>
      </c>
      <c r="E25">
        <v>1</v>
      </c>
      <c r="F25">
        <v>0</v>
      </c>
      <c r="G25"/>
      <c r="I25" s="1" t="s">
        <v>9700</v>
      </c>
    </row>
    <row r="26" spans="1:9" s="1" customFormat="1">
      <c r="A26" s="1" t="s">
        <v>9387</v>
      </c>
      <c r="B26" s="1" t="s">
        <v>9391</v>
      </c>
      <c r="C26" s="1">
        <v>1800</v>
      </c>
      <c r="D26" s="1">
        <v>0</v>
      </c>
      <c r="E26">
        <v>1</v>
      </c>
      <c r="F26">
        <v>0</v>
      </c>
      <c r="G26"/>
      <c r="I26" s="1" t="s">
        <v>9701</v>
      </c>
    </row>
    <row r="27" spans="1:9" s="1" customFormat="1">
      <c r="A27" s="1" t="s">
        <v>9383</v>
      </c>
      <c r="B27" s="1" t="s">
        <v>9390</v>
      </c>
      <c r="C27" s="1">
        <v>570</v>
      </c>
      <c r="D27" s="1">
        <v>0</v>
      </c>
      <c r="E27">
        <v>1</v>
      </c>
      <c r="F27">
        <v>0</v>
      </c>
      <c r="G27"/>
      <c r="I27" s="1" t="s">
        <v>9700</v>
      </c>
    </row>
    <row r="28" spans="1:9" s="1" customFormat="1">
      <c r="A28" s="1" t="s">
        <v>9387</v>
      </c>
      <c r="B28" s="1" t="s">
        <v>9390</v>
      </c>
      <c r="C28" s="1">
        <v>1270</v>
      </c>
      <c r="D28" s="1">
        <v>0</v>
      </c>
      <c r="E28">
        <v>1</v>
      </c>
      <c r="F28">
        <v>0</v>
      </c>
      <c r="G28"/>
      <c r="I28" s="1" t="s">
        <v>9700</v>
      </c>
    </row>
    <row r="29" spans="1:9" s="1" customFormat="1">
      <c r="A29" s="1" t="s">
        <v>9391</v>
      </c>
      <c r="B29" s="1" t="s">
        <v>9390</v>
      </c>
      <c r="C29" s="1">
        <v>700</v>
      </c>
      <c r="D29" s="1">
        <v>0</v>
      </c>
      <c r="E29">
        <v>1</v>
      </c>
      <c r="F29">
        <v>0</v>
      </c>
      <c r="G29"/>
      <c r="I29" s="1" t="s">
        <v>9702</v>
      </c>
    </row>
    <row r="30" spans="1:9" s="1" customFormat="1">
      <c r="A30" s="1" t="s">
        <v>9416</v>
      </c>
      <c r="B30" s="1" t="s">
        <v>9285</v>
      </c>
      <c r="C30" s="1">
        <v>970</v>
      </c>
      <c r="D30" s="1">
        <v>0</v>
      </c>
      <c r="E30">
        <v>1</v>
      </c>
      <c r="F30">
        <v>0</v>
      </c>
      <c r="G30"/>
      <c r="I30" s="1" t="s">
        <v>9699</v>
      </c>
    </row>
    <row r="31" spans="1:9" s="1" customFormat="1">
      <c r="A31" s="1" t="s">
        <v>9416</v>
      </c>
      <c r="B31" s="1" t="s">
        <v>9405</v>
      </c>
      <c r="C31" s="1">
        <v>800</v>
      </c>
      <c r="D31" s="1">
        <v>0</v>
      </c>
      <c r="E31">
        <v>1</v>
      </c>
      <c r="F31">
        <v>0</v>
      </c>
      <c r="G31"/>
      <c r="I31" s="1" t="s">
        <v>9699</v>
      </c>
    </row>
    <row r="32" spans="1:9" s="1" customFormat="1">
      <c r="A32" s="1" t="s">
        <v>9405</v>
      </c>
      <c r="B32" s="1" t="s">
        <v>9418</v>
      </c>
      <c r="C32" s="1">
        <v>300</v>
      </c>
      <c r="D32" s="1">
        <v>0</v>
      </c>
      <c r="E32">
        <v>1</v>
      </c>
      <c r="F32">
        <v>0</v>
      </c>
      <c r="G32"/>
      <c r="I32" s="1" t="s">
        <v>9699</v>
      </c>
    </row>
    <row r="33" spans="1:13">
      <c r="A33" s="20" t="s">
        <v>10034</v>
      </c>
      <c r="B33" s="20" t="s">
        <v>9995</v>
      </c>
      <c r="C33" s="20">
        <v>240</v>
      </c>
      <c r="D33" s="1">
        <v>0</v>
      </c>
      <c r="E33">
        <v>1</v>
      </c>
      <c r="F33">
        <v>0</v>
      </c>
      <c r="H33" s="1"/>
      <c r="I33" s="20" t="s">
        <v>10068</v>
      </c>
    </row>
    <row r="34" spans="1:13">
      <c r="A34" s="20" t="s">
        <v>10034</v>
      </c>
      <c r="B34" s="20" t="s">
        <v>9996</v>
      </c>
      <c r="C34" s="20">
        <v>670</v>
      </c>
      <c r="D34" s="1">
        <v>0</v>
      </c>
      <c r="E34">
        <v>1</v>
      </c>
      <c r="F34">
        <v>0</v>
      </c>
      <c r="H34" s="1"/>
      <c r="I34" s="20" t="s">
        <v>10069</v>
      </c>
    </row>
    <row r="35" spans="1:13">
      <c r="A35" s="20" t="s">
        <v>10034</v>
      </c>
      <c r="B35" s="1" t="s">
        <v>10047</v>
      </c>
      <c r="C35" s="20">
        <v>970</v>
      </c>
      <c r="D35" s="1">
        <v>0</v>
      </c>
      <c r="E35">
        <v>1</v>
      </c>
      <c r="F35">
        <v>0</v>
      </c>
      <c r="H35" s="1"/>
      <c r="I35" s="20" t="s">
        <v>10069</v>
      </c>
    </row>
    <row r="36" spans="1:13" s="126" customFormat="1">
      <c r="A36" s="125" t="s">
        <v>10557</v>
      </c>
      <c r="B36" s="125" t="s">
        <v>9998</v>
      </c>
      <c r="C36" s="125">
        <v>2080</v>
      </c>
      <c r="D36" s="125">
        <v>0</v>
      </c>
      <c r="E36">
        <v>1</v>
      </c>
      <c r="F36">
        <v>0</v>
      </c>
      <c r="H36" s="125"/>
      <c r="I36" s="125" t="s">
        <v>10070</v>
      </c>
    </row>
    <row r="37" spans="1:13" s="126" customFormat="1">
      <c r="A37" s="125" t="s">
        <v>10557</v>
      </c>
      <c r="B37" s="125" t="s">
        <v>10039</v>
      </c>
      <c r="C37" s="126">
        <v>2430</v>
      </c>
      <c r="D37" s="125">
        <v>0</v>
      </c>
      <c r="E37">
        <v>1</v>
      </c>
      <c r="F37">
        <v>0</v>
      </c>
      <c r="H37" s="125"/>
      <c r="I37" s="125" t="s">
        <v>10070</v>
      </c>
    </row>
    <row r="38" spans="1:13" s="126" customFormat="1">
      <c r="A38" s="125" t="s">
        <v>10557</v>
      </c>
      <c r="B38" s="126" t="s">
        <v>10067</v>
      </c>
      <c r="C38" s="126">
        <v>3030</v>
      </c>
      <c r="D38" s="125">
        <v>0</v>
      </c>
      <c r="E38">
        <v>1</v>
      </c>
      <c r="F38">
        <v>0</v>
      </c>
      <c r="H38" s="125"/>
      <c r="I38" s="125" t="s">
        <v>10070</v>
      </c>
    </row>
    <row r="39" spans="1:13" s="126" customFormat="1">
      <c r="A39" s="125" t="s">
        <v>10557</v>
      </c>
      <c r="B39" s="125" t="s">
        <v>10038</v>
      </c>
      <c r="C39" s="126">
        <v>3170</v>
      </c>
      <c r="D39" s="125">
        <v>0</v>
      </c>
      <c r="E39">
        <v>1</v>
      </c>
      <c r="F39">
        <v>0</v>
      </c>
      <c r="H39" s="125"/>
      <c r="I39" s="125" t="s">
        <v>10071</v>
      </c>
      <c r="M39" s="125"/>
    </row>
    <row r="40" spans="1:13" s="126" customFormat="1">
      <c r="A40" s="125" t="s">
        <v>10557</v>
      </c>
      <c r="B40" s="125" t="s">
        <v>10000</v>
      </c>
      <c r="C40" s="126">
        <v>3300</v>
      </c>
      <c r="D40" s="125">
        <v>0</v>
      </c>
      <c r="E40">
        <v>1</v>
      </c>
      <c r="F40">
        <v>0</v>
      </c>
      <c r="H40" s="125"/>
      <c r="I40" s="125" t="s">
        <v>10071</v>
      </c>
      <c r="M40" s="125"/>
    </row>
    <row r="41" spans="1:13">
      <c r="A41" s="20" t="s">
        <v>9995</v>
      </c>
      <c r="B41" s="20" t="s">
        <v>9996</v>
      </c>
      <c r="C41">
        <v>840</v>
      </c>
      <c r="D41" s="1">
        <v>0</v>
      </c>
      <c r="E41">
        <v>1</v>
      </c>
      <c r="F41">
        <v>0</v>
      </c>
      <c r="H41" s="1"/>
      <c r="I41" s="20" t="s">
        <v>10068</v>
      </c>
      <c r="M41" s="1"/>
    </row>
    <row r="42" spans="1:13">
      <c r="A42" s="20" t="s">
        <v>9995</v>
      </c>
      <c r="B42" s="1" t="s">
        <v>10047</v>
      </c>
      <c r="C42">
        <v>1140</v>
      </c>
      <c r="D42" s="1">
        <v>0</v>
      </c>
      <c r="E42">
        <v>1</v>
      </c>
      <c r="F42">
        <v>0</v>
      </c>
      <c r="H42" s="1"/>
      <c r="I42" t="s">
        <v>10066</v>
      </c>
      <c r="M42" s="1"/>
    </row>
    <row r="43" spans="1:13" s="126" customFormat="1">
      <c r="A43" s="125" t="s">
        <v>10558</v>
      </c>
      <c r="B43" s="125" t="s">
        <v>9998</v>
      </c>
      <c r="C43" s="126">
        <v>2250</v>
      </c>
      <c r="D43" s="125">
        <v>0</v>
      </c>
      <c r="E43">
        <v>1</v>
      </c>
      <c r="F43">
        <v>0</v>
      </c>
      <c r="H43" s="125"/>
      <c r="M43" s="125"/>
    </row>
    <row r="44" spans="1:13" s="126" customFormat="1">
      <c r="A44" s="125" t="s">
        <v>10558</v>
      </c>
      <c r="B44" s="125" t="s">
        <v>10035</v>
      </c>
      <c r="C44" s="126">
        <v>2600</v>
      </c>
      <c r="D44" s="125">
        <v>0</v>
      </c>
      <c r="E44">
        <v>1</v>
      </c>
      <c r="F44">
        <v>0</v>
      </c>
      <c r="H44" s="125"/>
      <c r="M44" s="125"/>
    </row>
    <row r="45" spans="1:13" s="126" customFormat="1">
      <c r="A45" s="125" t="s">
        <v>10558</v>
      </c>
      <c r="B45" s="126" t="s">
        <v>10067</v>
      </c>
      <c r="C45" s="126">
        <v>3200</v>
      </c>
      <c r="D45" s="125">
        <v>0</v>
      </c>
      <c r="E45">
        <v>1</v>
      </c>
      <c r="F45">
        <v>0</v>
      </c>
      <c r="H45" s="125"/>
      <c r="M45" s="125"/>
    </row>
    <row r="46" spans="1:13" s="126" customFormat="1">
      <c r="A46" s="125" t="s">
        <v>10558</v>
      </c>
      <c r="B46" s="125" t="s">
        <v>10036</v>
      </c>
      <c r="C46" s="126">
        <v>3430</v>
      </c>
      <c r="D46" s="125">
        <v>0</v>
      </c>
      <c r="E46">
        <v>1</v>
      </c>
      <c r="F46">
        <v>0</v>
      </c>
      <c r="H46" s="125"/>
      <c r="M46" s="125"/>
    </row>
    <row r="47" spans="1:13" s="126" customFormat="1">
      <c r="A47" s="125" t="s">
        <v>10558</v>
      </c>
      <c r="B47" s="125" t="s">
        <v>10000</v>
      </c>
      <c r="C47" s="126">
        <v>3560</v>
      </c>
      <c r="D47" s="125">
        <v>0</v>
      </c>
      <c r="E47">
        <v>1</v>
      </c>
      <c r="F47">
        <v>0</v>
      </c>
      <c r="H47" s="125"/>
      <c r="M47" s="125"/>
    </row>
    <row r="48" spans="1:13">
      <c r="A48" s="20" t="s">
        <v>9996</v>
      </c>
      <c r="B48" s="1" t="s">
        <v>10047</v>
      </c>
      <c r="C48">
        <v>410</v>
      </c>
      <c r="D48" s="1">
        <v>0</v>
      </c>
      <c r="E48">
        <v>1</v>
      </c>
      <c r="F48">
        <v>0</v>
      </c>
      <c r="H48" s="1"/>
      <c r="M48" s="1"/>
    </row>
    <row r="49" spans="1:13" s="126" customFormat="1">
      <c r="A49" s="125" t="s">
        <v>10559</v>
      </c>
      <c r="B49" s="125" t="s">
        <v>9998</v>
      </c>
      <c r="C49" s="126">
        <v>1520</v>
      </c>
      <c r="D49" s="125">
        <v>0</v>
      </c>
      <c r="E49">
        <v>1</v>
      </c>
      <c r="F49">
        <v>0</v>
      </c>
      <c r="H49" s="125"/>
      <c r="M49" s="125"/>
    </row>
    <row r="50" spans="1:13" s="126" customFormat="1">
      <c r="A50" s="125" t="s">
        <v>10559</v>
      </c>
      <c r="B50" s="125" t="s">
        <v>10035</v>
      </c>
      <c r="C50" s="126">
        <v>1870</v>
      </c>
      <c r="D50" s="125">
        <v>0</v>
      </c>
      <c r="E50">
        <v>1</v>
      </c>
      <c r="F50">
        <v>0</v>
      </c>
      <c r="H50" s="125"/>
      <c r="M50" s="125"/>
    </row>
    <row r="51" spans="1:13" s="126" customFormat="1">
      <c r="A51" s="125" t="s">
        <v>10559</v>
      </c>
      <c r="B51" s="126" t="s">
        <v>10067</v>
      </c>
      <c r="C51" s="126">
        <v>2380</v>
      </c>
      <c r="D51" s="125">
        <v>0</v>
      </c>
      <c r="E51">
        <v>1</v>
      </c>
      <c r="F51">
        <v>0</v>
      </c>
      <c r="H51" s="125"/>
      <c r="M51" s="125"/>
    </row>
    <row r="52" spans="1:13" s="126" customFormat="1">
      <c r="A52" s="125" t="s">
        <v>10559</v>
      </c>
      <c r="B52" s="125" t="s">
        <v>10036</v>
      </c>
      <c r="C52" s="126">
        <v>2610</v>
      </c>
      <c r="D52" s="125">
        <v>0</v>
      </c>
      <c r="E52">
        <v>1</v>
      </c>
      <c r="F52">
        <v>0</v>
      </c>
      <c r="H52" s="125"/>
      <c r="M52" s="125"/>
    </row>
    <row r="53" spans="1:13" s="126" customFormat="1">
      <c r="A53" s="125" t="s">
        <v>10559</v>
      </c>
      <c r="B53" s="125" t="s">
        <v>10000</v>
      </c>
      <c r="C53" s="126">
        <v>2740</v>
      </c>
      <c r="D53" s="125">
        <v>0</v>
      </c>
      <c r="E53">
        <v>1</v>
      </c>
      <c r="F53">
        <v>0</v>
      </c>
      <c r="H53" s="125"/>
    </row>
    <row r="54" spans="1:13">
      <c r="A54" s="1" t="s">
        <v>10047</v>
      </c>
      <c r="B54" s="20" t="s">
        <v>9998</v>
      </c>
      <c r="C54">
        <v>1110</v>
      </c>
      <c r="D54" s="1">
        <v>0</v>
      </c>
      <c r="E54">
        <v>1</v>
      </c>
      <c r="F54">
        <v>0</v>
      </c>
      <c r="H54" s="1"/>
      <c r="I54" t="s">
        <v>10066</v>
      </c>
      <c r="J54" t="s">
        <v>10447</v>
      </c>
    </row>
    <row r="55" spans="1:13">
      <c r="A55" s="1" t="s">
        <v>10047</v>
      </c>
      <c r="B55" s="20" t="s">
        <v>10035</v>
      </c>
      <c r="C55">
        <v>1460</v>
      </c>
      <c r="D55" s="1">
        <v>0</v>
      </c>
      <c r="E55">
        <v>1</v>
      </c>
      <c r="F55">
        <v>0</v>
      </c>
      <c r="H55" s="1"/>
      <c r="I55" t="s">
        <v>10066</v>
      </c>
    </row>
    <row r="56" spans="1:13">
      <c r="A56" s="1" t="s">
        <v>10047</v>
      </c>
      <c r="B56" t="s">
        <v>10067</v>
      </c>
      <c r="C56">
        <v>2060</v>
      </c>
      <c r="D56" s="1">
        <v>0</v>
      </c>
      <c r="E56">
        <v>1</v>
      </c>
      <c r="F56">
        <v>0</v>
      </c>
      <c r="H56" s="1"/>
      <c r="I56" t="s">
        <v>10066</v>
      </c>
    </row>
    <row r="57" spans="1:13" s="126" customFormat="1">
      <c r="A57" s="125" t="s">
        <v>10560</v>
      </c>
      <c r="B57" s="125" t="s">
        <v>10036</v>
      </c>
      <c r="C57" s="126">
        <v>2290</v>
      </c>
      <c r="D57" s="125">
        <v>0</v>
      </c>
      <c r="E57" s="126">
        <v>1</v>
      </c>
      <c r="F57">
        <v>0</v>
      </c>
      <c r="H57" s="125"/>
    </row>
    <row r="58" spans="1:13" s="126" customFormat="1">
      <c r="A58" s="125" t="s">
        <v>10560</v>
      </c>
      <c r="B58" s="125" t="s">
        <v>10000</v>
      </c>
      <c r="C58" s="126">
        <v>2420</v>
      </c>
      <c r="D58" s="125">
        <v>0</v>
      </c>
      <c r="E58" s="126">
        <v>1</v>
      </c>
      <c r="F58">
        <v>0</v>
      </c>
      <c r="H58" s="125"/>
    </row>
    <row r="59" spans="1:13">
      <c r="A59" s="20" t="s">
        <v>9998</v>
      </c>
      <c r="B59" s="20" t="s">
        <v>10035</v>
      </c>
      <c r="C59">
        <v>360</v>
      </c>
      <c r="D59" s="1">
        <v>0</v>
      </c>
      <c r="E59">
        <v>1</v>
      </c>
      <c r="F59">
        <v>0</v>
      </c>
      <c r="H59" s="1"/>
      <c r="I59" t="s">
        <v>10066</v>
      </c>
    </row>
    <row r="60" spans="1:13">
      <c r="A60" s="20" t="s">
        <v>9998</v>
      </c>
      <c r="B60" t="s">
        <v>10067</v>
      </c>
      <c r="C60">
        <v>860</v>
      </c>
      <c r="D60" s="1">
        <v>0</v>
      </c>
      <c r="E60">
        <v>1</v>
      </c>
      <c r="F60">
        <v>0</v>
      </c>
      <c r="H60" s="1"/>
      <c r="I60" t="s">
        <v>10066</v>
      </c>
    </row>
    <row r="61" spans="1:13" s="126" customFormat="1">
      <c r="A61" s="125" t="s">
        <v>10562</v>
      </c>
      <c r="B61" s="125" t="s">
        <v>10036</v>
      </c>
      <c r="C61" s="126">
        <v>1090</v>
      </c>
      <c r="D61" s="125">
        <v>0</v>
      </c>
      <c r="E61" s="126">
        <v>1</v>
      </c>
      <c r="F61">
        <v>0</v>
      </c>
      <c r="H61" s="125"/>
    </row>
    <row r="62" spans="1:13" s="126" customFormat="1">
      <c r="A62" s="125" t="s">
        <v>10562</v>
      </c>
      <c r="B62" s="125" t="s">
        <v>10000</v>
      </c>
      <c r="C62" s="126">
        <v>1220</v>
      </c>
      <c r="D62" s="125">
        <v>0</v>
      </c>
      <c r="E62" s="126">
        <v>1</v>
      </c>
      <c r="F62">
        <v>0</v>
      </c>
      <c r="H62" s="125"/>
    </row>
    <row r="63" spans="1:13">
      <c r="A63" s="20" t="s">
        <v>10035</v>
      </c>
      <c r="B63" t="s">
        <v>10067</v>
      </c>
      <c r="C63">
        <v>460</v>
      </c>
      <c r="D63" s="1">
        <v>0</v>
      </c>
      <c r="E63">
        <v>1</v>
      </c>
      <c r="F63">
        <v>0</v>
      </c>
      <c r="H63" s="1"/>
      <c r="I63" t="s">
        <v>10066</v>
      </c>
    </row>
    <row r="64" spans="1:13" s="127" customFormat="1">
      <c r="A64" s="20" t="s">
        <v>10035</v>
      </c>
      <c r="B64" s="20" t="s">
        <v>10036</v>
      </c>
      <c r="C64" s="127">
        <v>600</v>
      </c>
      <c r="D64" s="20">
        <v>0</v>
      </c>
      <c r="E64" s="127">
        <v>0</v>
      </c>
      <c r="F64" s="127">
        <v>690</v>
      </c>
      <c r="H64" s="20"/>
      <c r="I64" t="s">
        <v>10563</v>
      </c>
    </row>
    <row r="65" spans="1:9" s="126" customFormat="1">
      <c r="A65" s="125" t="s">
        <v>10561</v>
      </c>
      <c r="B65" s="125" t="s">
        <v>10000</v>
      </c>
      <c r="C65" s="126">
        <v>820</v>
      </c>
      <c r="D65" s="125">
        <v>0</v>
      </c>
      <c r="E65" s="126">
        <v>1</v>
      </c>
      <c r="F65" s="126">
        <v>0</v>
      </c>
      <c r="H65" s="125"/>
    </row>
    <row r="66" spans="1:9" s="127" customFormat="1">
      <c r="A66" s="127" t="s">
        <v>10052</v>
      </c>
      <c r="B66" s="20" t="s">
        <v>10036</v>
      </c>
      <c r="C66" s="127">
        <v>230</v>
      </c>
      <c r="D66" s="20">
        <v>0</v>
      </c>
      <c r="E66" s="127">
        <v>0</v>
      </c>
      <c r="F66" s="127">
        <v>0</v>
      </c>
      <c r="H66" s="20"/>
      <c r="I66" s="20" t="s">
        <v>10037</v>
      </c>
    </row>
    <row r="67" spans="1:9">
      <c r="A67" t="s">
        <v>10067</v>
      </c>
      <c r="B67" s="20" t="s">
        <v>10000</v>
      </c>
      <c r="C67">
        <v>360</v>
      </c>
      <c r="D67" s="1">
        <v>0</v>
      </c>
      <c r="E67">
        <v>0</v>
      </c>
      <c r="F67" s="127">
        <v>0</v>
      </c>
      <c r="H67" s="1"/>
      <c r="I67" s="20" t="s">
        <v>10037</v>
      </c>
    </row>
    <row r="68" spans="1:9">
      <c r="A68" s="20" t="s">
        <v>10036</v>
      </c>
      <c r="B68" s="20" t="s">
        <v>10000</v>
      </c>
      <c r="C68">
        <v>270</v>
      </c>
      <c r="D68" s="1">
        <v>0</v>
      </c>
      <c r="E68">
        <v>0</v>
      </c>
      <c r="F68">
        <v>0</v>
      </c>
      <c r="H68" s="1"/>
      <c r="I68" s="20" t="s">
        <v>10037</v>
      </c>
    </row>
    <row r="69" spans="1:9">
      <c r="A69" s="1" t="s">
        <v>10495</v>
      </c>
      <c r="B69" s="20" t="s">
        <v>10528</v>
      </c>
      <c r="C69">
        <v>960</v>
      </c>
      <c r="D69" s="1">
        <v>0</v>
      </c>
      <c r="E69">
        <v>0</v>
      </c>
      <c r="F69">
        <v>0</v>
      </c>
      <c r="H69" s="1"/>
      <c r="I69" t="s">
        <v>10526</v>
      </c>
    </row>
    <row r="70" spans="1:9">
      <c r="A70" s="1" t="s">
        <v>10497</v>
      </c>
      <c r="B70" s="20" t="s">
        <v>10529</v>
      </c>
      <c r="C70">
        <v>250</v>
      </c>
      <c r="D70" s="1">
        <v>0</v>
      </c>
      <c r="E70">
        <v>0</v>
      </c>
      <c r="F70">
        <v>0</v>
      </c>
      <c r="H70" s="1"/>
      <c r="I70" t="s">
        <v>10527</v>
      </c>
    </row>
    <row r="71" spans="1:9">
      <c r="A71" s="1" t="s">
        <v>10498</v>
      </c>
      <c r="B71" s="20" t="s">
        <v>10530</v>
      </c>
      <c r="C71">
        <v>590</v>
      </c>
      <c r="D71" s="1">
        <v>0</v>
      </c>
      <c r="E71">
        <v>1</v>
      </c>
      <c r="F71">
        <v>0</v>
      </c>
      <c r="H71" s="1"/>
      <c r="I71" t="s">
        <v>10527</v>
      </c>
    </row>
    <row r="72" spans="1:9">
      <c r="A72" s="1" t="s">
        <v>10499</v>
      </c>
      <c r="B72" s="20" t="s">
        <v>10531</v>
      </c>
      <c r="C72">
        <v>830</v>
      </c>
      <c r="D72" s="1">
        <v>0</v>
      </c>
      <c r="E72">
        <v>1</v>
      </c>
      <c r="F72">
        <v>0</v>
      </c>
      <c r="H72" s="1"/>
      <c r="I72" t="s">
        <v>10527</v>
      </c>
    </row>
    <row r="73" spans="1:9">
      <c r="A73" s="1" t="s">
        <v>10602</v>
      </c>
      <c r="B73" s="20" t="s">
        <v>10603</v>
      </c>
      <c r="C73">
        <v>300</v>
      </c>
      <c r="D73" s="1">
        <v>0</v>
      </c>
      <c r="E73">
        <v>1</v>
      </c>
      <c r="F73">
        <v>0</v>
      </c>
      <c r="H73" s="1"/>
      <c r="I73" t="s">
        <v>10646</v>
      </c>
    </row>
    <row r="74" spans="1:9">
      <c r="A74" s="1" t="s">
        <v>10635</v>
      </c>
      <c r="B74" s="20" t="s">
        <v>10636</v>
      </c>
      <c r="C74">
        <v>460</v>
      </c>
      <c r="D74" s="1">
        <v>0</v>
      </c>
      <c r="E74">
        <v>1</v>
      </c>
      <c r="F74">
        <v>0</v>
      </c>
      <c r="H74" s="1"/>
      <c r="I74" t="s">
        <v>10642</v>
      </c>
    </row>
    <row r="75" spans="1:9">
      <c r="A75" s="20" t="s">
        <v>10644</v>
      </c>
      <c r="B75" s="20" t="s">
        <v>10645</v>
      </c>
      <c r="C75">
        <v>2600</v>
      </c>
      <c r="D75" s="1">
        <v>0</v>
      </c>
      <c r="E75">
        <v>1</v>
      </c>
      <c r="F75">
        <v>0</v>
      </c>
      <c r="H75" s="1"/>
      <c r="I75" t="s">
        <v>10642</v>
      </c>
    </row>
    <row r="76" spans="1:9">
      <c r="A76" s="1" t="s">
        <v>10636</v>
      </c>
      <c r="B76" s="20" t="s">
        <v>10645</v>
      </c>
      <c r="C76">
        <v>2290</v>
      </c>
      <c r="D76" s="1">
        <v>0</v>
      </c>
      <c r="E76">
        <v>1</v>
      </c>
      <c r="F76">
        <v>0</v>
      </c>
      <c r="H76" s="1"/>
      <c r="I76" t="s">
        <v>10642</v>
      </c>
    </row>
    <row r="77" spans="1:9">
      <c r="A77" s="1"/>
      <c r="B77" s="20"/>
      <c r="D77" s="1"/>
      <c r="H77" s="1"/>
    </row>
    <row r="78" spans="1:9">
      <c r="A78" s="1"/>
      <c r="B78" s="20"/>
      <c r="D78" s="1"/>
      <c r="H78" s="1"/>
    </row>
    <row r="79" spans="1:9">
      <c r="A79" s="1"/>
      <c r="B79" s="20"/>
      <c r="D79" s="1"/>
      <c r="H79" s="1"/>
    </row>
    <row r="81" spans="1:27">
      <c r="A81" t="s">
        <v>10519</v>
      </c>
    </row>
    <row r="82" spans="1:27">
      <c r="A82" t="s">
        <v>10518</v>
      </c>
      <c r="B82" t="s">
        <v>9521</v>
      </c>
      <c r="C82" t="s">
        <v>10500</v>
      </c>
      <c r="D82" t="s">
        <v>10501</v>
      </c>
      <c r="E82" t="s">
        <v>10502</v>
      </c>
    </row>
    <row r="83" spans="1:27">
      <c r="A83" t="s">
        <v>5581</v>
      </c>
      <c r="B83" t="s">
        <v>5592</v>
      </c>
      <c r="C83" t="s">
        <v>5583</v>
      </c>
    </row>
    <row r="84" spans="1:27">
      <c r="A84" t="s">
        <v>5592</v>
      </c>
      <c r="B84" t="s">
        <v>5581</v>
      </c>
      <c r="C84" t="s">
        <v>5642</v>
      </c>
      <c r="I84" t="s">
        <v>10581</v>
      </c>
      <c r="J84" s="75" t="s">
        <v>10003</v>
      </c>
      <c r="K84" s="76"/>
      <c r="L84" s="76"/>
      <c r="M84" s="76"/>
      <c r="N84" s="76"/>
      <c r="O84" s="77"/>
      <c r="P84" s="75" t="s">
        <v>10002</v>
      </c>
      <c r="Q84" s="76"/>
      <c r="R84" s="76"/>
      <c r="S84" s="76"/>
      <c r="T84" s="76"/>
      <c r="U84" s="75" t="s">
        <v>10393</v>
      </c>
      <c r="V84" s="76"/>
      <c r="W84" s="76"/>
      <c r="X84" s="76"/>
      <c r="Y84" s="76"/>
      <c r="Z84" s="76"/>
      <c r="AA84" s="77"/>
    </row>
    <row r="85" spans="1:27">
      <c r="A85" t="s">
        <v>5592</v>
      </c>
      <c r="B85" t="s">
        <v>5581</v>
      </c>
      <c r="C85" t="s">
        <v>5658</v>
      </c>
      <c r="I85" t="s">
        <v>10582</v>
      </c>
      <c r="J85" s="78"/>
      <c r="K85" s="74"/>
      <c r="L85" s="74"/>
      <c r="M85" s="74"/>
      <c r="N85" s="74"/>
      <c r="O85" s="79"/>
      <c r="P85" s="78"/>
      <c r="Q85" s="74"/>
      <c r="R85" s="74"/>
      <c r="S85" s="74"/>
      <c r="T85" s="74"/>
      <c r="U85" s="78"/>
      <c r="V85" s="74"/>
      <c r="W85" s="74"/>
      <c r="X85" s="74"/>
      <c r="Y85" s="74"/>
      <c r="Z85" s="74"/>
      <c r="AA85" s="79"/>
    </row>
    <row r="86" spans="1:27">
      <c r="A86" t="s">
        <v>10503</v>
      </c>
      <c r="B86" t="s">
        <v>5581</v>
      </c>
      <c r="C86" t="s">
        <v>10504</v>
      </c>
      <c r="J86" s="78"/>
      <c r="K86" s="116" t="s">
        <v>10454</v>
      </c>
      <c r="L86" s="74"/>
      <c r="M86" s="74"/>
      <c r="N86" s="74"/>
      <c r="O86" s="79"/>
      <c r="P86" s="78"/>
      <c r="Q86" s="116" t="s">
        <v>10046</v>
      </c>
      <c r="R86" s="74"/>
      <c r="S86" s="74"/>
      <c r="T86" s="74"/>
      <c r="U86" s="78"/>
      <c r="V86" s="116" t="s">
        <v>10456</v>
      </c>
      <c r="W86" s="74"/>
      <c r="X86" s="74"/>
      <c r="Y86" s="74"/>
      <c r="Z86" s="74"/>
      <c r="AA86" s="79"/>
    </row>
    <row r="87" spans="1:27">
      <c r="A87" t="s">
        <v>5575</v>
      </c>
      <c r="B87" t="s">
        <v>5592</v>
      </c>
      <c r="C87" t="s">
        <v>10505</v>
      </c>
      <c r="J87" s="78"/>
      <c r="K87" s="74"/>
      <c r="L87" s="74"/>
      <c r="M87" s="116" t="s">
        <v>10457</v>
      </c>
      <c r="N87" s="74"/>
      <c r="O87" s="79"/>
      <c r="P87" s="78"/>
      <c r="Q87" s="74"/>
      <c r="R87" s="74"/>
      <c r="S87" s="74"/>
      <c r="T87" s="74"/>
      <c r="U87" s="78"/>
      <c r="V87" s="74"/>
      <c r="W87" s="74"/>
      <c r="X87" s="74"/>
      <c r="Y87" s="74"/>
      <c r="Z87" s="74"/>
      <c r="AA87" s="79"/>
    </row>
    <row r="88" spans="1:27">
      <c r="A88" t="s">
        <v>5592</v>
      </c>
      <c r="B88" t="s">
        <v>5575</v>
      </c>
      <c r="C88" t="s">
        <v>5642</v>
      </c>
      <c r="J88" s="78"/>
      <c r="K88" s="74"/>
      <c r="L88" s="74"/>
      <c r="M88" s="74"/>
      <c r="N88" s="110" t="s">
        <v>5719</v>
      </c>
      <c r="O88" s="79"/>
      <c r="P88" s="115" t="s">
        <v>10459</v>
      </c>
      <c r="Q88" s="74"/>
      <c r="R88" s="74"/>
      <c r="S88" s="74"/>
      <c r="T88" s="74"/>
      <c r="U88" s="78"/>
      <c r="V88" s="74"/>
      <c r="W88" s="74"/>
      <c r="X88" s="74"/>
      <c r="Y88" s="116" t="s">
        <v>10460</v>
      </c>
      <c r="Z88" s="74"/>
      <c r="AA88" s="79"/>
    </row>
    <row r="89" spans="1:27">
      <c r="A89" t="s">
        <v>5592</v>
      </c>
      <c r="B89" t="s">
        <v>5575</v>
      </c>
      <c r="C89" t="s">
        <v>5658</v>
      </c>
      <c r="J89" s="115" t="s">
        <v>10458</v>
      </c>
      <c r="K89" s="74"/>
      <c r="L89" s="74"/>
      <c r="M89" s="74"/>
      <c r="N89" s="110" t="s">
        <v>5717</v>
      </c>
      <c r="O89" s="79"/>
      <c r="P89" s="78"/>
      <c r="Q89" s="110" t="s">
        <v>5656</v>
      </c>
      <c r="R89" s="74"/>
      <c r="S89" s="74"/>
      <c r="T89" s="74"/>
      <c r="U89" s="78"/>
      <c r="V89" s="74"/>
      <c r="W89" s="74"/>
      <c r="X89" s="74"/>
      <c r="Y89" s="74"/>
      <c r="Z89" s="74"/>
      <c r="AA89" s="79"/>
    </row>
    <row r="90" spans="1:27">
      <c r="A90" t="s">
        <v>5575</v>
      </c>
      <c r="B90" t="s">
        <v>5061</v>
      </c>
      <c r="C90">
        <v>0</v>
      </c>
      <c r="J90" s="78"/>
      <c r="K90" s="74"/>
      <c r="L90" s="74"/>
      <c r="M90" s="74"/>
      <c r="N90" s="74"/>
      <c r="O90" s="79"/>
      <c r="P90" s="78"/>
      <c r="Q90" s="110" t="s">
        <v>5644</v>
      </c>
      <c r="R90" s="74"/>
      <c r="S90" s="74"/>
      <c r="T90" s="74"/>
      <c r="U90" s="78"/>
      <c r="V90" s="74"/>
      <c r="W90" s="74"/>
      <c r="X90" s="74"/>
      <c r="Y90" s="74"/>
      <c r="Z90" s="74"/>
      <c r="AA90" s="79"/>
    </row>
    <row r="91" spans="1:27">
      <c r="A91" t="s">
        <v>5061</v>
      </c>
      <c r="B91" t="s">
        <v>5575</v>
      </c>
      <c r="C91">
        <v>0</v>
      </c>
      <c r="J91" s="78"/>
      <c r="K91" s="110" t="s">
        <v>5573</v>
      </c>
      <c r="L91" s="98" t="s">
        <v>5575</v>
      </c>
      <c r="M91" s="99" t="s">
        <v>5577</v>
      </c>
      <c r="N91" s="100" t="s">
        <v>5581</v>
      </c>
      <c r="O91" s="101" t="s">
        <v>5584</v>
      </c>
      <c r="P91" s="102" t="s">
        <v>5586</v>
      </c>
      <c r="Q91" s="103" t="s">
        <v>5592</v>
      </c>
      <c r="R91" s="104" t="s">
        <v>10386</v>
      </c>
      <c r="S91" s="105" t="s">
        <v>5061</v>
      </c>
      <c r="T91" s="104" t="s">
        <v>5620</v>
      </c>
      <c r="U91" s="106" t="s">
        <v>5622</v>
      </c>
      <c r="V91" s="107" t="s">
        <v>4062</v>
      </c>
      <c r="W91" s="108" t="s">
        <v>10385</v>
      </c>
      <c r="X91" s="109" t="s">
        <v>3767</v>
      </c>
      <c r="Y91" s="110" t="s">
        <v>3772</v>
      </c>
      <c r="Z91" s="110" t="s">
        <v>3544</v>
      </c>
      <c r="AA91" s="111" t="s">
        <v>3848</v>
      </c>
    </row>
    <row r="92" spans="1:27">
      <c r="A92" t="s">
        <v>10586</v>
      </c>
      <c r="B92" t="s">
        <v>5622</v>
      </c>
      <c r="C92">
        <v>0</v>
      </c>
      <c r="J92" s="78"/>
      <c r="K92" s="74"/>
      <c r="L92" s="74"/>
      <c r="M92" s="74"/>
      <c r="N92" s="74"/>
      <c r="O92" s="79"/>
      <c r="P92" s="78"/>
      <c r="Q92" s="84" t="s">
        <v>9999</v>
      </c>
      <c r="R92" s="74"/>
      <c r="S92" s="74" t="s">
        <v>10472</v>
      </c>
      <c r="T92" s="74"/>
      <c r="U92" s="78"/>
      <c r="V92" s="110" t="s">
        <v>31</v>
      </c>
      <c r="W92" s="74"/>
      <c r="X92" s="85" t="s">
        <v>10352</v>
      </c>
      <c r="Y92" s="74"/>
      <c r="Z92" s="74"/>
      <c r="AA92" s="79"/>
    </row>
    <row r="93" spans="1:27">
      <c r="A93" t="s">
        <v>5622</v>
      </c>
      <c r="B93" t="s">
        <v>5575</v>
      </c>
      <c r="C93">
        <v>0</v>
      </c>
      <c r="J93" s="78"/>
      <c r="K93" s="74"/>
      <c r="L93" s="74"/>
      <c r="M93" s="74"/>
      <c r="N93" s="74"/>
      <c r="O93" s="79"/>
      <c r="P93" s="78"/>
      <c r="Q93" s="110" t="s">
        <v>5660</v>
      </c>
      <c r="R93" s="74"/>
      <c r="S93" s="74" t="s">
        <v>10473</v>
      </c>
      <c r="T93" s="74"/>
      <c r="U93" s="78"/>
      <c r="V93" s="110"/>
      <c r="W93" s="74"/>
      <c r="X93" s="74"/>
      <c r="Y93" s="74"/>
      <c r="Z93" s="110" t="s">
        <v>1482</v>
      </c>
      <c r="AA93" s="79"/>
    </row>
    <row r="94" spans="1:27">
      <c r="A94" t="s">
        <v>5581</v>
      </c>
      <c r="B94" t="s">
        <v>5061</v>
      </c>
      <c r="C94" t="s">
        <v>5583</v>
      </c>
      <c r="J94" s="78"/>
      <c r="K94" s="74"/>
      <c r="L94" s="74"/>
      <c r="M94" s="74"/>
      <c r="N94" s="74"/>
      <c r="O94" s="79"/>
      <c r="P94" s="78"/>
      <c r="Q94" s="110" t="s">
        <v>5682</v>
      </c>
      <c r="R94" s="116" t="s">
        <v>10461</v>
      </c>
      <c r="S94" s="74"/>
      <c r="T94" s="74"/>
      <c r="U94" s="78"/>
      <c r="V94" s="110" t="s">
        <v>4048</v>
      </c>
      <c r="W94" s="116" t="s">
        <v>10462</v>
      </c>
      <c r="X94" s="74"/>
      <c r="Y94" s="116" t="s">
        <v>10460</v>
      </c>
      <c r="Z94" s="74"/>
      <c r="AA94" s="79"/>
    </row>
    <row r="95" spans="1:27">
      <c r="A95" t="s">
        <v>5061</v>
      </c>
      <c r="B95" t="s">
        <v>5581</v>
      </c>
      <c r="C95" t="s">
        <v>10506</v>
      </c>
      <c r="J95" s="80"/>
      <c r="K95" s="81"/>
      <c r="L95" s="81"/>
      <c r="M95" s="81"/>
      <c r="N95" s="81"/>
      <c r="O95" s="82"/>
      <c r="P95" s="80"/>
      <c r="Q95" s="81"/>
      <c r="R95" s="81"/>
      <c r="S95" s="81"/>
      <c r="T95" s="81"/>
      <c r="U95" s="80"/>
      <c r="V95" s="81"/>
      <c r="W95" s="81"/>
      <c r="X95" s="81" t="s">
        <v>3749</v>
      </c>
      <c r="Y95" s="81"/>
      <c r="Z95" s="81"/>
      <c r="AA95" s="82"/>
    </row>
    <row r="96" spans="1:27">
      <c r="A96" t="s">
        <v>10587</v>
      </c>
      <c r="B96" t="s">
        <v>5622</v>
      </c>
      <c r="C96">
        <v>0</v>
      </c>
      <c r="J96" s="22"/>
      <c r="K96" s="22"/>
      <c r="L96" s="22"/>
      <c r="M96" s="22"/>
      <c r="N96" s="22"/>
      <c r="O96" s="22"/>
      <c r="P96" s="22"/>
      <c r="Q96" s="22"/>
      <c r="R96" s="22"/>
      <c r="S96" s="22"/>
      <c r="T96" s="22"/>
      <c r="U96" s="22"/>
      <c r="V96" s="22"/>
      <c r="W96" s="22"/>
      <c r="X96" s="22" t="s">
        <v>3736</v>
      </c>
      <c r="Y96" s="22"/>
      <c r="Z96" s="22"/>
      <c r="AA96" s="22"/>
    </row>
    <row r="97" spans="1:3">
      <c r="A97" t="s">
        <v>5622</v>
      </c>
      <c r="B97" t="s">
        <v>5581</v>
      </c>
      <c r="C97">
        <v>0</v>
      </c>
    </row>
    <row r="98" spans="1:3">
      <c r="A98" t="s">
        <v>5592</v>
      </c>
      <c r="B98" t="s">
        <v>5061</v>
      </c>
      <c r="C98" t="s">
        <v>5658</v>
      </c>
    </row>
    <row r="99" spans="1:3">
      <c r="A99" t="s">
        <v>5592</v>
      </c>
      <c r="B99" t="s">
        <v>5061</v>
      </c>
      <c r="C99" t="s">
        <v>5642</v>
      </c>
    </row>
    <row r="100" spans="1:3">
      <c r="A100" t="s">
        <v>5061</v>
      </c>
      <c r="B100" t="s">
        <v>5592</v>
      </c>
      <c r="C100" t="s">
        <v>10507</v>
      </c>
    </row>
    <row r="101" spans="1:3">
      <c r="A101" t="s">
        <v>10588</v>
      </c>
      <c r="B101" t="s">
        <v>5622</v>
      </c>
      <c r="C101">
        <v>0</v>
      </c>
    </row>
    <row r="102" spans="1:3">
      <c r="A102" t="s">
        <v>5622</v>
      </c>
      <c r="B102" t="s">
        <v>5592</v>
      </c>
      <c r="C102">
        <v>0</v>
      </c>
    </row>
    <row r="103" spans="1:3">
      <c r="A103" t="s">
        <v>10583</v>
      </c>
      <c r="B103" t="s">
        <v>5622</v>
      </c>
      <c r="C103">
        <v>0</v>
      </c>
    </row>
    <row r="104" spans="1:3">
      <c r="A104" t="s">
        <v>5622</v>
      </c>
      <c r="B104" t="s">
        <v>5061</v>
      </c>
      <c r="C104">
        <v>0</v>
      </c>
    </row>
    <row r="105" spans="1:3">
      <c r="A105" t="s">
        <v>10585</v>
      </c>
      <c r="B105" t="s">
        <v>5622</v>
      </c>
      <c r="C105">
        <v>0</v>
      </c>
    </row>
    <row r="106" spans="1:3">
      <c r="A106" t="s">
        <v>5622</v>
      </c>
      <c r="B106" t="s">
        <v>4062</v>
      </c>
      <c r="C106">
        <v>0</v>
      </c>
    </row>
    <row r="107" spans="1:3">
      <c r="A107" t="s">
        <v>10508</v>
      </c>
      <c r="B107" t="s">
        <v>3767</v>
      </c>
      <c r="C107" t="s">
        <v>10504</v>
      </c>
    </row>
    <row r="108" spans="1:3">
      <c r="A108" t="s">
        <v>10509</v>
      </c>
      <c r="B108" t="s">
        <v>4062</v>
      </c>
      <c r="C108" t="s">
        <v>10504</v>
      </c>
    </row>
    <row r="109" spans="1:3">
      <c r="A109" t="s">
        <v>10508</v>
      </c>
      <c r="B109" t="s">
        <v>10352</v>
      </c>
      <c r="C109" t="s">
        <v>10504</v>
      </c>
    </row>
    <row r="110" spans="1:3">
      <c r="A110" t="s">
        <v>10510</v>
      </c>
      <c r="B110" t="s">
        <v>4062</v>
      </c>
      <c r="C110" t="s">
        <v>10504</v>
      </c>
    </row>
    <row r="111" spans="1:3">
      <c r="A111" t="s">
        <v>10508</v>
      </c>
      <c r="B111" t="s">
        <v>3749</v>
      </c>
      <c r="C111" t="s">
        <v>10511</v>
      </c>
    </row>
    <row r="112" spans="1:3">
      <c r="A112" t="s">
        <v>10512</v>
      </c>
      <c r="B112" t="s">
        <v>4062</v>
      </c>
      <c r="C112" t="s">
        <v>10511</v>
      </c>
    </row>
    <row r="113" spans="1:5">
      <c r="A113" t="s">
        <v>4062</v>
      </c>
      <c r="B113" t="s">
        <v>3736</v>
      </c>
      <c r="C113" t="s">
        <v>10513</v>
      </c>
    </row>
    <row r="114" spans="1:5">
      <c r="A114" t="s">
        <v>3736</v>
      </c>
      <c r="B114" t="s">
        <v>4062</v>
      </c>
      <c r="C114" t="s">
        <v>10514</v>
      </c>
    </row>
    <row r="115" spans="1:5">
      <c r="A115" t="s">
        <v>3736</v>
      </c>
      <c r="B115" t="s">
        <v>4062</v>
      </c>
      <c r="C115" t="s">
        <v>3729</v>
      </c>
      <c r="D115" t="s">
        <v>3727</v>
      </c>
      <c r="E115" t="s">
        <v>3982</v>
      </c>
    </row>
    <row r="116" spans="1:5">
      <c r="A116" t="s">
        <v>4062</v>
      </c>
      <c r="B116" t="s">
        <v>3585</v>
      </c>
      <c r="C116">
        <v>0</v>
      </c>
    </row>
    <row r="117" spans="1:5">
      <c r="A117" t="s">
        <v>3585</v>
      </c>
      <c r="B117" t="s">
        <v>4062</v>
      </c>
      <c r="C117">
        <v>0</v>
      </c>
    </row>
    <row r="118" spans="1:5">
      <c r="A118" t="s">
        <v>3585</v>
      </c>
      <c r="B118" t="s">
        <v>3736</v>
      </c>
      <c r="C118" t="s">
        <v>3539</v>
      </c>
    </row>
    <row r="119" spans="1:5">
      <c r="A119" t="s">
        <v>3736</v>
      </c>
      <c r="B119" t="s">
        <v>3585</v>
      </c>
      <c r="C119" t="s">
        <v>10514</v>
      </c>
    </row>
    <row r="120" spans="1:5">
      <c r="A120" t="s">
        <v>3736</v>
      </c>
      <c r="B120" t="s">
        <v>3585</v>
      </c>
      <c r="C120" t="s">
        <v>3729</v>
      </c>
      <c r="D120" t="s">
        <v>3727</v>
      </c>
      <c r="E120" t="s">
        <v>3982</v>
      </c>
    </row>
    <row r="121" spans="1:5">
      <c r="A121" t="s">
        <v>10515</v>
      </c>
      <c r="B121" t="s">
        <v>3749</v>
      </c>
      <c r="C121">
        <v>0</v>
      </c>
    </row>
    <row r="122" spans="1:5">
      <c r="A122" t="s">
        <v>10512</v>
      </c>
      <c r="B122" t="s">
        <v>3585</v>
      </c>
      <c r="C122" t="s">
        <v>10516</v>
      </c>
    </row>
    <row r="123" spans="1:5">
      <c r="A123" t="s">
        <v>3585</v>
      </c>
      <c r="B123" t="s">
        <v>10352</v>
      </c>
      <c r="C123">
        <v>0</v>
      </c>
    </row>
    <row r="124" spans="1:5">
      <c r="A124" t="s">
        <v>10352</v>
      </c>
      <c r="B124" t="s">
        <v>3585</v>
      </c>
      <c r="C124">
        <v>0</v>
      </c>
    </row>
    <row r="125" spans="1:5">
      <c r="A125" t="s">
        <v>3979</v>
      </c>
      <c r="B125" t="s">
        <v>3727</v>
      </c>
      <c r="C125" t="s">
        <v>1157</v>
      </c>
      <c r="D125" t="s">
        <v>3942</v>
      </c>
      <c r="E125" t="s">
        <v>10584</v>
      </c>
    </row>
    <row r="126" spans="1:5">
      <c r="A126" t="s">
        <v>3727</v>
      </c>
      <c r="B126" t="s">
        <v>3979</v>
      </c>
      <c r="C126" t="s">
        <v>10514</v>
      </c>
    </row>
    <row r="127" spans="1:5">
      <c r="A127" t="s">
        <v>3727</v>
      </c>
      <c r="B127" t="s">
        <v>3979</v>
      </c>
      <c r="C127" t="s">
        <v>3729</v>
      </c>
      <c r="D127" t="s">
        <v>3727</v>
      </c>
      <c r="E127" t="s">
        <v>3982</v>
      </c>
    </row>
    <row r="128" spans="1:5">
      <c r="A128" t="s">
        <v>3979</v>
      </c>
      <c r="B128" t="s">
        <v>4673</v>
      </c>
      <c r="C128">
        <v>0</v>
      </c>
    </row>
    <row r="129" spans="1:5">
      <c r="A129" t="s">
        <v>4673</v>
      </c>
      <c r="B129" t="s">
        <v>3979</v>
      </c>
      <c r="C129">
        <v>0</v>
      </c>
    </row>
    <row r="130" spans="1:5">
      <c r="A130" t="s">
        <v>3727</v>
      </c>
      <c r="B130" t="s">
        <v>4675</v>
      </c>
      <c r="C130">
        <v>0</v>
      </c>
    </row>
    <row r="131" spans="1:5">
      <c r="A131" t="s">
        <v>4675</v>
      </c>
      <c r="B131" t="s">
        <v>3727</v>
      </c>
      <c r="C131">
        <v>0</v>
      </c>
    </row>
    <row r="132" spans="1:5">
      <c r="A132" t="s">
        <v>3727</v>
      </c>
      <c r="B132" t="s">
        <v>4673</v>
      </c>
      <c r="C132">
        <v>0</v>
      </c>
    </row>
    <row r="133" spans="1:5">
      <c r="A133" t="s">
        <v>4673</v>
      </c>
      <c r="B133" t="s">
        <v>3727</v>
      </c>
      <c r="C133">
        <v>0</v>
      </c>
    </row>
    <row r="134" spans="1:5">
      <c r="A134" t="s">
        <v>4675</v>
      </c>
      <c r="B134" t="s">
        <v>3979</v>
      </c>
      <c r="C134">
        <v>0</v>
      </c>
    </row>
    <row r="135" spans="1:5">
      <c r="A135" t="s">
        <v>3979</v>
      </c>
      <c r="B135" t="s">
        <v>4675</v>
      </c>
      <c r="C135">
        <v>0</v>
      </c>
    </row>
    <row r="136" spans="1:5">
      <c r="A136" t="s">
        <v>4675</v>
      </c>
      <c r="B136" t="s">
        <v>4673</v>
      </c>
      <c r="C136">
        <v>0</v>
      </c>
    </row>
    <row r="137" spans="1:5">
      <c r="A137" t="s">
        <v>4673</v>
      </c>
      <c r="B137" t="s">
        <v>4675</v>
      </c>
      <c r="C137">
        <v>0</v>
      </c>
    </row>
    <row r="138" spans="1:5">
      <c r="A138" t="s">
        <v>3736</v>
      </c>
      <c r="B138" t="s">
        <v>3727</v>
      </c>
      <c r="C138">
        <v>0</v>
      </c>
    </row>
    <row r="139" spans="1:5">
      <c r="A139" t="s">
        <v>3727</v>
      </c>
      <c r="B139" t="s">
        <v>3736</v>
      </c>
      <c r="C139">
        <v>0</v>
      </c>
    </row>
    <row r="140" spans="1:5">
      <c r="A140" t="s">
        <v>10509</v>
      </c>
      <c r="B140" t="s">
        <v>3749</v>
      </c>
      <c r="C140" t="s">
        <v>10517</v>
      </c>
    </row>
    <row r="141" spans="1:5">
      <c r="A141" t="s">
        <v>10512</v>
      </c>
      <c r="B141" t="s">
        <v>3767</v>
      </c>
    </row>
    <row r="142" spans="1:5">
      <c r="A142" t="s">
        <v>3767</v>
      </c>
      <c r="B142" t="s">
        <v>3736</v>
      </c>
      <c r="C142" t="s">
        <v>10513</v>
      </c>
    </row>
    <row r="143" spans="1:5">
      <c r="A143" t="s">
        <v>3736</v>
      </c>
      <c r="B143" t="s">
        <v>3767</v>
      </c>
      <c r="C143" t="s">
        <v>10514</v>
      </c>
    </row>
    <row r="144" spans="1:5">
      <c r="A144" t="s">
        <v>3736</v>
      </c>
      <c r="B144" t="s">
        <v>3767</v>
      </c>
      <c r="C144" t="s">
        <v>3729</v>
      </c>
      <c r="D144" t="s">
        <v>3727</v>
      </c>
      <c r="E144" t="s">
        <v>3982</v>
      </c>
    </row>
    <row r="145" spans="1:3">
      <c r="A145" t="s">
        <v>3585</v>
      </c>
      <c r="B145" t="s">
        <v>3767</v>
      </c>
      <c r="C145">
        <v>0</v>
      </c>
    </row>
    <row r="146" spans="1:3">
      <c r="A146" t="s">
        <v>3767</v>
      </c>
      <c r="B146" t="s">
        <v>3585</v>
      </c>
      <c r="C146">
        <v>0</v>
      </c>
    </row>
    <row r="147" spans="1:3">
      <c r="A147" t="s">
        <v>10602</v>
      </c>
      <c r="B147" t="s">
        <v>10603</v>
      </c>
      <c r="C147" t="s">
        <v>10604</v>
      </c>
    </row>
    <row r="148" spans="1:3">
      <c r="A148" t="s">
        <v>10603</v>
      </c>
      <c r="B148" t="s">
        <v>10602</v>
      </c>
      <c r="C148" t="s">
        <v>10604</v>
      </c>
    </row>
    <row r="150" spans="1:3">
      <c r="A150" t="s">
        <v>10537</v>
      </c>
    </row>
    <row r="151" spans="1:3">
      <c r="A151" t="s">
        <v>10565</v>
      </c>
      <c r="B151" t="s">
        <v>10566</v>
      </c>
    </row>
    <row r="152" spans="1:3">
      <c r="A152" t="s">
        <v>10538</v>
      </c>
      <c r="B152">
        <v>0</v>
      </c>
    </row>
    <row r="153" spans="1:3">
      <c r="A153" t="s">
        <v>10539</v>
      </c>
      <c r="B153">
        <v>1</v>
      </c>
    </row>
    <row r="154" spans="1:3">
      <c r="A154" t="s">
        <v>10540</v>
      </c>
      <c r="B154">
        <v>1</v>
      </c>
    </row>
    <row r="155" spans="1:3">
      <c r="A155" t="s">
        <v>10541</v>
      </c>
      <c r="B155">
        <v>1</v>
      </c>
    </row>
    <row r="156" spans="1:3">
      <c r="A156" t="s">
        <v>10575</v>
      </c>
      <c r="B156">
        <v>1</v>
      </c>
    </row>
  </sheetData>
  <phoneticPr fontId="2"/>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1104" activePane="bottomLeft" state="frozen"/>
      <selection activeCell="A13" sqref="A13"/>
      <selection pane="bottomLeft" activeCell="G1127" sqref="G1127"/>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1100</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1.0999999999999996</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3.5</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5.6999999999999993</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7.1999999999999993</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8.5</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10649</v>
      </c>
      <c r="B1127" s="1" t="s">
        <v>952</v>
      </c>
      <c r="C1127" s="1" t="s">
        <v>1698</v>
      </c>
      <c r="D1127" s="1" t="s">
        <v>1751</v>
      </c>
      <c r="E1127" s="1" t="s">
        <v>1752</v>
      </c>
      <c r="F1127" s="1">
        <v>17.399999999999999</v>
      </c>
      <c r="G1127" s="1">
        <v>19.2</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61"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10574</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20">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20">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20">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20">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20">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20">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20">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20">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20">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20">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20">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20">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20">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20">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20">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20">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20">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20">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20">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20">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20">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20">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20">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20">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20">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20">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20">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21">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21">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21">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21">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21">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21">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21">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21">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21">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21">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21">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21">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21">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 sqref="E3"/>
    </sheetView>
  </sheetViews>
  <sheetFormatPr defaultColWidth="8.875" defaultRowHeight="13.5"/>
  <cols>
    <col min="1" max="1" width="12.625" bestFit="1" customWidth="1"/>
    <col min="4" max="4" width="8.5" customWidth="1"/>
    <col min="5" max="5" width="8.625" customWidth="1"/>
  </cols>
  <sheetData>
    <row r="1" spans="1:7">
      <c r="A1" t="s">
        <v>9544</v>
      </c>
    </row>
    <row r="2" spans="1:7" s="1" customFormat="1">
      <c r="A2" s="1" t="s">
        <v>9543</v>
      </c>
      <c r="B2" s="1" t="s">
        <v>9288</v>
      </c>
      <c r="C2" s="1" t="s">
        <v>9289</v>
      </c>
      <c r="D2" s="1" t="s">
        <v>10249</v>
      </c>
      <c r="E2" s="1" t="s">
        <v>10271</v>
      </c>
      <c r="F2" s="1" t="s">
        <v>10564</v>
      </c>
    </row>
    <row r="3" spans="1:7" s="1" customFormat="1">
      <c r="A3" s="1" t="s">
        <v>9291</v>
      </c>
      <c r="B3" s="1" t="s">
        <v>9249</v>
      </c>
      <c r="C3" s="1">
        <v>650</v>
      </c>
      <c r="D3" s="1">
        <v>0</v>
      </c>
      <c r="E3" s="1">
        <f>INT((C3/2+5)/10)*10</f>
        <v>330</v>
      </c>
      <c r="F3" s="1">
        <v>0</v>
      </c>
      <c r="G3" s="1" t="s">
        <v>9252</v>
      </c>
    </row>
    <row r="4" spans="1:7" s="1" customFormat="1">
      <c r="A4" s="1" t="s">
        <v>9292</v>
      </c>
      <c r="B4" s="1" t="s">
        <v>9293</v>
      </c>
      <c r="C4" s="1">
        <v>920</v>
      </c>
      <c r="D4" s="1">
        <v>0</v>
      </c>
      <c r="E4" s="1">
        <f t="shared" ref="E4:E37" si="0">INT((C4/2+5)/10)*10</f>
        <v>460</v>
      </c>
      <c r="F4" s="1">
        <v>0</v>
      </c>
      <c r="G4" s="1" t="s">
        <v>9252</v>
      </c>
    </row>
    <row r="5" spans="1:7" s="1" customFormat="1">
      <c r="A5" s="1" t="s">
        <v>9292</v>
      </c>
      <c r="B5" s="1" t="s">
        <v>9255</v>
      </c>
      <c r="C5" s="1">
        <v>1950</v>
      </c>
      <c r="D5" s="1">
        <v>0</v>
      </c>
      <c r="E5" s="1">
        <f t="shared" si="0"/>
        <v>980</v>
      </c>
      <c r="F5" s="1">
        <v>0</v>
      </c>
      <c r="G5" s="1" t="s">
        <v>9259</v>
      </c>
    </row>
    <row r="6" spans="1:7" s="1" customFormat="1">
      <c r="A6" s="1" t="s">
        <v>9294</v>
      </c>
      <c r="B6" s="1" t="s">
        <v>9295</v>
      </c>
      <c r="C6" s="1">
        <v>3040</v>
      </c>
      <c r="D6" s="1">
        <v>0</v>
      </c>
      <c r="E6" s="1">
        <f t="shared" si="0"/>
        <v>1520</v>
      </c>
      <c r="F6" s="1">
        <v>0</v>
      </c>
      <c r="G6" s="1" t="s">
        <v>9259</v>
      </c>
    </row>
    <row r="7" spans="1:7" s="1" customFormat="1">
      <c r="A7" s="1" t="s">
        <v>9294</v>
      </c>
      <c r="B7" s="1" t="s">
        <v>9296</v>
      </c>
      <c r="C7" s="1">
        <v>4160</v>
      </c>
      <c r="D7" s="1">
        <v>0</v>
      </c>
      <c r="E7" s="1">
        <f t="shared" si="0"/>
        <v>2080</v>
      </c>
      <c r="F7" s="1">
        <v>0</v>
      </c>
      <c r="G7" s="1" t="s">
        <v>9297</v>
      </c>
    </row>
    <row r="8" spans="1:7" s="1" customFormat="1">
      <c r="A8" s="1" t="s">
        <v>9298</v>
      </c>
      <c r="B8" s="1" t="s">
        <v>9299</v>
      </c>
      <c r="C8" s="1">
        <v>5480</v>
      </c>
      <c r="D8" s="1">
        <f>C8-620</f>
        <v>4860</v>
      </c>
      <c r="E8" s="1">
        <f t="shared" si="0"/>
        <v>2740</v>
      </c>
      <c r="F8" s="1">
        <v>0</v>
      </c>
      <c r="G8" s="1" t="s">
        <v>9297</v>
      </c>
    </row>
    <row r="9" spans="1:7" s="1" customFormat="1">
      <c r="A9" s="1" t="s">
        <v>9249</v>
      </c>
      <c r="B9" s="1" t="s">
        <v>9293</v>
      </c>
      <c r="C9" s="1">
        <v>370</v>
      </c>
      <c r="D9" s="1">
        <v>0</v>
      </c>
      <c r="E9" s="1">
        <f t="shared" si="0"/>
        <v>190</v>
      </c>
      <c r="F9" s="1">
        <v>0</v>
      </c>
      <c r="G9" s="1" t="s">
        <v>9252</v>
      </c>
    </row>
    <row r="10" spans="1:7" s="1" customFormat="1">
      <c r="A10" s="1" t="s">
        <v>9249</v>
      </c>
      <c r="B10" s="1" t="s">
        <v>9255</v>
      </c>
      <c r="C10" s="1">
        <v>1330</v>
      </c>
      <c r="D10" s="1">
        <v>0</v>
      </c>
      <c r="E10" s="1">
        <f t="shared" si="0"/>
        <v>670</v>
      </c>
      <c r="F10" s="1">
        <v>0</v>
      </c>
      <c r="G10" s="1" t="s">
        <v>9259</v>
      </c>
    </row>
    <row r="11" spans="1:7" s="1" customFormat="1">
      <c r="A11" s="1" t="s">
        <v>9249</v>
      </c>
      <c r="B11" s="1" t="s">
        <v>9295</v>
      </c>
      <c r="C11" s="1">
        <v>2370</v>
      </c>
      <c r="D11" s="1">
        <v>0</v>
      </c>
      <c r="E11" s="1">
        <f t="shared" si="0"/>
        <v>1190</v>
      </c>
      <c r="F11" s="1">
        <v>0</v>
      </c>
      <c r="G11" s="1" t="s">
        <v>9252</v>
      </c>
    </row>
    <row r="12" spans="1:7" s="1" customFormat="1">
      <c r="A12" s="1" t="s">
        <v>9249</v>
      </c>
      <c r="B12" s="1" t="s">
        <v>9296</v>
      </c>
      <c r="C12" s="1">
        <v>3490</v>
      </c>
      <c r="D12" s="1">
        <v>0</v>
      </c>
      <c r="E12" s="1">
        <f t="shared" si="0"/>
        <v>1750</v>
      </c>
      <c r="F12" s="1">
        <v>0</v>
      </c>
      <c r="G12" s="1" t="s">
        <v>9297</v>
      </c>
    </row>
    <row r="13" spans="1:7" s="1" customFormat="1">
      <c r="A13" s="1" t="s">
        <v>9249</v>
      </c>
      <c r="B13" s="1" t="s">
        <v>9299</v>
      </c>
      <c r="C13" s="1">
        <v>4810</v>
      </c>
      <c r="D13" s="1">
        <f>C13-620</f>
        <v>4190</v>
      </c>
      <c r="E13" s="1">
        <f t="shared" si="0"/>
        <v>2410</v>
      </c>
      <c r="F13" s="1">
        <v>0</v>
      </c>
      <c r="G13" s="1" t="s">
        <v>9252</v>
      </c>
    </row>
    <row r="14" spans="1:7" s="1" customFormat="1">
      <c r="A14" s="1" t="s">
        <v>9293</v>
      </c>
      <c r="B14" s="1" t="s">
        <v>9255</v>
      </c>
      <c r="C14" s="1">
        <v>1060</v>
      </c>
      <c r="D14" s="1">
        <v>0</v>
      </c>
      <c r="E14" s="1">
        <f t="shared" si="0"/>
        <v>530</v>
      </c>
      <c r="F14" s="1">
        <v>0</v>
      </c>
      <c r="G14" s="1" t="s">
        <v>9259</v>
      </c>
    </row>
    <row r="15" spans="1:7" s="1" customFormat="1">
      <c r="A15" s="1" t="s">
        <v>9293</v>
      </c>
      <c r="B15" s="1" t="s">
        <v>9295</v>
      </c>
      <c r="C15" s="1">
        <v>2010</v>
      </c>
      <c r="D15" s="1">
        <v>0</v>
      </c>
      <c r="E15" s="1">
        <f t="shared" si="0"/>
        <v>1010</v>
      </c>
      <c r="F15" s="1">
        <v>0</v>
      </c>
      <c r="G15" s="1" t="s">
        <v>9259</v>
      </c>
    </row>
    <row r="16" spans="1:7" s="1" customFormat="1">
      <c r="A16" s="1" t="s">
        <v>9293</v>
      </c>
      <c r="B16" s="1" t="s">
        <v>9296</v>
      </c>
      <c r="C16" s="1">
        <v>3130</v>
      </c>
      <c r="D16" s="1">
        <v>0</v>
      </c>
      <c r="E16" s="1">
        <f t="shared" si="0"/>
        <v>1570</v>
      </c>
      <c r="F16" s="1">
        <v>0</v>
      </c>
      <c r="G16" s="1" t="s">
        <v>9297</v>
      </c>
    </row>
    <row r="17" spans="1:7" s="1" customFormat="1">
      <c r="A17" s="1" t="s">
        <v>9293</v>
      </c>
      <c r="B17" s="1" t="s">
        <v>9299</v>
      </c>
      <c r="C17" s="1">
        <v>4450</v>
      </c>
      <c r="D17" s="1">
        <f>C17-620</f>
        <v>3830</v>
      </c>
      <c r="E17" s="1">
        <f t="shared" si="0"/>
        <v>2230</v>
      </c>
      <c r="F17" s="1">
        <v>0</v>
      </c>
      <c r="G17" s="1" t="s">
        <v>9297</v>
      </c>
    </row>
    <row r="18" spans="1:7" s="1" customFormat="1">
      <c r="A18" s="1" t="s">
        <v>9255</v>
      </c>
      <c r="B18" s="1" t="s">
        <v>9295</v>
      </c>
      <c r="C18" s="1">
        <v>1050</v>
      </c>
      <c r="D18" s="1">
        <v>0</v>
      </c>
      <c r="E18" s="1">
        <f t="shared" si="0"/>
        <v>530</v>
      </c>
      <c r="F18" s="1">
        <v>0</v>
      </c>
      <c r="G18" s="1" t="s">
        <v>9259</v>
      </c>
    </row>
    <row r="19" spans="1:7" s="1" customFormat="1">
      <c r="A19" s="1" t="s">
        <v>9255</v>
      </c>
      <c r="B19" s="1" t="s">
        <v>9296</v>
      </c>
      <c r="C19" s="1">
        <v>2170</v>
      </c>
      <c r="D19" s="1">
        <v>0</v>
      </c>
      <c r="E19" s="1">
        <f t="shared" si="0"/>
        <v>1090</v>
      </c>
      <c r="F19" s="1">
        <v>0</v>
      </c>
      <c r="G19" s="1" t="s">
        <v>9297</v>
      </c>
    </row>
    <row r="20" spans="1:7" s="1" customFormat="1">
      <c r="A20" s="1" t="s">
        <v>9255</v>
      </c>
      <c r="B20" s="1" t="s">
        <v>9299</v>
      </c>
      <c r="C20" s="1">
        <v>3490</v>
      </c>
      <c r="D20" s="1">
        <f>C20-620</f>
        <v>2870</v>
      </c>
      <c r="E20" s="1">
        <f t="shared" si="0"/>
        <v>1750</v>
      </c>
      <c r="F20" s="1">
        <v>0</v>
      </c>
      <c r="G20" s="1" t="s">
        <v>9259</v>
      </c>
    </row>
    <row r="21" spans="1:7" s="1" customFormat="1">
      <c r="A21" s="1" t="s">
        <v>9295</v>
      </c>
      <c r="B21" s="1" t="s">
        <v>9296</v>
      </c>
      <c r="C21" s="1">
        <v>1340</v>
      </c>
      <c r="D21" s="1">
        <v>0</v>
      </c>
      <c r="E21" s="1">
        <f t="shared" si="0"/>
        <v>670</v>
      </c>
      <c r="F21" s="1">
        <v>0</v>
      </c>
      <c r="G21" s="1" t="s">
        <v>9297</v>
      </c>
    </row>
    <row r="22" spans="1:7" s="1" customFormat="1">
      <c r="A22" s="1" t="s">
        <v>9295</v>
      </c>
      <c r="B22" s="1" t="s">
        <v>9299</v>
      </c>
      <c r="C22" s="1">
        <v>2280</v>
      </c>
      <c r="D22" s="1">
        <v>0</v>
      </c>
      <c r="E22" s="1">
        <f t="shared" si="0"/>
        <v>1140</v>
      </c>
      <c r="F22" s="1">
        <v>0</v>
      </c>
      <c r="G22" s="1" t="s">
        <v>9297</v>
      </c>
    </row>
    <row r="23" spans="1:7" s="1" customFormat="1">
      <c r="A23" s="1" t="s">
        <v>9296</v>
      </c>
      <c r="B23" s="1" t="s">
        <v>9299</v>
      </c>
      <c r="C23" s="1">
        <v>1040</v>
      </c>
      <c r="D23" s="1">
        <v>0</v>
      </c>
      <c r="E23" s="1">
        <f t="shared" si="0"/>
        <v>520</v>
      </c>
      <c r="F23" s="1">
        <v>0</v>
      </c>
      <c r="G23" s="1" t="s">
        <v>9297</v>
      </c>
    </row>
    <row r="24" spans="1:7" s="1" customFormat="1">
      <c r="A24" s="1" t="s">
        <v>9300</v>
      </c>
      <c r="B24" s="1" t="s">
        <v>9301</v>
      </c>
      <c r="C24" s="1">
        <v>510</v>
      </c>
      <c r="D24" s="1">
        <v>0</v>
      </c>
      <c r="E24" s="1">
        <f t="shared" si="0"/>
        <v>260</v>
      </c>
      <c r="F24" s="1">
        <v>0</v>
      </c>
      <c r="G24" s="1" t="s">
        <v>9695</v>
      </c>
    </row>
    <row r="25" spans="1:7" s="1" customFormat="1">
      <c r="A25" s="1" t="s">
        <v>9302</v>
      </c>
      <c r="B25" s="1" t="s">
        <v>9303</v>
      </c>
      <c r="C25" s="1">
        <v>210</v>
      </c>
      <c r="D25" s="1">
        <v>0</v>
      </c>
      <c r="E25" s="1">
        <f t="shared" si="0"/>
        <v>110</v>
      </c>
      <c r="F25" s="1">
        <v>0</v>
      </c>
      <c r="G25" s="1" t="s">
        <v>9696</v>
      </c>
    </row>
    <row r="26" spans="1:7" s="1" customFormat="1">
      <c r="A26" s="1" t="s">
        <v>9279</v>
      </c>
      <c r="B26" s="1" t="s">
        <v>9379</v>
      </c>
      <c r="C26" s="1">
        <v>480</v>
      </c>
      <c r="D26" s="1">
        <v>0</v>
      </c>
      <c r="E26" s="1">
        <f t="shared" si="0"/>
        <v>240</v>
      </c>
      <c r="F26" s="1">
        <v>0</v>
      </c>
      <c r="G26" s="1" t="s">
        <v>9697</v>
      </c>
    </row>
    <row r="27" spans="1:7" s="1" customFormat="1">
      <c r="A27" s="1" t="s">
        <v>9279</v>
      </c>
      <c r="B27" s="1" t="s">
        <v>9281</v>
      </c>
      <c r="C27" s="1">
        <v>1300</v>
      </c>
      <c r="D27" s="1">
        <v>0</v>
      </c>
      <c r="E27" s="1">
        <f t="shared" si="0"/>
        <v>650</v>
      </c>
      <c r="F27" s="1">
        <v>0</v>
      </c>
      <c r="G27" s="1" t="s">
        <v>9697</v>
      </c>
    </row>
    <row r="28" spans="1:7" s="1" customFormat="1">
      <c r="A28" s="1" t="s">
        <v>9379</v>
      </c>
      <c r="B28" s="1" t="s">
        <v>9281</v>
      </c>
      <c r="C28" s="1">
        <v>930</v>
      </c>
      <c r="D28" s="1">
        <v>0</v>
      </c>
      <c r="E28" s="1">
        <f t="shared" si="0"/>
        <v>470</v>
      </c>
      <c r="F28" s="1">
        <v>0</v>
      </c>
      <c r="G28" s="1" t="s">
        <v>9697</v>
      </c>
    </row>
    <row r="29" spans="1:7" s="1" customFormat="1">
      <c r="A29" s="1" t="s">
        <v>9383</v>
      </c>
      <c r="B29" s="1" t="s">
        <v>9391</v>
      </c>
      <c r="C29" s="1">
        <v>1190</v>
      </c>
      <c r="D29" s="1">
        <v>0</v>
      </c>
      <c r="E29" s="1">
        <f t="shared" si="0"/>
        <v>600</v>
      </c>
      <c r="F29" s="1">
        <v>0</v>
      </c>
      <c r="G29" s="1" t="s">
        <v>9701</v>
      </c>
    </row>
    <row r="30" spans="1:7" s="1" customFormat="1">
      <c r="A30" s="1" t="s">
        <v>9383</v>
      </c>
      <c r="B30" s="1" t="s">
        <v>9387</v>
      </c>
      <c r="C30" s="1">
        <v>1730</v>
      </c>
      <c r="D30" s="1">
        <v>0</v>
      </c>
      <c r="E30" s="1">
        <f t="shared" si="0"/>
        <v>870</v>
      </c>
      <c r="F30" s="1">
        <v>0</v>
      </c>
      <c r="G30" s="1" t="s">
        <v>9700</v>
      </c>
    </row>
    <row r="31" spans="1:7" s="1" customFormat="1">
      <c r="A31" s="1" t="s">
        <v>9413</v>
      </c>
      <c r="B31" s="1" t="s">
        <v>9391</v>
      </c>
      <c r="C31" s="1">
        <v>1800</v>
      </c>
      <c r="D31" s="1">
        <v>0</v>
      </c>
      <c r="E31" s="1">
        <f t="shared" si="0"/>
        <v>900</v>
      </c>
      <c r="F31" s="1">
        <v>0</v>
      </c>
      <c r="G31" s="1" t="s">
        <v>9701</v>
      </c>
    </row>
    <row r="32" spans="1:7" s="1" customFormat="1">
      <c r="A32" s="1" t="s">
        <v>9383</v>
      </c>
      <c r="B32" s="1" t="s">
        <v>9414</v>
      </c>
      <c r="C32" s="1">
        <v>570</v>
      </c>
      <c r="D32" s="1">
        <v>0</v>
      </c>
      <c r="E32" s="1">
        <f t="shared" si="0"/>
        <v>290</v>
      </c>
      <c r="F32" s="1">
        <v>0</v>
      </c>
      <c r="G32" s="1" t="s">
        <v>9700</v>
      </c>
    </row>
    <row r="33" spans="1:14" s="1" customFormat="1">
      <c r="A33" s="1" t="s">
        <v>9413</v>
      </c>
      <c r="B33" s="1" t="s">
        <v>9414</v>
      </c>
      <c r="C33" s="1">
        <v>1270</v>
      </c>
      <c r="D33" s="1">
        <v>0</v>
      </c>
      <c r="E33" s="1">
        <f t="shared" si="0"/>
        <v>640</v>
      </c>
      <c r="F33" s="1">
        <v>0</v>
      </c>
      <c r="G33" s="1" t="s">
        <v>9700</v>
      </c>
    </row>
    <row r="34" spans="1:14" s="1" customFormat="1">
      <c r="A34" s="1" t="s">
        <v>9415</v>
      </c>
      <c r="B34" s="1" t="s">
        <v>9414</v>
      </c>
      <c r="C34" s="1">
        <v>700</v>
      </c>
      <c r="D34" s="1">
        <v>0</v>
      </c>
      <c r="E34" s="1">
        <f t="shared" si="0"/>
        <v>350</v>
      </c>
      <c r="F34" s="1">
        <v>0</v>
      </c>
      <c r="G34" s="1" t="s">
        <v>9702</v>
      </c>
    </row>
    <row r="35" spans="1:14" s="1" customFormat="1">
      <c r="A35" s="1" t="s">
        <v>9416</v>
      </c>
      <c r="B35" s="1" t="s">
        <v>9285</v>
      </c>
      <c r="C35" s="1">
        <v>970</v>
      </c>
      <c r="D35" s="1">
        <v>0</v>
      </c>
      <c r="E35" s="1">
        <f t="shared" si="0"/>
        <v>490</v>
      </c>
      <c r="F35" s="1">
        <v>0</v>
      </c>
      <c r="G35" s="1" t="s">
        <v>9699</v>
      </c>
    </row>
    <row r="36" spans="1:14" s="1" customFormat="1">
      <c r="A36" s="1" t="s">
        <v>9416</v>
      </c>
      <c r="B36" s="1" t="s">
        <v>9405</v>
      </c>
      <c r="C36" s="1">
        <v>800</v>
      </c>
      <c r="D36" s="1">
        <v>0</v>
      </c>
      <c r="E36" s="1">
        <f t="shared" si="0"/>
        <v>400</v>
      </c>
      <c r="F36" s="1">
        <v>0</v>
      </c>
      <c r="G36" s="1" t="s">
        <v>9699</v>
      </c>
    </row>
    <row r="37" spans="1:14" s="1" customFormat="1">
      <c r="A37" s="1" t="s">
        <v>9417</v>
      </c>
      <c r="B37" s="1" t="s">
        <v>9418</v>
      </c>
      <c r="C37" s="1">
        <v>300</v>
      </c>
      <c r="D37" s="1">
        <v>0</v>
      </c>
      <c r="E37" s="1">
        <f t="shared" si="0"/>
        <v>150</v>
      </c>
      <c r="F37" s="1">
        <v>0</v>
      </c>
      <c r="G37" s="1" t="s">
        <v>9699</v>
      </c>
    </row>
    <row r="39" spans="1:14">
      <c r="A39" t="s">
        <v>9848</v>
      </c>
    </row>
    <row r="40" spans="1:14">
      <c r="A40" s="1" t="s">
        <v>9543</v>
      </c>
      <c r="B40" s="1" t="s">
        <v>9288</v>
      </c>
      <c r="C40" s="1" t="s">
        <v>9289</v>
      </c>
      <c r="D40" s="1" t="s">
        <v>10249</v>
      </c>
      <c r="E40" s="1" t="s">
        <v>10271</v>
      </c>
      <c r="G40" s="1"/>
      <c r="H40" s="1"/>
    </row>
    <row r="41" spans="1:14">
      <c r="A41" s="1" t="s">
        <v>9247</v>
      </c>
      <c r="B41" s="1" t="s">
        <v>9249</v>
      </c>
      <c r="C41" s="1">
        <v>630</v>
      </c>
      <c r="D41" s="1">
        <v>0</v>
      </c>
      <c r="E41" s="1">
        <f>INT((C41/2+5)/10)*10</f>
        <v>320</v>
      </c>
      <c r="F41">
        <v>0</v>
      </c>
      <c r="G41" s="1" t="s">
        <v>9246</v>
      </c>
      <c r="H41" s="1"/>
      <c r="N41">
        <f>3030</f>
        <v>3030</v>
      </c>
    </row>
    <row r="42" spans="1:14">
      <c r="A42" s="1" t="s">
        <v>9247</v>
      </c>
      <c r="B42" s="1" t="s">
        <v>9293</v>
      </c>
      <c r="C42" s="1">
        <v>900</v>
      </c>
      <c r="D42" s="1">
        <v>0</v>
      </c>
      <c r="E42" s="1">
        <f t="shared" ref="E42:E75" si="1">INT((C42/2+5)/10)*10</f>
        <v>450</v>
      </c>
      <c r="F42">
        <v>0</v>
      </c>
      <c r="G42" s="1" t="s">
        <v>9246</v>
      </c>
      <c r="H42" s="1"/>
      <c r="N42">
        <f>3030*0.8</f>
        <v>2424</v>
      </c>
    </row>
    <row r="43" spans="1:14">
      <c r="A43" s="1" t="s">
        <v>9247</v>
      </c>
      <c r="B43" s="1" t="s">
        <v>9255</v>
      </c>
      <c r="C43" s="1">
        <v>1900</v>
      </c>
      <c r="D43" s="1">
        <v>0</v>
      </c>
      <c r="E43" s="1">
        <f t="shared" si="1"/>
        <v>950</v>
      </c>
      <c r="F43">
        <v>0</v>
      </c>
      <c r="G43" s="1" t="s">
        <v>9246</v>
      </c>
      <c r="H43" s="1"/>
      <c r="N43">
        <f>2430</f>
        <v>2430</v>
      </c>
    </row>
    <row r="44" spans="1:14">
      <c r="A44" s="1" t="s">
        <v>9247</v>
      </c>
      <c r="B44" s="1" t="s">
        <v>9295</v>
      </c>
      <c r="C44" s="1">
        <f>2300+660</f>
        <v>2960</v>
      </c>
      <c r="D44" s="1">
        <v>0</v>
      </c>
      <c r="E44" s="1">
        <f t="shared" si="1"/>
        <v>1480</v>
      </c>
      <c r="F44">
        <v>0</v>
      </c>
      <c r="G44" s="1" t="s">
        <v>9246</v>
      </c>
      <c r="H44" s="1"/>
      <c r="N44">
        <f>3030-2430</f>
        <v>600</v>
      </c>
    </row>
    <row r="45" spans="1:14">
      <c r="A45" s="1" t="s">
        <v>9247</v>
      </c>
      <c r="B45" s="1" t="s">
        <v>9296</v>
      </c>
      <c r="C45" s="1">
        <f>2300+1750</f>
        <v>4050</v>
      </c>
      <c r="D45" s="1">
        <v>0</v>
      </c>
      <c r="E45" s="1">
        <f t="shared" si="1"/>
        <v>2030</v>
      </c>
      <c r="F45">
        <v>0</v>
      </c>
      <c r="G45" s="1" t="s">
        <v>9246</v>
      </c>
      <c r="H45" s="1"/>
    </row>
    <row r="46" spans="1:14">
      <c r="A46" s="1" t="s">
        <v>9247</v>
      </c>
      <c r="B46" s="1" t="s">
        <v>9299</v>
      </c>
      <c r="C46" s="1">
        <f>2300+3030</f>
        <v>5330</v>
      </c>
      <c r="D46" s="1">
        <f>C46-600</f>
        <v>4730</v>
      </c>
      <c r="E46" s="1">
        <f t="shared" si="1"/>
        <v>2670</v>
      </c>
      <c r="F46">
        <v>0</v>
      </c>
      <c r="G46" s="1" t="s">
        <v>9246</v>
      </c>
      <c r="H46" s="1"/>
    </row>
    <row r="47" spans="1:14">
      <c r="A47" s="1" t="s">
        <v>9249</v>
      </c>
      <c r="B47" s="1" t="s">
        <v>9293</v>
      </c>
      <c r="C47" s="1">
        <v>360</v>
      </c>
      <c r="D47" s="1">
        <v>0</v>
      </c>
      <c r="E47" s="1">
        <f t="shared" si="1"/>
        <v>180</v>
      </c>
      <c r="F47">
        <v>0</v>
      </c>
      <c r="G47" s="1" t="s">
        <v>9246</v>
      </c>
      <c r="H47" s="1"/>
    </row>
    <row r="48" spans="1:14">
      <c r="A48" s="1" t="s">
        <v>9249</v>
      </c>
      <c r="B48" s="1" t="s">
        <v>9255</v>
      </c>
      <c r="C48" s="1">
        <v>1300</v>
      </c>
      <c r="D48" s="1">
        <v>0</v>
      </c>
      <c r="E48" s="1">
        <f t="shared" si="1"/>
        <v>650</v>
      </c>
      <c r="F48">
        <v>0</v>
      </c>
      <c r="G48" s="1" t="s">
        <v>9246</v>
      </c>
      <c r="H48" s="1"/>
    </row>
    <row r="49" spans="1:8">
      <c r="A49" s="1" t="s">
        <v>9249</v>
      </c>
      <c r="B49" s="1" t="s">
        <v>9295</v>
      </c>
      <c r="C49" s="1">
        <f>1650+660</f>
        <v>2310</v>
      </c>
      <c r="D49" s="1">
        <v>0</v>
      </c>
      <c r="E49" s="1">
        <f t="shared" si="1"/>
        <v>1160</v>
      </c>
      <c r="F49">
        <v>0</v>
      </c>
      <c r="G49" s="1" t="s">
        <v>9246</v>
      </c>
      <c r="H49" s="1"/>
    </row>
    <row r="50" spans="1:8">
      <c r="A50" s="1" t="s">
        <v>9249</v>
      </c>
      <c r="B50" s="1" t="s">
        <v>9296</v>
      </c>
      <c r="C50" s="1">
        <f>1650+1750</f>
        <v>3400</v>
      </c>
      <c r="D50" s="1">
        <v>0</v>
      </c>
      <c r="E50" s="1">
        <f t="shared" si="1"/>
        <v>1700</v>
      </c>
      <c r="F50">
        <v>0</v>
      </c>
      <c r="G50" s="1" t="s">
        <v>9246</v>
      </c>
      <c r="H50" s="1"/>
    </row>
    <row r="51" spans="1:8">
      <c r="A51" s="1" t="s">
        <v>9249</v>
      </c>
      <c r="B51" s="1" t="s">
        <v>9299</v>
      </c>
      <c r="C51" s="1">
        <f>1650+3030</f>
        <v>4680</v>
      </c>
      <c r="D51" s="1">
        <f>C51-600</f>
        <v>4080</v>
      </c>
      <c r="E51" s="1">
        <f t="shared" si="1"/>
        <v>2340</v>
      </c>
      <c r="F51">
        <v>0</v>
      </c>
      <c r="G51" s="1" t="s">
        <v>9246</v>
      </c>
      <c r="H51" s="1"/>
    </row>
    <row r="52" spans="1:8">
      <c r="A52" s="1" t="s">
        <v>9293</v>
      </c>
      <c r="B52" s="1" t="s">
        <v>9255</v>
      </c>
      <c r="C52" s="1">
        <v>1030</v>
      </c>
      <c r="D52" s="1">
        <v>0</v>
      </c>
      <c r="E52" s="1">
        <f t="shared" si="1"/>
        <v>520</v>
      </c>
      <c r="F52">
        <v>0</v>
      </c>
      <c r="G52" s="1" t="s">
        <v>9246</v>
      </c>
      <c r="H52" s="1"/>
    </row>
    <row r="53" spans="1:8">
      <c r="A53" s="1" t="s">
        <v>9293</v>
      </c>
      <c r="B53" s="1" t="s">
        <v>9295</v>
      </c>
      <c r="C53" s="1">
        <f>660+1300</f>
        <v>1960</v>
      </c>
      <c r="D53" s="1">
        <v>0</v>
      </c>
      <c r="E53" s="1">
        <f t="shared" si="1"/>
        <v>980</v>
      </c>
      <c r="F53">
        <v>0</v>
      </c>
      <c r="G53" s="1" t="s">
        <v>9246</v>
      </c>
      <c r="H53" s="1"/>
    </row>
    <row r="54" spans="1:8">
      <c r="A54" s="1" t="s">
        <v>9293</v>
      </c>
      <c r="B54" s="1" t="s">
        <v>9296</v>
      </c>
      <c r="C54" s="1">
        <f>1750+1300</f>
        <v>3050</v>
      </c>
      <c r="D54" s="1">
        <v>0</v>
      </c>
      <c r="E54" s="1">
        <f t="shared" si="1"/>
        <v>1530</v>
      </c>
      <c r="F54">
        <v>0</v>
      </c>
      <c r="G54" s="1" t="s">
        <v>9246</v>
      </c>
      <c r="H54" s="1"/>
    </row>
    <row r="55" spans="1:8">
      <c r="A55" s="1" t="s">
        <v>9293</v>
      </c>
      <c r="B55" s="1" t="s">
        <v>9299</v>
      </c>
      <c r="C55" s="1">
        <f>3030+1300</f>
        <v>4330</v>
      </c>
      <c r="D55" s="1">
        <f>C55-600</f>
        <v>3730</v>
      </c>
      <c r="E55" s="1">
        <f t="shared" si="1"/>
        <v>2170</v>
      </c>
      <c r="F55">
        <v>0</v>
      </c>
      <c r="G55" s="1" t="s">
        <v>9246</v>
      </c>
      <c r="H55" s="1"/>
    </row>
    <row r="56" spans="1:8">
      <c r="A56" s="1" t="s">
        <v>9255</v>
      </c>
      <c r="B56" s="1" t="s">
        <v>9295</v>
      </c>
      <c r="C56" s="1">
        <f>660+360</f>
        <v>1020</v>
      </c>
      <c r="D56" s="1">
        <v>0</v>
      </c>
      <c r="E56" s="1">
        <f t="shared" si="1"/>
        <v>510</v>
      </c>
      <c r="F56">
        <v>0</v>
      </c>
      <c r="G56" s="1" t="s">
        <v>9246</v>
      </c>
      <c r="H56" s="1"/>
    </row>
    <row r="57" spans="1:8">
      <c r="A57" s="1" t="s">
        <v>9255</v>
      </c>
      <c r="B57" s="1" t="s">
        <v>9296</v>
      </c>
      <c r="C57" s="1">
        <f>1750+360</f>
        <v>2110</v>
      </c>
      <c r="D57" s="1">
        <v>0</v>
      </c>
      <c r="E57" s="1">
        <f t="shared" si="1"/>
        <v>1060</v>
      </c>
      <c r="F57">
        <v>0</v>
      </c>
      <c r="G57" s="1" t="s">
        <v>9246</v>
      </c>
      <c r="H57" s="1"/>
    </row>
    <row r="58" spans="1:8">
      <c r="A58" s="1" t="s">
        <v>9255</v>
      </c>
      <c r="B58" s="1" t="s">
        <v>9299</v>
      </c>
      <c r="C58" s="1">
        <f>3030+360</f>
        <v>3390</v>
      </c>
      <c r="D58" s="1">
        <f>C58-600</f>
        <v>2790</v>
      </c>
      <c r="E58" s="1">
        <f t="shared" si="1"/>
        <v>1700</v>
      </c>
      <c r="F58">
        <v>0</v>
      </c>
      <c r="G58" s="1" t="s">
        <v>9246</v>
      </c>
      <c r="H58" s="1"/>
    </row>
    <row r="59" spans="1:8">
      <c r="A59" s="1" t="s">
        <v>9295</v>
      </c>
      <c r="B59" s="1" t="s">
        <v>9296</v>
      </c>
      <c r="C59" s="1">
        <v>1300</v>
      </c>
      <c r="D59" s="1">
        <v>0</v>
      </c>
      <c r="E59" s="1">
        <f t="shared" si="1"/>
        <v>650</v>
      </c>
      <c r="F59">
        <v>0</v>
      </c>
      <c r="G59" s="1" t="s">
        <v>9246</v>
      </c>
      <c r="H59" s="1"/>
    </row>
    <row r="60" spans="1:8">
      <c r="A60" s="1" t="s">
        <v>9295</v>
      </c>
      <c r="B60" s="1" t="s">
        <v>9299</v>
      </c>
      <c r="C60" s="1">
        <v>2220</v>
      </c>
      <c r="D60" s="1">
        <v>0</v>
      </c>
      <c r="E60" s="1">
        <f t="shared" si="1"/>
        <v>1110</v>
      </c>
      <c r="F60">
        <v>0</v>
      </c>
      <c r="G60" s="1" t="s">
        <v>9246</v>
      </c>
      <c r="H60" s="1"/>
    </row>
    <row r="61" spans="1:8">
      <c r="A61" s="1" t="s">
        <v>9296</v>
      </c>
      <c r="B61" s="1" t="s">
        <v>9299</v>
      </c>
      <c r="C61" s="1">
        <v>1010</v>
      </c>
      <c r="D61" s="1">
        <v>0</v>
      </c>
      <c r="E61" s="1">
        <f t="shared" si="1"/>
        <v>510</v>
      </c>
      <c r="F61">
        <v>0</v>
      </c>
      <c r="G61" s="1" t="s">
        <v>9246</v>
      </c>
      <c r="H61" s="1"/>
    </row>
    <row r="62" spans="1:8">
      <c r="A62" s="1" t="s">
        <v>9300</v>
      </c>
      <c r="B62" s="1" t="s">
        <v>9301</v>
      </c>
      <c r="C62" s="1">
        <v>490</v>
      </c>
      <c r="D62" s="1">
        <v>0</v>
      </c>
      <c r="E62" s="1">
        <f t="shared" si="1"/>
        <v>250</v>
      </c>
      <c r="F62">
        <v>0</v>
      </c>
      <c r="G62" s="1" t="s">
        <v>9695</v>
      </c>
      <c r="H62" s="1"/>
    </row>
    <row r="63" spans="1:8">
      <c r="A63" s="1" t="s">
        <v>9302</v>
      </c>
      <c r="B63" s="1" t="s">
        <v>9303</v>
      </c>
      <c r="C63" s="1">
        <v>200</v>
      </c>
      <c r="D63" s="1">
        <v>0</v>
      </c>
      <c r="E63" s="1">
        <f t="shared" si="1"/>
        <v>100</v>
      </c>
      <c r="F63">
        <v>0</v>
      </c>
      <c r="G63" s="1" t="s">
        <v>9696</v>
      </c>
      <c r="H63" s="1"/>
    </row>
    <row r="64" spans="1:8">
      <c r="A64" s="1" t="s">
        <v>9279</v>
      </c>
      <c r="B64" s="1" t="s">
        <v>9379</v>
      </c>
      <c r="C64" s="1">
        <v>470</v>
      </c>
      <c r="D64" s="1">
        <v>0</v>
      </c>
      <c r="E64" s="1">
        <f t="shared" si="1"/>
        <v>240</v>
      </c>
      <c r="F64">
        <v>0</v>
      </c>
      <c r="G64" s="1" t="s">
        <v>9697</v>
      </c>
      <c r="H64" s="1"/>
    </row>
    <row r="65" spans="1:8">
      <c r="A65" s="1" t="s">
        <v>9279</v>
      </c>
      <c r="B65" s="1" t="s">
        <v>9281</v>
      </c>
      <c r="C65" s="1">
        <v>1260</v>
      </c>
      <c r="D65" s="1">
        <v>0</v>
      </c>
      <c r="E65" s="1">
        <f t="shared" si="1"/>
        <v>630</v>
      </c>
      <c r="F65">
        <v>0</v>
      </c>
      <c r="G65" s="1" t="s">
        <v>9697</v>
      </c>
      <c r="H65" s="1"/>
    </row>
    <row r="66" spans="1:8">
      <c r="A66" s="1" t="s">
        <v>9379</v>
      </c>
      <c r="B66" s="1" t="s">
        <v>9281</v>
      </c>
      <c r="C66" s="1">
        <v>900</v>
      </c>
      <c r="D66" s="1">
        <v>0</v>
      </c>
      <c r="E66" s="1">
        <f t="shared" si="1"/>
        <v>450</v>
      </c>
      <c r="F66">
        <v>0</v>
      </c>
      <c r="G66" s="1" t="s">
        <v>9697</v>
      </c>
      <c r="H66" s="1"/>
    </row>
    <row r="67" spans="1:8">
      <c r="A67" s="1" t="s">
        <v>9383</v>
      </c>
      <c r="B67" s="1" t="s">
        <v>9391</v>
      </c>
      <c r="C67" s="1">
        <v>1160</v>
      </c>
      <c r="D67" s="1">
        <v>0</v>
      </c>
      <c r="E67" s="1">
        <f t="shared" si="1"/>
        <v>580</v>
      </c>
      <c r="F67">
        <v>0</v>
      </c>
      <c r="G67" s="1" t="s">
        <v>9701</v>
      </c>
      <c r="H67" s="1"/>
    </row>
    <row r="68" spans="1:8">
      <c r="A68" s="1" t="s">
        <v>9383</v>
      </c>
      <c r="B68" s="1" t="s">
        <v>9387</v>
      </c>
      <c r="C68" s="1">
        <v>1680</v>
      </c>
      <c r="D68" s="1">
        <v>0</v>
      </c>
      <c r="E68" s="1">
        <f t="shared" si="1"/>
        <v>840</v>
      </c>
      <c r="F68">
        <v>0</v>
      </c>
      <c r="G68" s="1" t="s">
        <v>9700</v>
      </c>
      <c r="H68" s="1"/>
    </row>
    <row r="69" spans="1:8">
      <c r="A69" s="1" t="s">
        <v>9387</v>
      </c>
      <c r="B69" s="1" t="s">
        <v>9391</v>
      </c>
      <c r="C69" s="1">
        <v>1750</v>
      </c>
      <c r="D69" s="1">
        <v>0</v>
      </c>
      <c r="E69" s="1">
        <f t="shared" si="1"/>
        <v>880</v>
      </c>
      <c r="F69">
        <v>0</v>
      </c>
      <c r="G69" s="1" t="s">
        <v>9701</v>
      </c>
      <c r="H69" s="1"/>
    </row>
    <row r="70" spans="1:8">
      <c r="A70" s="1" t="s">
        <v>9383</v>
      </c>
      <c r="B70" s="1" t="s">
        <v>9390</v>
      </c>
      <c r="C70" s="1">
        <v>560</v>
      </c>
      <c r="D70" s="1">
        <v>0</v>
      </c>
      <c r="E70" s="1">
        <f t="shared" si="1"/>
        <v>280</v>
      </c>
      <c r="F70">
        <v>0</v>
      </c>
      <c r="G70" s="1" t="s">
        <v>9700</v>
      </c>
      <c r="H70" s="1"/>
    </row>
    <row r="71" spans="1:8">
      <c r="A71" s="1" t="s">
        <v>9387</v>
      </c>
      <c r="B71" s="1" t="s">
        <v>9390</v>
      </c>
      <c r="C71" s="1">
        <v>1260</v>
      </c>
      <c r="D71" s="1">
        <v>0</v>
      </c>
      <c r="E71" s="1">
        <f t="shared" si="1"/>
        <v>630</v>
      </c>
      <c r="F71">
        <v>0</v>
      </c>
      <c r="G71" s="1" t="s">
        <v>9700</v>
      </c>
      <c r="H71" s="1"/>
    </row>
    <row r="72" spans="1:8">
      <c r="A72" s="1" t="s">
        <v>9391</v>
      </c>
      <c r="B72" s="1" t="s">
        <v>9390</v>
      </c>
      <c r="C72" s="1">
        <v>680</v>
      </c>
      <c r="D72" s="1">
        <v>0</v>
      </c>
      <c r="E72" s="1">
        <f t="shared" si="1"/>
        <v>340</v>
      </c>
      <c r="F72">
        <v>0</v>
      </c>
      <c r="G72" s="1" t="s">
        <v>9702</v>
      </c>
      <c r="H72" s="1"/>
    </row>
    <row r="73" spans="1:8">
      <c r="A73" s="1" t="s">
        <v>9416</v>
      </c>
      <c r="B73" s="1" t="s">
        <v>9285</v>
      </c>
      <c r="C73" s="1">
        <v>950</v>
      </c>
      <c r="D73" s="1">
        <v>0</v>
      </c>
      <c r="E73" s="1">
        <f t="shared" si="1"/>
        <v>480</v>
      </c>
      <c r="F73">
        <v>0</v>
      </c>
      <c r="G73" s="1" t="s">
        <v>9699</v>
      </c>
      <c r="H73" s="1"/>
    </row>
    <row r="74" spans="1:8">
      <c r="A74" s="1" t="s">
        <v>9416</v>
      </c>
      <c r="B74" s="1" t="s">
        <v>9405</v>
      </c>
      <c r="C74" s="1">
        <v>780</v>
      </c>
      <c r="D74" s="1">
        <v>0</v>
      </c>
      <c r="E74" s="1">
        <f t="shared" si="1"/>
        <v>390</v>
      </c>
      <c r="F74">
        <v>0</v>
      </c>
      <c r="G74" s="1" t="s">
        <v>9699</v>
      </c>
      <c r="H74" s="1"/>
    </row>
    <row r="75" spans="1:8">
      <c r="A75" s="1" t="s">
        <v>9405</v>
      </c>
      <c r="B75" s="1" t="s">
        <v>9418</v>
      </c>
      <c r="C75" s="1">
        <v>290</v>
      </c>
      <c r="D75" s="1">
        <v>0</v>
      </c>
      <c r="E75" s="1">
        <f t="shared" si="1"/>
        <v>150</v>
      </c>
      <c r="F75">
        <v>0</v>
      </c>
      <c r="G75" s="1" t="s">
        <v>9699</v>
      </c>
      <c r="H75" s="1"/>
    </row>
  </sheetData>
  <phoneticPr fontId="2"/>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G44" sqref="G44"/>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0" zoomScaleNormal="100" workbookViewId="0">
      <selection activeCell="A30" sqref="A30"/>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10272</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7"/>
  <sheetViews>
    <sheetView topLeftCell="A563" zoomScale="85" zoomScaleNormal="85" workbookViewId="0">
      <selection activeCell="B573" sqref="B573"/>
    </sheetView>
  </sheetViews>
  <sheetFormatPr defaultRowHeight="13.5"/>
  <cols>
    <col min="1" max="1" width="16.875" style="22" customWidth="1"/>
    <col min="2" max="34" width="9" style="22"/>
    <col min="35" max="35" width="13.875" style="22" bestFit="1" customWidth="1"/>
    <col min="36" max="16384" width="9" style="22"/>
  </cols>
  <sheetData>
    <row r="1" spans="1:7">
      <c r="A1" s="22" t="s">
        <v>9844</v>
      </c>
    </row>
    <row r="2" spans="1:7">
      <c r="A2" s="22" t="s">
        <v>9845</v>
      </c>
    </row>
    <row r="3" spans="1:7">
      <c r="A3" s="22" t="s">
        <v>9846</v>
      </c>
    </row>
    <row r="4" spans="1:7" s="60" customFormat="1">
      <c r="A4" s="60" t="s">
        <v>9842</v>
      </c>
    </row>
    <row r="5" spans="1:7">
      <c r="A5" s="22" t="s">
        <v>9815</v>
      </c>
      <c r="B5" s="22" t="s">
        <v>9557</v>
      </c>
      <c r="C5" s="22" t="s">
        <v>9558</v>
      </c>
      <c r="D5" s="22" t="s">
        <v>9559</v>
      </c>
      <c r="E5" s="22" t="s">
        <v>9557</v>
      </c>
      <c r="F5" s="22" t="s">
        <v>9558</v>
      </c>
      <c r="G5" s="22" t="s">
        <v>9559</v>
      </c>
    </row>
    <row r="6" spans="1:7">
      <c r="A6" s="22" t="s">
        <v>9816</v>
      </c>
      <c r="B6" s="22" t="s">
        <v>9817</v>
      </c>
      <c r="E6" s="22" t="s">
        <v>9818</v>
      </c>
    </row>
    <row r="7" spans="1:7">
      <c r="A7" s="22" t="s">
        <v>9831</v>
      </c>
      <c r="B7" s="22" t="s">
        <v>9849</v>
      </c>
      <c r="C7" s="22" t="s">
        <v>9850</v>
      </c>
      <c r="D7" s="22" t="s">
        <v>9851</v>
      </c>
      <c r="E7" s="22" t="s">
        <v>9852</v>
      </c>
      <c r="F7" s="22" t="s">
        <v>9853</v>
      </c>
      <c r="G7" s="22" t="s">
        <v>9854</v>
      </c>
    </row>
    <row r="8" spans="1:7">
      <c r="A8" s="22">
        <v>11</v>
      </c>
      <c r="B8" s="22">
        <v>0</v>
      </c>
      <c r="C8" s="22">
        <v>0</v>
      </c>
      <c r="D8" s="22">
        <v>280</v>
      </c>
      <c r="E8" s="29">
        <v>260</v>
      </c>
      <c r="F8" s="30">
        <v>260</v>
      </c>
      <c r="G8" s="28">
        <v>270</v>
      </c>
    </row>
    <row r="9" spans="1:7">
      <c r="A9" s="22">
        <v>16</v>
      </c>
      <c r="B9" s="22">
        <v>0</v>
      </c>
      <c r="C9" s="22">
        <v>0</v>
      </c>
      <c r="D9" s="22">
        <f>D8+90</f>
        <v>370</v>
      </c>
      <c r="E9" s="23">
        <v>350</v>
      </c>
      <c r="F9" s="27">
        <v>350</v>
      </c>
      <c r="G9" s="28">
        <v>360</v>
      </c>
    </row>
    <row r="10" spans="1:7">
      <c r="A10" s="22">
        <v>21</v>
      </c>
      <c r="B10" s="22">
        <v>0</v>
      </c>
      <c r="C10" s="22">
        <v>0</v>
      </c>
      <c r="D10" s="22">
        <f>D9+90</f>
        <v>460</v>
      </c>
      <c r="E10" s="31">
        <v>440</v>
      </c>
      <c r="F10" s="32">
        <v>440</v>
      </c>
      <c r="G10" s="33">
        <v>450</v>
      </c>
    </row>
    <row r="11" spans="1:7">
      <c r="A11" s="22">
        <v>26</v>
      </c>
      <c r="B11" s="22">
        <v>0</v>
      </c>
      <c r="C11" s="22">
        <v>0</v>
      </c>
      <c r="D11" s="22">
        <v>560</v>
      </c>
      <c r="E11" s="31">
        <v>530</v>
      </c>
      <c r="F11" s="32">
        <v>540</v>
      </c>
      <c r="G11" s="33">
        <v>540</v>
      </c>
    </row>
    <row r="12" spans="1:7">
      <c r="A12" s="22">
        <v>31</v>
      </c>
      <c r="B12" s="22">
        <v>0</v>
      </c>
      <c r="C12" s="22">
        <v>0</v>
      </c>
      <c r="D12" s="22">
        <f>D11+90</f>
        <v>650</v>
      </c>
      <c r="E12" s="31">
        <v>620</v>
      </c>
      <c r="F12" s="32">
        <v>640</v>
      </c>
      <c r="G12" s="33">
        <v>630</v>
      </c>
    </row>
    <row r="13" spans="1:7">
      <c r="A13" s="22">
        <v>36</v>
      </c>
      <c r="B13" s="22">
        <v>740</v>
      </c>
      <c r="C13" s="22">
        <v>0</v>
      </c>
      <c r="D13" s="22">
        <f>D12+90</f>
        <v>740</v>
      </c>
      <c r="E13" s="31">
        <v>710</v>
      </c>
      <c r="F13" s="32">
        <v>740</v>
      </c>
      <c r="G13" s="33">
        <v>720</v>
      </c>
    </row>
    <row r="14" spans="1:7">
      <c r="A14" s="22">
        <v>41</v>
      </c>
      <c r="B14" s="22">
        <v>840</v>
      </c>
      <c r="C14" s="22">
        <v>0</v>
      </c>
      <c r="D14" s="22">
        <v>840</v>
      </c>
      <c r="E14" s="31">
        <v>810</v>
      </c>
      <c r="F14" s="32">
        <v>830</v>
      </c>
      <c r="G14" s="33">
        <v>820</v>
      </c>
    </row>
    <row r="15" spans="1:7">
      <c r="A15" s="22">
        <v>46</v>
      </c>
      <c r="B15" s="22">
        <v>0</v>
      </c>
      <c r="C15" s="22">
        <v>0</v>
      </c>
      <c r="D15" s="22">
        <v>940</v>
      </c>
      <c r="E15" s="31">
        <v>900</v>
      </c>
      <c r="F15" s="32">
        <v>920</v>
      </c>
      <c r="G15" s="33">
        <v>910</v>
      </c>
    </row>
    <row r="16" spans="1:7">
      <c r="A16" s="22">
        <v>51</v>
      </c>
      <c r="B16" s="22">
        <v>0</v>
      </c>
      <c r="C16" s="22">
        <v>0</v>
      </c>
      <c r="D16" s="22">
        <v>1110</v>
      </c>
      <c r="E16" s="34">
        <v>1040</v>
      </c>
      <c r="F16" s="35">
        <v>1060</v>
      </c>
      <c r="G16" s="36">
        <v>1080</v>
      </c>
    </row>
    <row r="17" spans="1:12">
      <c r="A17" s="22">
        <v>61</v>
      </c>
      <c r="B17" s="51">
        <v>1270</v>
      </c>
      <c r="C17" s="51">
        <v>1280</v>
      </c>
      <c r="D17" s="22">
        <v>1290</v>
      </c>
      <c r="E17" s="34">
        <v>1230</v>
      </c>
      <c r="F17" s="37">
        <v>1240</v>
      </c>
      <c r="G17" s="36">
        <v>1250</v>
      </c>
    </row>
    <row r="18" spans="1:12">
      <c r="A18" s="22">
        <v>71</v>
      </c>
      <c r="B18" s="51">
        <v>0</v>
      </c>
      <c r="C18" s="51">
        <v>1460</v>
      </c>
      <c r="D18" s="22">
        <v>1470</v>
      </c>
      <c r="E18" s="34">
        <v>1410</v>
      </c>
      <c r="F18" s="37">
        <v>1410</v>
      </c>
      <c r="G18" s="36">
        <v>1430</v>
      </c>
    </row>
    <row r="19" spans="1:12">
      <c r="A19" s="22">
        <v>81</v>
      </c>
      <c r="B19" s="51">
        <v>0</v>
      </c>
      <c r="C19" s="51">
        <v>1640</v>
      </c>
      <c r="D19" s="22">
        <v>1650</v>
      </c>
      <c r="E19" s="34">
        <v>1600</v>
      </c>
      <c r="F19" s="37">
        <v>1580</v>
      </c>
      <c r="G19" s="36">
        <v>1600</v>
      </c>
    </row>
    <row r="20" spans="1:12">
      <c r="A20" s="22">
        <v>91</v>
      </c>
      <c r="B20" s="51">
        <v>0</v>
      </c>
      <c r="C20" s="51">
        <v>1810</v>
      </c>
      <c r="D20" s="22">
        <v>1820</v>
      </c>
      <c r="E20" s="34">
        <v>1790</v>
      </c>
      <c r="F20" s="37">
        <v>1750</v>
      </c>
      <c r="G20" s="36">
        <v>1770</v>
      </c>
    </row>
    <row r="21" spans="1:12">
      <c r="A21" s="22">
        <v>101</v>
      </c>
      <c r="B21" s="22">
        <v>0</v>
      </c>
      <c r="C21" s="51">
        <v>2100</v>
      </c>
      <c r="D21" s="51">
        <v>2130</v>
      </c>
      <c r="E21" s="34">
        <v>2100</v>
      </c>
      <c r="F21" s="37">
        <v>2030</v>
      </c>
      <c r="G21" s="38">
        <v>2070</v>
      </c>
    </row>
    <row r="22" spans="1:12">
      <c r="A22" s="22">
        <v>121</v>
      </c>
      <c r="B22" s="51">
        <v>2490</v>
      </c>
      <c r="C22" s="51">
        <v>2430</v>
      </c>
      <c r="D22" s="22">
        <v>0</v>
      </c>
      <c r="E22" s="34">
        <v>2420</v>
      </c>
      <c r="F22" s="37">
        <v>2350</v>
      </c>
      <c r="G22" s="36">
        <v>2420</v>
      </c>
    </row>
    <row r="23" spans="1:12">
      <c r="A23" s="22">
        <v>141</v>
      </c>
      <c r="B23" s="51">
        <v>2810</v>
      </c>
      <c r="C23" s="51">
        <v>2750</v>
      </c>
      <c r="D23" s="51">
        <v>2810</v>
      </c>
      <c r="E23" s="39">
        <v>2730</v>
      </c>
      <c r="F23" s="37">
        <v>2660</v>
      </c>
      <c r="G23" s="38">
        <v>2730</v>
      </c>
    </row>
    <row r="24" spans="1:12">
      <c r="A24" s="22">
        <v>161</v>
      </c>
      <c r="B24" s="22">
        <v>0</v>
      </c>
      <c r="C24" s="51">
        <v>3180</v>
      </c>
      <c r="D24" s="22">
        <v>0</v>
      </c>
      <c r="E24" s="34">
        <v>3150</v>
      </c>
      <c r="F24" s="37">
        <v>3080</v>
      </c>
      <c r="G24" s="36">
        <v>3150</v>
      </c>
    </row>
    <row r="25" spans="1:12">
      <c r="A25" s="22">
        <v>181</v>
      </c>
      <c r="B25" s="22">
        <v>0</v>
      </c>
      <c r="C25" s="51">
        <v>3510</v>
      </c>
      <c r="D25" s="51">
        <v>0</v>
      </c>
      <c r="E25" s="34">
        <v>3570</v>
      </c>
      <c r="F25" s="40">
        <v>3400</v>
      </c>
      <c r="G25" s="41">
        <v>3570</v>
      </c>
    </row>
    <row r="26" spans="1:12">
      <c r="A26" s="22">
        <v>201</v>
      </c>
      <c r="B26" s="51">
        <v>3990</v>
      </c>
      <c r="C26" s="51">
        <v>3830</v>
      </c>
      <c r="D26" s="51">
        <v>3990</v>
      </c>
      <c r="E26" s="39">
        <v>3880</v>
      </c>
      <c r="F26" s="39">
        <v>3710</v>
      </c>
      <c r="G26" s="39">
        <v>3880</v>
      </c>
    </row>
    <row r="27" spans="1:12">
      <c r="A27" s="22">
        <v>221</v>
      </c>
      <c r="B27" s="51">
        <v>4320</v>
      </c>
      <c r="C27" s="51">
        <v>4160</v>
      </c>
      <c r="D27" s="51">
        <v>4320</v>
      </c>
      <c r="E27" s="39">
        <v>4200</v>
      </c>
      <c r="F27" s="39">
        <v>4030</v>
      </c>
      <c r="G27" s="39">
        <v>4200</v>
      </c>
    </row>
    <row r="28" spans="1:12">
      <c r="A28" s="22">
        <v>241</v>
      </c>
      <c r="B28" s="51">
        <v>0</v>
      </c>
      <c r="C28" s="51">
        <v>4590</v>
      </c>
      <c r="D28" s="51">
        <v>0</v>
      </c>
      <c r="E28" s="34">
        <v>4620</v>
      </c>
      <c r="F28" s="39">
        <v>4450</v>
      </c>
      <c r="G28" s="34">
        <v>4620</v>
      </c>
    </row>
    <row r="29" spans="1:12">
      <c r="A29" s="22">
        <v>261</v>
      </c>
      <c r="B29" s="51">
        <v>5070</v>
      </c>
      <c r="C29" s="51">
        <v>4910</v>
      </c>
      <c r="D29" s="51">
        <v>0</v>
      </c>
      <c r="E29" s="39">
        <v>4930</v>
      </c>
      <c r="F29" s="39">
        <v>4760</v>
      </c>
      <c r="G29" s="34">
        <v>5040</v>
      </c>
    </row>
    <row r="30" spans="1:12">
      <c r="A30" s="22">
        <v>281</v>
      </c>
      <c r="B30" s="51">
        <v>0</v>
      </c>
      <c r="C30" s="51">
        <v>5240</v>
      </c>
      <c r="D30" s="51">
        <v>0</v>
      </c>
      <c r="E30" s="34">
        <v>5250</v>
      </c>
      <c r="F30" s="39">
        <v>5080</v>
      </c>
      <c r="G30" s="34">
        <v>5360</v>
      </c>
    </row>
    <row r="31" spans="1:12">
      <c r="A31" s="22">
        <v>301</v>
      </c>
      <c r="B31" s="51">
        <v>0</v>
      </c>
      <c r="C31" s="51">
        <v>5560</v>
      </c>
      <c r="D31" s="51">
        <v>5830</v>
      </c>
      <c r="E31" s="39">
        <v>5560</v>
      </c>
      <c r="F31" s="39">
        <v>5390</v>
      </c>
      <c r="G31" s="39">
        <v>5670</v>
      </c>
    </row>
    <row r="32" spans="1:12">
      <c r="A32" s="22">
        <v>321</v>
      </c>
      <c r="B32" s="51">
        <v>5940</v>
      </c>
      <c r="C32" s="51">
        <v>5780</v>
      </c>
      <c r="D32" s="51">
        <v>6050</v>
      </c>
      <c r="E32" s="39">
        <v>5770</v>
      </c>
      <c r="F32" s="39">
        <v>5600</v>
      </c>
      <c r="G32" s="39">
        <v>5880</v>
      </c>
      <c r="K32" s="51"/>
      <c r="L32" s="51"/>
    </row>
    <row r="33" spans="1:12">
      <c r="A33" s="22">
        <v>341</v>
      </c>
      <c r="B33" s="51">
        <v>0</v>
      </c>
      <c r="C33" s="51">
        <v>6100</v>
      </c>
      <c r="D33" s="51">
        <v>6370</v>
      </c>
      <c r="E33" s="34">
        <v>6090</v>
      </c>
      <c r="F33" s="39">
        <v>5920</v>
      </c>
      <c r="G33" s="39">
        <v>6200</v>
      </c>
      <c r="K33" s="51"/>
      <c r="L33" s="51"/>
    </row>
    <row r="34" spans="1:12">
      <c r="A34" s="22">
        <v>361</v>
      </c>
      <c r="B34" s="51">
        <v>6580</v>
      </c>
      <c r="C34" s="51">
        <v>6420</v>
      </c>
      <c r="D34" s="51">
        <v>6690</v>
      </c>
      <c r="E34" s="39">
        <v>6400</v>
      </c>
      <c r="F34" s="39">
        <v>6230</v>
      </c>
      <c r="G34" s="34">
        <v>6510</v>
      </c>
      <c r="K34" s="51"/>
      <c r="L34" s="51"/>
    </row>
    <row r="35" spans="1:12">
      <c r="A35" s="22">
        <v>381</v>
      </c>
      <c r="B35" s="51">
        <v>0</v>
      </c>
      <c r="C35" s="51">
        <v>6640</v>
      </c>
      <c r="D35" s="51">
        <v>6910</v>
      </c>
      <c r="E35" s="39">
        <v>6610</v>
      </c>
      <c r="F35" s="39">
        <v>6440</v>
      </c>
      <c r="G35" s="39">
        <v>6720</v>
      </c>
      <c r="K35" s="51"/>
      <c r="L35" s="51"/>
    </row>
    <row r="36" spans="1:12">
      <c r="A36" s="22">
        <v>401</v>
      </c>
      <c r="B36" s="51">
        <v>7120</v>
      </c>
      <c r="C36" s="51">
        <v>6960</v>
      </c>
      <c r="D36" s="51">
        <v>7230</v>
      </c>
      <c r="E36" s="34">
        <v>6930</v>
      </c>
      <c r="F36" s="39">
        <v>6760</v>
      </c>
      <c r="G36" s="34">
        <v>7040</v>
      </c>
      <c r="K36" s="51"/>
      <c r="L36" s="51"/>
    </row>
    <row r="37" spans="1:12">
      <c r="A37" s="22">
        <v>421</v>
      </c>
      <c r="B37" s="51">
        <v>7340</v>
      </c>
      <c r="C37" s="51">
        <v>7180</v>
      </c>
      <c r="D37" s="51">
        <v>7450</v>
      </c>
      <c r="E37" s="39">
        <v>7140</v>
      </c>
      <c r="F37" s="39">
        <v>6970</v>
      </c>
      <c r="G37" s="39">
        <v>7250</v>
      </c>
      <c r="K37" s="51"/>
      <c r="L37" s="51"/>
    </row>
    <row r="38" spans="1:12">
      <c r="A38" s="22">
        <v>441</v>
      </c>
      <c r="B38" s="51">
        <v>7660</v>
      </c>
      <c r="C38" s="51">
        <v>7500</v>
      </c>
      <c r="D38" s="51">
        <v>7770</v>
      </c>
      <c r="E38" s="39">
        <v>7450</v>
      </c>
      <c r="F38" s="39">
        <v>7280</v>
      </c>
      <c r="G38" s="39">
        <v>7560</v>
      </c>
      <c r="K38" s="51"/>
      <c r="L38" s="51"/>
    </row>
    <row r="39" spans="1:12">
      <c r="A39" s="22">
        <v>461</v>
      </c>
      <c r="B39" s="51">
        <v>7880</v>
      </c>
      <c r="C39" s="51">
        <v>7720</v>
      </c>
      <c r="D39" s="51">
        <v>7990</v>
      </c>
      <c r="E39" s="39">
        <v>7660</v>
      </c>
      <c r="F39" s="39">
        <v>7490</v>
      </c>
      <c r="G39" s="39">
        <v>7770</v>
      </c>
      <c r="K39" s="51"/>
      <c r="L39" s="51"/>
    </row>
    <row r="40" spans="1:12">
      <c r="A40" s="22">
        <v>481</v>
      </c>
      <c r="B40" s="51">
        <v>8200</v>
      </c>
      <c r="C40" s="51">
        <v>8040</v>
      </c>
      <c r="D40" s="51">
        <v>8310</v>
      </c>
      <c r="E40" s="34">
        <v>7980</v>
      </c>
      <c r="F40" s="39">
        <v>7810</v>
      </c>
      <c r="G40" s="39">
        <v>8090</v>
      </c>
      <c r="K40" s="51"/>
      <c r="L40" s="51"/>
    </row>
    <row r="41" spans="1:12">
      <c r="A41" s="22">
        <v>501</v>
      </c>
      <c r="B41" s="51">
        <v>0</v>
      </c>
      <c r="C41" s="51">
        <v>8370</v>
      </c>
      <c r="D41" s="51">
        <v>0</v>
      </c>
      <c r="E41" s="39">
        <v>8290</v>
      </c>
      <c r="F41" s="39">
        <v>8120</v>
      </c>
      <c r="G41" s="34">
        <v>8400</v>
      </c>
      <c r="K41" s="51"/>
      <c r="L41" s="51"/>
    </row>
    <row r="42" spans="1:12">
      <c r="A42" s="22">
        <v>521</v>
      </c>
      <c r="B42" s="51">
        <v>8740</v>
      </c>
      <c r="C42" s="51">
        <v>8580</v>
      </c>
      <c r="D42" s="51">
        <v>8850</v>
      </c>
      <c r="E42" s="39">
        <v>8500</v>
      </c>
      <c r="F42" s="39">
        <v>8330</v>
      </c>
      <c r="G42" s="39">
        <v>8610</v>
      </c>
      <c r="K42" s="51"/>
      <c r="L42" s="51"/>
    </row>
    <row r="43" spans="1:12">
      <c r="A43" s="22">
        <v>541</v>
      </c>
      <c r="B43" s="51">
        <v>0</v>
      </c>
      <c r="C43" s="51">
        <v>8910</v>
      </c>
      <c r="D43" s="51">
        <v>0</v>
      </c>
      <c r="E43" s="34">
        <v>8820</v>
      </c>
      <c r="F43" s="39">
        <v>8650</v>
      </c>
      <c r="G43" s="34">
        <v>8930</v>
      </c>
      <c r="K43" s="51"/>
      <c r="L43" s="51"/>
    </row>
    <row r="44" spans="1:12">
      <c r="A44" s="22">
        <v>561</v>
      </c>
      <c r="B44" s="51">
        <v>9280</v>
      </c>
      <c r="C44" s="51">
        <v>9120</v>
      </c>
      <c r="D44" s="51">
        <v>9390</v>
      </c>
      <c r="E44" s="39">
        <v>9030</v>
      </c>
      <c r="F44" s="39">
        <v>8860</v>
      </c>
      <c r="G44" s="39">
        <v>9140</v>
      </c>
      <c r="K44" s="51"/>
      <c r="L44" s="51"/>
    </row>
    <row r="45" spans="1:12">
      <c r="A45" s="22">
        <v>581</v>
      </c>
      <c r="B45" s="51">
        <v>0</v>
      </c>
      <c r="C45" s="51">
        <v>9450</v>
      </c>
      <c r="D45" s="51">
        <v>9720</v>
      </c>
      <c r="E45" s="39">
        <v>9340</v>
      </c>
      <c r="F45" s="39">
        <v>9170</v>
      </c>
      <c r="G45" s="39">
        <v>9450</v>
      </c>
      <c r="K45" s="51"/>
      <c r="L45" s="51"/>
    </row>
    <row r="46" spans="1:12">
      <c r="A46" s="22">
        <v>601</v>
      </c>
      <c r="B46" s="51">
        <v>9930</v>
      </c>
      <c r="C46" s="51">
        <v>9770</v>
      </c>
      <c r="D46" s="51">
        <v>0</v>
      </c>
      <c r="E46" s="34">
        <v>9660</v>
      </c>
      <c r="F46" s="39">
        <v>9490</v>
      </c>
      <c r="G46" s="34">
        <v>9770</v>
      </c>
      <c r="K46" s="51"/>
      <c r="L46" s="51"/>
    </row>
    <row r="47" spans="1:12">
      <c r="A47" s="22">
        <v>641</v>
      </c>
      <c r="B47" s="51">
        <v>10150</v>
      </c>
      <c r="C47" s="51">
        <v>9990</v>
      </c>
      <c r="D47" s="51">
        <v>10260</v>
      </c>
      <c r="E47" s="39">
        <v>9870</v>
      </c>
      <c r="F47" s="39">
        <v>9700</v>
      </c>
      <c r="G47" s="39">
        <v>9980</v>
      </c>
      <c r="K47" s="51"/>
      <c r="L47" s="51"/>
    </row>
    <row r="48" spans="1:12">
      <c r="A48" s="22">
        <v>681</v>
      </c>
      <c r="B48" s="51">
        <v>10470</v>
      </c>
      <c r="C48" s="51">
        <v>10310</v>
      </c>
      <c r="D48" s="51">
        <v>10580</v>
      </c>
      <c r="E48" s="39">
        <v>10180</v>
      </c>
      <c r="F48" s="39">
        <v>10010</v>
      </c>
      <c r="G48" s="39">
        <v>10290</v>
      </c>
      <c r="K48" s="51"/>
      <c r="L48" s="51"/>
    </row>
    <row r="49" spans="1:12">
      <c r="A49" s="22">
        <v>721</v>
      </c>
      <c r="B49" s="51">
        <v>0</v>
      </c>
      <c r="C49" s="51">
        <v>10640</v>
      </c>
      <c r="D49" s="51">
        <v>10910</v>
      </c>
      <c r="E49" s="34">
        <v>10500</v>
      </c>
      <c r="F49" s="39">
        <v>10330</v>
      </c>
      <c r="G49" s="39">
        <v>10610</v>
      </c>
      <c r="K49" s="51"/>
      <c r="L49" s="51"/>
    </row>
    <row r="50" spans="1:12">
      <c r="A50" s="22">
        <v>761</v>
      </c>
      <c r="B50" s="51">
        <v>0</v>
      </c>
      <c r="C50" s="51">
        <v>10960</v>
      </c>
      <c r="D50" s="51">
        <v>0</v>
      </c>
      <c r="E50" s="39">
        <v>10810</v>
      </c>
      <c r="F50" s="39">
        <v>10640</v>
      </c>
      <c r="G50" s="34">
        <v>10920</v>
      </c>
      <c r="K50" s="51"/>
      <c r="L50" s="51"/>
    </row>
    <row r="51" spans="1:12">
      <c r="A51" s="22">
        <v>801</v>
      </c>
      <c r="B51" s="51">
        <v>11440</v>
      </c>
      <c r="C51" s="51">
        <v>11280</v>
      </c>
      <c r="D51" s="51">
        <v>11550</v>
      </c>
      <c r="E51" s="34">
        <v>11130</v>
      </c>
      <c r="F51" s="39">
        <v>10960</v>
      </c>
      <c r="G51" s="34">
        <v>11240</v>
      </c>
      <c r="K51" s="51"/>
      <c r="L51" s="51"/>
    </row>
    <row r="52" spans="1:12">
      <c r="A52" s="22">
        <v>841</v>
      </c>
      <c r="B52" s="51">
        <v>11660</v>
      </c>
      <c r="C52" s="51">
        <v>11500</v>
      </c>
      <c r="D52" s="51">
        <v>11770</v>
      </c>
      <c r="E52" s="39">
        <v>11340</v>
      </c>
      <c r="F52" s="39">
        <v>11170</v>
      </c>
      <c r="G52" s="39">
        <v>11450</v>
      </c>
      <c r="K52" s="51"/>
      <c r="L52" s="51"/>
    </row>
    <row r="53" spans="1:12">
      <c r="A53" s="22">
        <v>881</v>
      </c>
      <c r="B53" s="51">
        <v>11980</v>
      </c>
      <c r="C53" s="51">
        <v>11820</v>
      </c>
      <c r="D53" s="51">
        <v>12090</v>
      </c>
      <c r="E53" s="39">
        <v>11650</v>
      </c>
      <c r="F53" s="39">
        <v>11480</v>
      </c>
      <c r="G53" s="39">
        <v>11760</v>
      </c>
      <c r="K53" s="51"/>
      <c r="L53" s="51"/>
    </row>
    <row r="54" spans="1:12">
      <c r="A54" s="22">
        <v>921</v>
      </c>
      <c r="B54" s="51">
        <v>0</v>
      </c>
      <c r="C54" s="51">
        <v>12150</v>
      </c>
      <c r="D54" s="51">
        <v>12420</v>
      </c>
      <c r="E54" s="34">
        <v>11970</v>
      </c>
      <c r="F54" s="39">
        <v>11800</v>
      </c>
      <c r="G54" s="39">
        <v>12080</v>
      </c>
      <c r="K54" s="51"/>
      <c r="L54" s="51"/>
    </row>
    <row r="55" spans="1:12">
      <c r="A55" s="22">
        <v>961</v>
      </c>
      <c r="B55" s="51">
        <v>12630</v>
      </c>
      <c r="C55" s="51">
        <v>12470</v>
      </c>
      <c r="D55" s="51">
        <v>12740</v>
      </c>
      <c r="E55" s="39">
        <v>12280</v>
      </c>
      <c r="F55" s="39">
        <v>12110</v>
      </c>
      <c r="G55" s="39">
        <v>12390</v>
      </c>
      <c r="K55" s="51"/>
      <c r="L55" s="51"/>
    </row>
    <row r="56" spans="1:12">
      <c r="A56" s="22">
        <v>1001</v>
      </c>
      <c r="B56" s="51">
        <v>0</v>
      </c>
      <c r="C56" s="51">
        <v>0</v>
      </c>
      <c r="D56" s="51">
        <v>0</v>
      </c>
      <c r="E56" s="42">
        <v>12600</v>
      </c>
      <c r="F56" s="43">
        <v>0</v>
      </c>
      <c r="G56" s="42">
        <v>12710</v>
      </c>
      <c r="K56" s="51"/>
      <c r="L56" s="51"/>
    </row>
    <row r="57" spans="1:12">
      <c r="A57" s="22">
        <v>1041</v>
      </c>
      <c r="B57" s="51">
        <v>0</v>
      </c>
      <c r="C57" s="51">
        <v>0</v>
      </c>
      <c r="D57" s="51">
        <v>0</v>
      </c>
      <c r="E57" s="39">
        <v>12910</v>
      </c>
      <c r="F57" s="43">
        <v>0</v>
      </c>
      <c r="G57" s="42">
        <v>13020</v>
      </c>
      <c r="K57" s="51"/>
      <c r="L57" s="51"/>
    </row>
    <row r="58" spans="1:12">
      <c r="A58" s="51">
        <v>1081</v>
      </c>
      <c r="B58" s="51">
        <v>13500</v>
      </c>
      <c r="C58" s="51">
        <v>0</v>
      </c>
      <c r="D58" s="51">
        <v>13610</v>
      </c>
      <c r="E58" s="39">
        <v>13120</v>
      </c>
      <c r="F58" s="43">
        <v>0</v>
      </c>
      <c r="G58" s="39">
        <v>13230</v>
      </c>
      <c r="K58" s="51"/>
      <c r="L58" s="51"/>
    </row>
    <row r="59" spans="1:12">
      <c r="A59" s="51">
        <v>1121</v>
      </c>
      <c r="B59" s="51">
        <v>13820</v>
      </c>
      <c r="C59" s="51">
        <v>0</v>
      </c>
      <c r="D59" s="51">
        <v>13930</v>
      </c>
      <c r="E59" s="42">
        <v>13440</v>
      </c>
      <c r="F59" s="43">
        <v>0</v>
      </c>
      <c r="G59" s="39">
        <v>13550</v>
      </c>
      <c r="K59" s="51"/>
      <c r="L59" s="51"/>
    </row>
    <row r="60" spans="1:12">
      <c r="A60" s="51">
        <v>1161</v>
      </c>
      <c r="B60" s="51">
        <v>14140</v>
      </c>
      <c r="C60" s="51">
        <v>0</v>
      </c>
      <c r="D60" s="51">
        <v>14250</v>
      </c>
      <c r="E60" s="39">
        <v>13750</v>
      </c>
      <c r="F60" s="43">
        <v>0</v>
      </c>
      <c r="G60" s="39">
        <v>13860</v>
      </c>
      <c r="K60" s="51"/>
      <c r="L60" s="51"/>
    </row>
    <row r="61" spans="1:12">
      <c r="A61" s="51">
        <v>1201</v>
      </c>
      <c r="B61" s="51">
        <v>0</v>
      </c>
      <c r="C61" s="51">
        <v>0</v>
      </c>
      <c r="D61" s="51">
        <v>14580</v>
      </c>
      <c r="E61" s="42">
        <v>14070</v>
      </c>
      <c r="F61" s="43">
        <v>0</v>
      </c>
      <c r="G61" s="39">
        <v>14180</v>
      </c>
      <c r="K61" s="51"/>
      <c r="L61" s="51"/>
    </row>
    <row r="62" spans="1:12">
      <c r="A62" s="51">
        <v>1241</v>
      </c>
      <c r="B62" s="51">
        <v>14790</v>
      </c>
      <c r="C62" s="51">
        <v>0</v>
      </c>
      <c r="D62" s="51">
        <v>0</v>
      </c>
      <c r="E62" s="39">
        <v>14380</v>
      </c>
      <c r="F62" s="43">
        <v>0</v>
      </c>
      <c r="G62" s="42">
        <v>14490</v>
      </c>
      <c r="K62" s="51"/>
      <c r="L62" s="51"/>
    </row>
    <row r="63" spans="1:12">
      <c r="A63" s="22">
        <v>1281</v>
      </c>
      <c r="B63" s="51">
        <v>0</v>
      </c>
      <c r="C63" s="51">
        <v>0</v>
      </c>
      <c r="D63" s="51">
        <v>0</v>
      </c>
      <c r="E63" s="42">
        <v>14700</v>
      </c>
      <c r="F63" s="43">
        <v>0</v>
      </c>
      <c r="G63" s="42">
        <v>14810</v>
      </c>
      <c r="K63" s="51"/>
      <c r="L63" s="51"/>
    </row>
    <row r="64" spans="1:12">
      <c r="A64" s="51">
        <v>1321</v>
      </c>
      <c r="B64" s="51">
        <v>15330</v>
      </c>
      <c r="C64" s="51">
        <v>0</v>
      </c>
      <c r="D64" s="51">
        <v>15440</v>
      </c>
      <c r="E64" s="39">
        <v>14910</v>
      </c>
      <c r="F64" s="43">
        <v>0</v>
      </c>
      <c r="G64" s="39">
        <v>15020</v>
      </c>
      <c r="K64" s="51"/>
      <c r="L64" s="51"/>
    </row>
    <row r="65" spans="1:12">
      <c r="A65" s="51">
        <v>1361</v>
      </c>
      <c r="B65" s="51">
        <v>0</v>
      </c>
      <c r="C65" s="51">
        <v>0</v>
      </c>
      <c r="D65" s="51">
        <v>15770</v>
      </c>
      <c r="E65" s="39">
        <v>15220</v>
      </c>
      <c r="F65" s="43">
        <v>0</v>
      </c>
      <c r="G65" s="39">
        <v>15330</v>
      </c>
      <c r="K65" s="51"/>
      <c r="L65" s="51"/>
    </row>
    <row r="66" spans="1:12">
      <c r="A66" s="51">
        <v>1401</v>
      </c>
      <c r="B66" s="51">
        <v>0</v>
      </c>
      <c r="C66" s="51">
        <v>0</v>
      </c>
      <c r="D66" s="51">
        <v>16090</v>
      </c>
      <c r="E66" s="42">
        <v>15540</v>
      </c>
      <c r="F66" s="43">
        <v>0</v>
      </c>
      <c r="G66" s="39">
        <v>15650</v>
      </c>
      <c r="K66" s="51"/>
      <c r="L66" s="51"/>
    </row>
    <row r="67" spans="1:12">
      <c r="A67" s="51">
        <v>1441</v>
      </c>
      <c r="B67" s="51">
        <v>16300</v>
      </c>
      <c r="C67" s="51">
        <v>0</v>
      </c>
      <c r="D67" s="51">
        <v>16410</v>
      </c>
      <c r="E67" s="39">
        <v>15850</v>
      </c>
      <c r="F67" s="43">
        <v>0</v>
      </c>
      <c r="G67" s="42">
        <v>15960</v>
      </c>
      <c r="K67" s="51"/>
      <c r="L67" s="51"/>
    </row>
    <row r="68" spans="1:12">
      <c r="A68" s="22">
        <v>1481</v>
      </c>
      <c r="B68" s="51">
        <v>0</v>
      </c>
      <c r="C68" s="51">
        <v>0</v>
      </c>
      <c r="D68" s="51">
        <v>0</v>
      </c>
      <c r="E68" s="42">
        <v>16170</v>
      </c>
      <c r="F68" s="43">
        <v>0</v>
      </c>
      <c r="G68" s="42">
        <v>16280</v>
      </c>
      <c r="K68" s="51"/>
      <c r="L68" s="51"/>
    </row>
    <row r="69" spans="1:12">
      <c r="A69" s="51">
        <v>1521</v>
      </c>
      <c r="B69" s="51">
        <v>16840</v>
      </c>
      <c r="C69" s="51">
        <v>0</v>
      </c>
      <c r="D69" s="51">
        <v>16950</v>
      </c>
      <c r="E69" s="39">
        <v>16380</v>
      </c>
      <c r="F69" s="43">
        <v>0</v>
      </c>
      <c r="G69" s="39">
        <v>16490</v>
      </c>
      <c r="K69" s="51"/>
      <c r="L69" s="51"/>
    </row>
    <row r="70" spans="1:12">
      <c r="A70" s="51">
        <v>1561</v>
      </c>
      <c r="B70" s="51">
        <v>17170</v>
      </c>
      <c r="C70" s="51">
        <v>0</v>
      </c>
      <c r="D70" s="51">
        <v>17280</v>
      </c>
      <c r="E70" s="39">
        <v>16690</v>
      </c>
      <c r="F70" s="43">
        <v>0</v>
      </c>
      <c r="G70" s="39">
        <v>16800</v>
      </c>
      <c r="K70" s="51"/>
      <c r="L70" s="51"/>
    </row>
    <row r="71" spans="1:12">
      <c r="A71" s="51">
        <v>1601</v>
      </c>
      <c r="B71" s="51">
        <v>17490</v>
      </c>
      <c r="C71" s="51">
        <v>0</v>
      </c>
      <c r="D71" s="51">
        <v>17600</v>
      </c>
      <c r="E71" s="43">
        <v>17010</v>
      </c>
      <c r="F71" s="43">
        <v>0</v>
      </c>
      <c r="G71" s="39">
        <v>17120</v>
      </c>
      <c r="K71" s="51"/>
      <c r="L71" s="51"/>
    </row>
    <row r="72" spans="1:12">
      <c r="A72" s="51">
        <v>1641</v>
      </c>
      <c r="B72" s="51">
        <v>0</v>
      </c>
      <c r="C72" s="51">
        <v>0</v>
      </c>
      <c r="D72" s="51">
        <v>17930</v>
      </c>
      <c r="E72" s="39">
        <v>17320</v>
      </c>
      <c r="F72" s="43">
        <v>0</v>
      </c>
      <c r="G72" s="39">
        <v>17430</v>
      </c>
      <c r="K72" s="51"/>
      <c r="L72" s="51"/>
    </row>
    <row r="73" spans="1:12">
      <c r="A73" s="22">
        <v>1681</v>
      </c>
      <c r="B73" s="51">
        <v>0</v>
      </c>
      <c r="C73" s="51">
        <v>0</v>
      </c>
      <c r="D73" s="51">
        <v>0</v>
      </c>
      <c r="E73" s="43">
        <v>17640</v>
      </c>
      <c r="F73" s="43">
        <v>0</v>
      </c>
      <c r="G73" s="43">
        <v>17750</v>
      </c>
      <c r="K73" s="51"/>
      <c r="L73" s="51"/>
    </row>
    <row r="74" spans="1:12">
      <c r="A74" s="51">
        <v>1721</v>
      </c>
      <c r="B74" s="51">
        <v>18460</v>
      </c>
      <c r="C74" s="51">
        <v>0</v>
      </c>
      <c r="D74" s="51">
        <v>18570</v>
      </c>
      <c r="E74" s="44">
        <v>17950</v>
      </c>
      <c r="F74" s="43">
        <v>0</v>
      </c>
      <c r="G74" s="43">
        <v>18060</v>
      </c>
      <c r="K74" s="51"/>
      <c r="L74" s="51"/>
    </row>
    <row r="75" spans="1:12">
      <c r="A75" s="51">
        <v>1761</v>
      </c>
      <c r="B75" s="51">
        <v>18680</v>
      </c>
      <c r="C75" s="51">
        <v>0</v>
      </c>
      <c r="D75" s="51">
        <v>18790</v>
      </c>
      <c r="E75" s="44">
        <v>18160</v>
      </c>
      <c r="F75" s="43">
        <v>0</v>
      </c>
      <c r="G75" s="39">
        <v>18270</v>
      </c>
      <c r="K75" s="51"/>
      <c r="L75" s="51"/>
    </row>
    <row r="76" spans="1:12">
      <c r="A76" s="51">
        <v>1801</v>
      </c>
      <c r="B76" s="51">
        <v>19000</v>
      </c>
      <c r="C76" s="51">
        <v>0</v>
      </c>
      <c r="D76" s="51">
        <v>19110</v>
      </c>
      <c r="E76" s="45">
        <v>18480</v>
      </c>
      <c r="F76" s="43">
        <v>0</v>
      </c>
      <c r="G76" s="39">
        <v>18590</v>
      </c>
      <c r="K76" s="51"/>
      <c r="L76" s="51"/>
    </row>
    <row r="77" spans="1:12">
      <c r="A77" s="51">
        <v>1841</v>
      </c>
      <c r="B77" s="51">
        <v>0</v>
      </c>
      <c r="C77" s="51">
        <v>0</v>
      </c>
      <c r="D77" s="51">
        <v>19440</v>
      </c>
      <c r="E77" s="44">
        <v>18790</v>
      </c>
      <c r="F77" s="43">
        <v>0</v>
      </c>
      <c r="G77" s="39">
        <v>18900</v>
      </c>
      <c r="K77" s="51"/>
      <c r="L77" s="51"/>
    </row>
    <row r="78" spans="1:12">
      <c r="A78" s="51">
        <v>1881</v>
      </c>
      <c r="B78" s="51">
        <v>19650</v>
      </c>
      <c r="C78" s="51">
        <v>0</v>
      </c>
      <c r="D78" s="51">
        <v>0</v>
      </c>
      <c r="E78" s="44">
        <v>19110</v>
      </c>
      <c r="F78" s="43">
        <v>0</v>
      </c>
      <c r="G78" s="43">
        <v>19220</v>
      </c>
      <c r="K78" s="51"/>
      <c r="L78" s="51"/>
    </row>
    <row r="79" spans="1:12">
      <c r="A79" s="22">
        <v>1921</v>
      </c>
      <c r="B79" s="51">
        <v>0</v>
      </c>
      <c r="C79" s="51">
        <v>0</v>
      </c>
      <c r="D79" s="51">
        <v>0</v>
      </c>
      <c r="E79" s="44">
        <v>19420</v>
      </c>
      <c r="F79" s="43">
        <v>0</v>
      </c>
      <c r="G79" s="43">
        <v>19530</v>
      </c>
      <c r="K79" s="51"/>
      <c r="L79" s="51"/>
    </row>
    <row r="80" spans="1:12">
      <c r="A80" s="51">
        <v>1961</v>
      </c>
      <c r="B80" s="51">
        <v>20190</v>
      </c>
      <c r="C80" s="51">
        <v>0</v>
      </c>
      <c r="D80" s="51">
        <v>20300</v>
      </c>
      <c r="E80" s="44">
        <v>19630</v>
      </c>
      <c r="F80" s="43">
        <v>0</v>
      </c>
      <c r="G80" s="39">
        <v>19740</v>
      </c>
    </row>
    <row r="81" spans="1:7">
      <c r="A81" s="51">
        <v>2001</v>
      </c>
      <c r="B81" s="51">
        <v>20520</v>
      </c>
      <c r="C81" s="51">
        <v>0</v>
      </c>
      <c r="D81" s="51">
        <v>0</v>
      </c>
      <c r="E81" s="44">
        <v>19950</v>
      </c>
      <c r="F81" s="43">
        <v>0</v>
      </c>
      <c r="G81" s="43">
        <v>0</v>
      </c>
    </row>
    <row r="82" spans="1:7">
      <c r="A82" s="22">
        <v>2041</v>
      </c>
      <c r="B82" s="51">
        <v>0</v>
      </c>
      <c r="C82" s="51">
        <v>0</v>
      </c>
      <c r="D82" s="51">
        <v>0</v>
      </c>
      <c r="E82" s="44">
        <v>20260</v>
      </c>
      <c r="F82" s="43">
        <v>0</v>
      </c>
      <c r="G82" s="22">
        <v>0</v>
      </c>
    </row>
    <row r="83" spans="1:7">
      <c r="A83" s="51">
        <v>2081</v>
      </c>
      <c r="B83" s="51">
        <v>21160</v>
      </c>
      <c r="C83" s="51">
        <v>0</v>
      </c>
      <c r="D83" s="51">
        <v>0</v>
      </c>
      <c r="E83" s="45">
        <v>20580</v>
      </c>
      <c r="F83" s="43">
        <v>0</v>
      </c>
      <c r="G83" s="22">
        <v>0</v>
      </c>
    </row>
    <row r="84" spans="1:7">
      <c r="A84" s="22">
        <v>2121</v>
      </c>
      <c r="B84" s="51">
        <v>0</v>
      </c>
      <c r="C84" s="51">
        <v>0</v>
      </c>
      <c r="D84" s="51">
        <v>0</v>
      </c>
      <c r="E84" s="44">
        <v>20890</v>
      </c>
      <c r="F84" s="43">
        <v>0</v>
      </c>
      <c r="G84" s="22">
        <v>0</v>
      </c>
    </row>
    <row r="85" spans="1:7">
      <c r="A85" s="51">
        <v>2161</v>
      </c>
      <c r="B85" s="51">
        <v>21810</v>
      </c>
      <c r="C85" s="51">
        <v>0</v>
      </c>
      <c r="D85" s="51">
        <v>0</v>
      </c>
      <c r="E85" s="45">
        <v>21210</v>
      </c>
      <c r="F85" s="43">
        <v>0</v>
      </c>
      <c r="G85" s="22">
        <v>0</v>
      </c>
    </row>
    <row r="86" spans="1:7">
      <c r="A86" s="51">
        <v>2201</v>
      </c>
      <c r="B86" s="51">
        <v>22030</v>
      </c>
      <c r="C86" s="51">
        <v>0</v>
      </c>
      <c r="D86" s="51">
        <v>0</v>
      </c>
      <c r="E86" s="44">
        <v>21530</v>
      </c>
      <c r="F86" s="43">
        <v>0</v>
      </c>
      <c r="G86" s="22">
        <v>0</v>
      </c>
    </row>
    <row r="87" spans="1:7">
      <c r="A87" s="51">
        <v>2241</v>
      </c>
      <c r="B87" s="51">
        <v>22350</v>
      </c>
      <c r="C87" s="51">
        <v>0</v>
      </c>
      <c r="D87" s="51">
        <v>0</v>
      </c>
      <c r="E87" s="44">
        <v>21730</v>
      </c>
      <c r="F87" s="43">
        <v>0</v>
      </c>
      <c r="G87" s="22">
        <v>0</v>
      </c>
    </row>
    <row r="88" spans="1:7">
      <c r="A88" s="22">
        <v>2281</v>
      </c>
      <c r="B88" s="51">
        <v>0</v>
      </c>
      <c r="C88" s="51">
        <v>0</v>
      </c>
      <c r="D88" s="51">
        <v>0</v>
      </c>
      <c r="E88" s="45">
        <v>22050</v>
      </c>
      <c r="F88" s="43">
        <v>0</v>
      </c>
      <c r="G88" s="22">
        <v>0</v>
      </c>
    </row>
    <row r="89" spans="1:7">
      <c r="A89" s="22">
        <v>2321</v>
      </c>
      <c r="B89" s="51">
        <v>0</v>
      </c>
      <c r="C89" s="51">
        <v>0</v>
      </c>
      <c r="D89" s="51">
        <v>0</v>
      </c>
      <c r="E89" s="44">
        <v>22360</v>
      </c>
      <c r="F89" s="43">
        <v>0</v>
      </c>
      <c r="G89" s="22">
        <v>0</v>
      </c>
    </row>
    <row r="90" spans="1:7">
      <c r="A90" s="51">
        <v>2361</v>
      </c>
      <c r="B90" s="51">
        <v>23320</v>
      </c>
      <c r="C90" s="51">
        <v>0</v>
      </c>
      <c r="D90" s="51">
        <v>0</v>
      </c>
      <c r="E90" s="45">
        <v>22680</v>
      </c>
      <c r="F90" s="43">
        <v>0</v>
      </c>
      <c r="G90" s="22">
        <v>0</v>
      </c>
    </row>
    <row r="91" spans="1:7">
      <c r="A91" s="51">
        <v>2401</v>
      </c>
      <c r="B91" s="51">
        <v>23540</v>
      </c>
      <c r="C91" s="51">
        <v>0</v>
      </c>
      <c r="D91" s="51">
        <v>0</v>
      </c>
      <c r="E91" s="44">
        <v>23000</v>
      </c>
      <c r="F91" s="43">
        <v>0</v>
      </c>
      <c r="G91" s="22">
        <v>0</v>
      </c>
    </row>
    <row r="92" spans="1:7">
      <c r="A92" s="51">
        <v>2441</v>
      </c>
      <c r="B92" s="51">
        <v>23860</v>
      </c>
      <c r="C92" s="51">
        <v>0</v>
      </c>
      <c r="D92" s="51">
        <v>0</v>
      </c>
      <c r="E92" s="44">
        <v>23200</v>
      </c>
      <c r="F92" s="43">
        <v>0</v>
      </c>
      <c r="G92" s="22">
        <v>0</v>
      </c>
    </row>
    <row r="93" spans="1:7">
      <c r="A93" s="22">
        <v>2481</v>
      </c>
      <c r="B93" s="51">
        <v>0</v>
      </c>
      <c r="C93" s="51">
        <v>0</v>
      </c>
      <c r="D93" s="51">
        <v>0</v>
      </c>
      <c r="E93" s="45">
        <v>23520</v>
      </c>
      <c r="F93" s="43">
        <v>0</v>
      </c>
      <c r="G93" s="22">
        <v>0</v>
      </c>
    </row>
    <row r="94" spans="1:7">
      <c r="A94" s="51">
        <v>2521</v>
      </c>
      <c r="B94" s="51">
        <v>24510</v>
      </c>
      <c r="C94" s="51">
        <v>0</v>
      </c>
      <c r="D94" s="51">
        <v>0</v>
      </c>
      <c r="E94" s="44">
        <v>23830</v>
      </c>
      <c r="F94" s="43">
        <v>0</v>
      </c>
      <c r="G94" s="22">
        <v>0</v>
      </c>
    </row>
    <row r="95" spans="1:7">
      <c r="A95" s="22">
        <v>2561</v>
      </c>
      <c r="B95" s="51">
        <v>0</v>
      </c>
      <c r="C95" s="51">
        <v>0</v>
      </c>
      <c r="D95" s="51">
        <v>0</v>
      </c>
      <c r="E95" s="45">
        <v>24150</v>
      </c>
      <c r="F95" s="43">
        <v>0</v>
      </c>
      <c r="G95" s="22">
        <v>0</v>
      </c>
    </row>
    <row r="96" spans="1:7">
      <c r="A96" s="22">
        <v>2601</v>
      </c>
      <c r="B96" s="51">
        <v>0</v>
      </c>
      <c r="C96" s="51">
        <v>0</v>
      </c>
      <c r="D96" s="51">
        <v>0</v>
      </c>
      <c r="E96" s="44">
        <v>24460</v>
      </c>
      <c r="F96" s="43">
        <v>0</v>
      </c>
      <c r="G96" s="22">
        <v>0</v>
      </c>
    </row>
    <row r="97" spans="1:12">
      <c r="A97" s="51">
        <v>2641</v>
      </c>
      <c r="B97" s="51">
        <v>25380</v>
      </c>
      <c r="C97" s="51">
        <v>0</v>
      </c>
      <c r="D97" s="51">
        <v>0</v>
      </c>
      <c r="E97" s="44">
        <v>24670</v>
      </c>
      <c r="F97" s="43">
        <v>0</v>
      </c>
      <c r="G97" s="22">
        <v>0</v>
      </c>
    </row>
    <row r="98" spans="1:12">
      <c r="A98" s="51">
        <v>2681</v>
      </c>
      <c r="B98" s="51">
        <v>25700</v>
      </c>
      <c r="C98" s="51">
        <v>0</v>
      </c>
      <c r="D98" s="51">
        <v>0</v>
      </c>
      <c r="E98" s="44">
        <v>24990</v>
      </c>
      <c r="F98" s="43">
        <v>0</v>
      </c>
      <c r="G98" s="22">
        <v>0</v>
      </c>
    </row>
    <row r="99" spans="1:12">
      <c r="A99" s="51">
        <v>2721</v>
      </c>
      <c r="B99" s="51">
        <v>26020</v>
      </c>
      <c r="C99" s="51">
        <v>0</v>
      </c>
      <c r="D99" s="51">
        <v>0</v>
      </c>
      <c r="E99" s="44">
        <v>25300</v>
      </c>
      <c r="F99" s="43">
        <v>0</v>
      </c>
      <c r="G99" s="22">
        <v>0</v>
      </c>
    </row>
    <row r="100" spans="1:12">
      <c r="A100" s="22">
        <v>2761</v>
      </c>
      <c r="B100" s="51">
        <v>0</v>
      </c>
      <c r="C100" s="51">
        <v>0</v>
      </c>
      <c r="D100" s="51">
        <v>0</v>
      </c>
      <c r="E100" s="45">
        <v>25620</v>
      </c>
      <c r="F100" s="43">
        <v>0</v>
      </c>
      <c r="G100" s="22">
        <v>0</v>
      </c>
    </row>
    <row r="101" spans="1:12">
      <c r="A101" s="51">
        <v>2801</v>
      </c>
      <c r="B101" s="51">
        <v>26670</v>
      </c>
      <c r="C101" s="51">
        <v>0</v>
      </c>
      <c r="D101" s="51">
        <v>0</v>
      </c>
      <c r="E101" s="44">
        <v>25930</v>
      </c>
      <c r="F101" s="43">
        <v>0</v>
      </c>
      <c r="G101" s="22">
        <v>0</v>
      </c>
    </row>
    <row r="102" spans="1:12">
      <c r="A102" s="51">
        <v>2841</v>
      </c>
      <c r="B102" s="51">
        <v>26890</v>
      </c>
      <c r="C102" s="51">
        <v>0</v>
      </c>
      <c r="D102" s="51">
        <v>0</v>
      </c>
      <c r="E102" s="44">
        <v>26140</v>
      </c>
      <c r="F102" s="43">
        <v>0</v>
      </c>
      <c r="G102" s="22">
        <v>0</v>
      </c>
    </row>
    <row r="103" spans="1:12">
      <c r="A103" s="51">
        <v>2881</v>
      </c>
      <c r="B103" s="51">
        <v>27210</v>
      </c>
      <c r="C103" s="51">
        <v>0</v>
      </c>
      <c r="D103" s="51">
        <v>0</v>
      </c>
      <c r="E103" s="44">
        <v>26460</v>
      </c>
      <c r="F103" s="43">
        <v>0</v>
      </c>
      <c r="G103" s="22">
        <v>0</v>
      </c>
    </row>
    <row r="104" spans="1:12">
      <c r="A104" s="22">
        <v>2921</v>
      </c>
      <c r="B104" s="51">
        <v>0</v>
      </c>
      <c r="C104" s="51">
        <v>0</v>
      </c>
      <c r="D104" s="51">
        <v>0</v>
      </c>
      <c r="E104" s="44">
        <v>26770</v>
      </c>
      <c r="F104" s="43">
        <v>0</v>
      </c>
      <c r="G104" s="22">
        <v>0</v>
      </c>
    </row>
    <row r="105" spans="1:12">
      <c r="A105" s="22">
        <v>2961</v>
      </c>
      <c r="B105" s="51">
        <v>0</v>
      </c>
      <c r="C105" s="51">
        <v>0</v>
      </c>
      <c r="D105" s="51">
        <v>0</v>
      </c>
      <c r="E105" s="45">
        <v>0</v>
      </c>
      <c r="F105" s="43">
        <v>0</v>
      </c>
      <c r="G105" s="22">
        <v>0</v>
      </c>
    </row>
    <row r="106" spans="1:12">
      <c r="K106" s="51"/>
      <c r="L106" s="51"/>
    </row>
    <row r="107" spans="1:12">
      <c r="A107" s="22" t="s">
        <v>9935</v>
      </c>
      <c r="E107" s="22" t="s">
        <v>9944</v>
      </c>
      <c r="K107" s="51"/>
      <c r="L107" s="51"/>
    </row>
    <row r="108" spans="1:12">
      <c r="A108" s="22" t="s">
        <v>9814</v>
      </c>
      <c r="E108" s="22" t="s">
        <v>9946</v>
      </c>
    </row>
    <row r="109" spans="1:12">
      <c r="A109" s="22" t="s">
        <v>9847</v>
      </c>
      <c r="E109" s="22" t="s">
        <v>9945</v>
      </c>
      <c r="F109" s="22" t="s">
        <v>9988</v>
      </c>
    </row>
    <row r="110" spans="1:12" s="60" customFormat="1">
      <c r="A110" s="60" t="s">
        <v>9843</v>
      </c>
    </row>
    <row r="111" spans="1:12">
      <c r="A111" s="22" t="s">
        <v>9815</v>
      </c>
      <c r="B111" s="22" t="s">
        <v>9947</v>
      </c>
      <c r="C111" s="22" t="s">
        <v>9936</v>
      </c>
      <c r="D111" s="22" t="s">
        <v>9937</v>
      </c>
      <c r="E111" s="22" t="s">
        <v>9938</v>
      </c>
      <c r="F111" s="22" t="s">
        <v>9939</v>
      </c>
      <c r="K111" s="51"/>
      <c r="L111" s="51"/>
    </row>
    <row r="112" spans="1:12">
      <c r="A112" s="22">
        <v>11</v>
      </c>
      <c r="B112" s="22">
        <v>13</v>
      </c>
      <c r="C112" s="22">
        <v>237</v>
      </c>
      <c r="D112" s="22">
        <v>260</v>
      </c>
      <c r="E112" s="44">
        <v>230</v>
      </c>
      <c r="F112" s="44">
        <v>260</v>
      </c>
      <c r="K112" s="51"/>
      <c r="L112" s="51"/>
    </row>
    <row r="113" spans="1:12">
      <c r="A113" s="22">
        <v>16</v>
      </c>
      <c r="B113" s="22">
        <v>18</v>
      </c>
      <c r="C113" s="22">
        <v>324</v>
      </c>
      <c r="D113" s="22">
        <v>360</v>
      </c>
      <c r="E113" s="44">
        <v>320</v>
      </c>
      <c r="F113" s="44">
        <v>350</v>
      </c>
      <c r="K113" s="51"/>
      <c r="L113" s="51"/>
    </row>
    <row r="114" spans="1:12">
      <c r="A114" s="22">
        <v>21</v>
      </c>
      <c r="B114" s="22">
        <v>22</v>
      </c>
      <c r="C114" s="22">
        <v>410</v>
      </c>
      <c r="D114" s="22">
        <v>450</v>
      </c>
      <c r="E114" s="44">
        <v>400</v>
      </c>
      <c r="F114" s="44">
        <v>440</v>
      </c>
      <c r="K114" s="51"/>
      <c r="L114" s="51"/>
    </row>
    <row r="115" spans="1:12">
      <c r="A115" s="22">
        <v>24</v>
      </c>
      <c r="B115" s="22">
        <v>26</v>
      </c>
      <c r="C115" s="22">
        <v>496</v>
      </c>
      <c r="D115" s="22">
        <v>540</v>
      </c>
      <c r="E115" s="44">
        <v>480</v>
      </c>
      <c r="F115" s="44">
        <v>530</v>
      </c>
      <c r="K115" s="51"/>
      <c r="L115" s="51"/>
    </row>
    <row r="116" spans="1:12">
      <c r="A116" s="22">
        <v>29</v>
      </c>
      <c r="B116" s="22">
        <v>30</v>
      </c>
      <c r="C116" s="22">
        <v>0</v>
      </c>
      <c r="D116" s="22">
        <v>0</v>
      </c>
      <c r="E116" s="22">
        <v>570</v>
      </c>
      <c r="F116" s="22">
        <v>620</v>
      </c>
      <c r="K116" s="51"/>
      <c r="L116" s="51"/>
    </row>
    <row r="117" spans="1:12">
      <c r="A117" s="22">
        <v>33</v>
      </c>
      <c r="B117" s="22">
        <v>35</v>
      </c>
      <c r="C117" s="22">
        <v>669</v>
      </c>
      <c r="D117" s="22">
        <v>740</v>
      </c>
      <c r="E117" s="44">
        <v>650</v>
      </c>
      <c r="F117" s="44">
        <v>710</v>
      </c>
      <c r="K117" s="51"/>
      <c r="L117" s="51"/>
    </row>
    <row r="118" spans="1:12">
      <c r="A118" s="22">
        <v>38</v>
      </c>
      <c r="B118" s="22">
        <v>39</v>
      </c>
      <c r="C118" s="22">
        <v>0</v>
      </c>
      <c r="D118" s="22">
        <v>840</v>
      </c>
      <c r="E118" s="22">
        <v>740</v>
      </c>
      <c r="F118" s="22">
        <v>810</v>
      </c>
      <c r="K118" s="51"/>
      <c r="L118" s="51"/>
    </row>
    <row r="119" spans="1:12">
      <c r="A119" s="22">
        <v>42</v>
      </c>
      <c r="B119" s="22">
        <v>44</v>
      </c>
      <c r="C119" s="22">
        <v>842</v>
      </c>
      <c r="D119" s="22">
        <v>930</v>
      </c>
      <c r="E119" s="44">
        <v>820</v>
      </c>
      <c r="F119" s="44">
        <v>900</v>
      </c>
      <c r="K119" s="51"/>
      <c r="L119" s="51"/>
    </row>
    <row r="120" spans="1:12">
      <c r="A120" s="22">
        <v>47</v>
      </c>
      <c r="B120" s="22">
        <v>51</v>
      </c>
      <c r="C120" s="22">
        <v>972</v>
      </c>
      <c r="D120" s="51">
        <v>1070</v>
      </c>
      <c r="E120" s="44">
        <v>950</v>
      </c>
      <c r="F120" s="50">
        <v>1040</v>
      </c>
      <c r="K120" s="51"/>
      <c r="L120" s="51"/>
    </row>
    <row r="121" spans="1:12">
      <c r="A121" s="22">
        <v>56</v>
      </c>
      <c r="B121" s="22">
        <v>60</v>
      </c>
      <c r="C121" s="22">
        <v>1144</v>
      </c>
      <c r="D121" s="22">
        <v>0</v>
      </c>
      <c r="E121" s="50">
        <v>1110</v>
      </c>
      <c r="F121" s="50">
        <v>1230</v>
      </c>
      <c r="K121" s="51"/>
      <c r="L121" s="51"/>
    </row>
    <row r="122" spans="1:12">
      <c r="A122" s="22">
        <v>65</v>
      </c>
      <c r="B122" s="22">
        <v>69</v>
      </c>
      <c r="C122" s="22">
        <v>1317</v>
      </c>
      <c r="D122" s="51">
        <v>1450</v>
      </c>
      <c r="E122" s="50">
        <v>1280</v>
      </c>
      <c r="F122" s="50">
        <v>1410</v>
      </c>
    </row>
    <row r="123" spans="1:12">
      <c r="A123" s="22">
        <v>74</v>
      </c>
      <c r="B123" s="22">
        <v>78</v>
      </c>
      <c r="C123" s="22">
        <v>1490</v>
      </c>
      <c r="D123" s="51">
        <v>1640</v>
      </c>
      <c r="E123" s="50">
        <v>1450</v>
      </c>
      <c r="F123" s="50">
        <v>1600</v>
      </c>
    </row>
    <row r="124" spans="1:12">
      <c r="A124" s="22">
        <v>83</v>
      </c>
      <c r="B124" s="22">
        <v>87</v>
      </c>
      <c r="C124" s="22">
        <v>1663</v>
      </c>
      <c r="D124" s="51">
        <v>1840</v>
      </c>
      <c r="E124" s="50">
        <v>1620</v>
      </c>
      <c r="F124" s="50">
        <v>1790</v>
      </c>
    </row>
    <row r="125" spans="1:12">
      <c r="A125" s="22">
        <v>92</v>
      </c>
      <c r="B125" s="22">
        <v>96</v>
      </c>
      <c r="C125" s="22">
        <v>0</v>
      </c>
      <c r="D125" s="51">
        <v>2050</v>
      </c>
      <c r="E125" s="51">
        <v>1800</v>
      </c>
      <c r="F125" s="51">
        <v>1980</v>
      </c>
    </row>
    <row r="126" spans="1:12">
      <c r="A126" s="22">
        <v>101</v>
      </c>
      <c r="B126" s="22">
        <v>105</v>
      </c>
      <c r="C126" s="22">
        <v>1944</v>
      </c>
      <c r="D126" s="51">
        <v>2160</v>
      </c>
      <c r="E126" s="50">
        <v>1890</v>
      </c>
      <c r="F126" s="50">
        <v>2100</v>
      </c>
    </row>
    <row r="127" spans="1:12">
      <c r="A127" s="22">
        <v>111</v>
      </c>
      <c r="B127" s="22">
        <v>119</v>
      </c>
      <c r="C127" s="22">
        <v>0</v>
      </c>
      <c r="D127" s="51">
        <v>2490</v>
      </c>
      <c r="E127" s="51">
        <v>2210</v>
      </c>
      <c r="F127" s="51">
        <v>2420</v>
      </c>
    </row>
    <row r="128" spans="1:12">
      <c r="A128" s="22">
        <v>129</v>
      </c>
      <c r="B128" s="22">
        <v>137</v>
      </c>
      <c r="C128" s="22">
        <v>0</v>
      </c>
      <c r="D128" s="51">
        <v>2810</v>
      </c>
      <c r="E128" s="51">
        <v>2520</v>
      </c>
      <c r="F128" s="50">
        <v>2730</v>
      </c>
    </row>
    <row r="129" spans="1:12">
      <c r="A129" s="22">
        <v>147</v>
      </c>
      <c r="B129" s="22">
        <v>155</v>
      </c>
      <c r="C129" s="22">
        <v>0</v>
      </c>
      <c r="D129" s="51">
        <v>0</v>
      </c>
      <c r="E129" s="51">
        <v>2940</v>
      </c>
      <c r="F129" s="51">
        <v>3150</v>
      </c>
    </row>
    <row r="130" spans="1:12">
      <c r="A130" s="22">
        <v>165</v>
      </c>
      <c r="B130" s="22">
        <v>173</v>
      </c>
      <c r="C130" s="22">
        <v>0</v>
      </c>
      <c r="D130" s="51">
        <v>0</v>
      </c>
      <c r="E130" s="51">
        <v>3260</v>
      </c>
      <c r="F130" s="51">
        <v>3570</v>
      </c>
    </row>
    <row r="131" spans="1:12">
      <c r="A131" s="22">
        <v>183</v>
      </c>
      <c r="B131" s="22">
        <v>191</v>
      </c>
      <c r="C131" s="22">
        <v>0</v>
      </c>
      <c r="D131" s="51">
        <v>3990</v>
      </c>
      <c r="E131" s="51">
        <v>3570</v>
      </c>
      <c r="F131" s="50">
        <v>3880</v>
      </c>
    </row>
    <row r="132" spans="1:12">
      <c r="A132" s="22">
        <v>201</v>
      </c>
      <c r="B132" s="22">
        <v>210</v>
      </c>
      <c r="C132" s="22">
        <v>0</v>
      </c>
      <c r="D132" s="51">
        <v>4320</v>
      </c>
      <c r="E132" s="51">
        <v>3890</v>
      </c>
      <c r="F132" s="50">
        <v>4200</v>
      </c>
    </row>
    <row r="133" spans="1:12">
      <c r="A133" s="22">
        <v>220</v>
      </c>
      <c r="B133" s="22">
        <v>228</v>
      </c>
      <c r="C133" s="22">
        <v>0</v>
      </c>
      <c r="D133" s="51">
        <v>0</v>
      </c>
      <c r="E133" s="51">
        <v>4310</v>
      </c>
      <c r="F133" s="51">
        <v>4620</v>
      </c>
      <c r="H133" s="51"/>
    </row>
    <row r="134" spans="1:12">
      <c r="A134" s="22">
        <v>238</v>
      </c>
      <c r="B134" s="22">
        <v>246</v>
      </c>
      <c r="C134" s="22">
        <v>0</v>
      </c>
      <c r="D134" s="51">
        <v>5070</v>
      </c>
      <c r="E134" s="51">
        <v>4620</v>
      </c>
      <c r="F134" s="50">
        <v>4930</v>
      </c>
      <c r="H134" s="51"/>
      <c r="I134" s="51"/>
      <c r="K134" s="51"/>
      <c r="L134" s="51"/>
    </row>
    <row r="135" spans="1:12">
      <c r="A135" s="22">
        <v>256</v>
      </c>
      <c r="B135" s="22">
        <v>264</v>
      </c>
      <c r="C135" s="22">
        <v>0</v>
      </c>
      <c r="D135" s="51">
        <v>0</v>
      </c>
      <c r="E135" s="51">
        <v>4940</v>
      </c>
      <c r="F135" s="51">
        <v>5250</v>
      </c>
      <c r="H135" s="51"/>
      <c r="I135" s="51"/>
      <c r="K135" s="51"/>
      <c r="L135" s="51"/>
    </row>
    <row r="136" spans="1:12">
      <c r="A136" s="22">
        <v>274</v>
      </c>
      <c r="B136" s="22">
        <v>282</v>
      </c>
      <c r="C136" s="22">
        <v>0</v>
      </c>
      <c r="D136" s="51">
        <v>0</v>
      </c>
      <c r="E136" s="51">
        <v>5250</v>
      </c>
      <c r="F136" s="50">
        <v>5560</v>
      </c>
      <c r="H136" s="51"/>
      <c r="I136" s="51"/>
      <c r="K136" s="51"/>
      <c r="L136" s="51"/>
    </row>
    <row r="137" spans="1:12">
      <c r="A137" s="22">
        <v>292</v>
      </c>
      <c r="B137" s="22">
        <v>301</v>
      </c>
      <c r="C137" s="22">
        <v>5616</v>
      </c>
      <c r="D137" s="51">
        <v>5940</v>
      </c>
      <c r="E137" s="50">
        <v>5460</v>
      </c>
      <c r="F137" s="50">
        <v>5770</v>
      </c>
      <c r="H137" s="51"/>
      <c r="I137" s="51"/>
      <c r="K137" s="51"/>
      <c r="L137" s="51"/>
    </row>
    <row r="138" spans="1:12">
      <c r="A138" s="22">
        <v>311</v>
      </c>
      <c r="B138" s="22">
        <v>319</v>
      </c>
      <c r="C138" s="22">
        <v>0</v>
      </c>
      <c r="D138" s="51">
        <v>0</v>
      </c>
      <c r="E138" s="51">
        <v>5780</v>
      </c>
      <c r="F138" s="51">
        <v>6090</v>
      </c>
    </row>
    <row r="139" spans="1:12">
      <c r="A139" s="22">
        <v>329</v>
      </c>
      <c r="B139" s="22">
        <v>337</v>
      </c>
      <c r="C139" s="22">
        <v>0</v>
      </c>
      <c r="D139" s="51">
        <v>6580</v>
      </c>
      <c r="E139" s="51">
        <v>6090</v>
      </c>
      <c r="F139" s="50">
        <v>6400</v>
      </c>
    </row>
    <row r="140" spans="1:12">
      <c r="A140" s="22">
        <v>347</v>
      </c>
      <c r="B140" s="22">
        <v>355</v>
      </c>
      <c r="C140" s="22">
        <v>0</v>
      </c>
      <c r="D140" s="51">
        <v>0</v>
      </c>
      <c r="E140" s="51">
        <v>6300</v>
      </c>
      <c r="F140" s="50">
        <v>6610</v>
      </c>
    </row>
    <row r="141" spans="1:12">
      <c r="A141" s="22">
        <v>365</v>
      </c>
      <c r="B141" s="22">
        <v>373</v>
      </c>
      <c r="C141" s="22">
        <v>0</v>
      </c>
      <c r="D141" s="51">
        <v>7120</v>
      </c>
      <c r="E141" s="51">
        <v>6620</v>
      </c>
      <c r="F141" s="51">
        <v>6930</v>
      </c>
    </row>
    <row r="142" spans="1:12">
      <c r="A142" s="22">
        <v>383</v>
      </c>
      <c r="B142" s="22">
        <v>391</v>
      </c>
      <c r="C142" s="22">
        <v>0</v>
      </c>
      <c r="D142" s="51">
        <v>7340</v>
      </c>
      <c r="E142" s="51">
        <v>6830</v>
      </c>
      <c r="F142" s="50">
        <v>7140</v>
      </c>
    </row>
    <row r="143" spans="1:12">
      <c r="A143" s="22">
        <v>401</v>
      </c>
      <c r="B143" s="22">
        <v>410</v>
      </c>
      <c r="C143" s="22">
        <v>0</v>
      </c>
      <c r="D143" s="51">
        <v>7660</v>
      </c>
      <c r="E143" s="51">
        <v>7140</v>
      </c>
      <c r="F143" s="50">
        <v>7450</v>
      </c>
    </row>
    <row r="144" spans="1:12">
      <c r="A144" s="22">
        <v>420</v>
      </c>
      <c r="B144" s="22">
        <v>428</v>
      </c>
      <c r="C144" s="22">
        <v>0</v>
      </c>
      <c r="D144" s="51">
        <v>7880</v>
      </c>
      <c r="E144" s="51">
        <v>7350</v>
      </c>
      <c r="F144" s="50">
        <v>7660</v>
      </c>
    </row>
    <row r="145" spans="1:6">
      <c r="A145" s="22">
        <v>438</v>
      </c>
      <c r="B145" s="22">
        <v>446</v>
      </c>
      <c r="C145" s="22">
        <v>0</v>
      </c>
      <c r="D145" s="51">
        <v>8200</v>
      </c>
      <c r="E145" s="51">
        <v>7670</v>
      </c>
      <c r="F145" s="51">
        <v>7980</v>
      </c>
    </row>
    <row r="146" spans="1:6">
      <c r="A146" s="22">
        <v>456</v>
      </c>
      <c r="B146" s="22">
        <v>464</v>
      </c>
      <c r="C146" s="22">
        <v>0</v>
      </c>
      <c r="D146" s="51">
        <v>0</v>
      </c>
      <c r="E146" s="51">
        <v>7980</v>
      </c>
      <c r="F146" s="50">
        <v>8290</v>
      </c>
    </row>
    <row r="147" spans="1:6">
      <c r="A147" s="22">
        <v>474</v>
      </c>
      <c r="B147" s="22">
        <v>482</v>
      </c>
      <c r="C147" s="22">
        <v>0</v>
      </c>
      <c r="D147" s="51">
        <v>8740</v>
      </c>
      <c r="E147" s="51">
        <v>8190</v>
      </c>
      <c r="F147" s="50">
        <v>8500</v>
      </c>
    </row>
    <row r="148" spans="1:6">
      <c r="A148" s="22">
        <v>492</v>
      </c>
      <c r="B148" s="22">
        <v>501</v>
      </c>
      <c r="C148" s="22">
        <v>0</v>
      </c>
      <c r="D148" s="51">
        <v>0</v>
      </c>
      <c r="E148" s="51">
        <v>8510</v>
      </c>
      <c r="F148" s="51">
        <v>8820</v>
      </c>
    </row>
    <row r="149" spans="1:6">
      <c r="A149" s="22">
        <v>511</v>
      </c>
      <c r="B149" s="22">
        <v>519</v>
      </c>
      <c r="C149" s="22">
        <v>0</v>
      </c>
      <c r="D149" s="51">
        <v>9280</v>
      </c>
      <c r="E149" s="51">
        <v>8720</v>
      </c>
      <c r="F149" s="50">
        <v>9030</v>
      </c>
    </row>
    <row r="150" spans="1:6">
      <c r="A150" s="22">
        <v>529</v>
      </c>
      <c r="B150" s="22">
        <v>537</v>
      </c>
      <c r="C150" s="22">
        <v>0</v>
      </c>
      <c r="D150" s="51">
        <v>0</v>
      </c>
      <c r="E150" s="51">
        <v>9030</v>
      </c>
      <c r="F150" s="50">
        <v>9340</v>
      </c>
    </row>
    <row r="151" spans="1:6">
      <c r="A151" s="22">
        <v>547</v>
      </c>
      <c r="B151" s="22">
        <v>564</v>
      </c>
      <c r="C151" s="22">
        <v>0</v>
      </c>
      <c r="D151" s="51">
        <v>9820</v>
      </c>
      <c r="E151" s="51">
        <v>9240</v>
      </c>
      <c r="F151" s="50">
        <v>9550</v>
      </c>
    </row>
    <row r="152" spans="1:6">
      <c r="A152" s="22">
        <v>583</v>
      </c>
      <c r="B152" s="22">
        <v>601</v>
      </c>
      <c r="C152" s="22">
        <v>0</v>
      </c>
      <c r="D152" s="51">
        <v>10150</v>
      </c>
      <c r="E152" s="51">
        <v>9560</v>
      </c>
      <c r="F152" s="50">
        <v>9870</v>
      </c>
    </row>
    <row r="153" spans="1:6">
      <c r="A153" s="22">
        <v>620</v>
      </c>
      <c r="B153" s="22">
        <v>637</v>
      </c>
      <c r="C153" s="51">
        <v>0</v>
      </c>
      <c r="D153" s="51">
        <v>10470</v>
      </c>
      <c r="E153" s="51">
        <v>9870</v>
      </c>
      <c r="F153" s="50">
        <v>10180</v>
      </c>
    </row>
    <row r="154" spans="1:6">
      <c r="A154" s="22">
        <v>656</v>
      </c>
      <c r="B154" s="22">
        <v>673</v>
      </c>
      <c r="C154" s="51">
        <v>0</v>
      </c>
      <c r="D154" s="51">
        <v>0</v>
      </c>
      <c r="E154" s="51">
        <v>10190</v>
      </c>
      <c r="F154" s="52">
        <v>10500</v>
      </c>
    </row>
    <row r="155" spans="1:6">
      <c r="A155" s="22">
        <v>692</v>
      </c>
      <c r="B155" s="22">
        <v>710</v>
      </c>
      <c r="C155" s="51">
        <v>0</v>
      </c>
      <c r="D155" s="51">
        <v>0</v>
      </c>
      <c r="E155" s="54">
        <v>10500</v>
      </c>
      <c r="F155" s="50">
        <v>10810</v>
      </c>
    </row>
    <row r="156" spans="1:6">
      <c r="A156" s="22">
        <v>729</v>
      </c>
      <c r="B156" s="22">
        <v>746</v>
      </c>
      <c r="C156" s="51">
        <v>0</v>
      </c>
      <c r="D156" s="51">
        <v>11340</v>
      </c>
      <c r="E156" s="54">
        <v>10710</v>
      </c>
      <c r="F156" s="50">
        <v>11020</v>
      </c>
    </row>
    <row r="157" spans="1:6">
      <c r="A157" s="22">
        <v>765</v>
      </c>
      <c r="B157" s="22">
        <v>782</v>
      </c>
      <c r="C157" s="51">
        <v>0</v>
      </c>
      <c r="D157" s="51">
        <v>11660</v>
      </c>
      <c r="E157" s="54">
        <v>11030</v>
      </c>
      <c r="F157" s="50">
        <v>11340</v>
      </c>
    </row>
    <row r="158" spans="1:6">
      <c r="A158" s="22">
        <v>801</v>
      </c>
      <c r="B158" s="22">
        <v>819</v>
      </c>
      <c r="C158" s="51">
        <v>0</v>
      </c>
      <c r="D158" s="51">
        <v>11980</v>
      </c>
      <c r="E158" s="54">
        <v>11340</v>
      </c>
      <c r="F158" s="50">
        <v>11650</v>
      </c>
    </row>
    <row r="159" spans="1:6">
      <c r="A159" s="22">
        <v>838</v>
      </c>
      <c r="B159" s="22">
        <v>855</v>
      </c>
      <c r="C159" s="51">
        <v>0</v>
      </c>
      <c r="D159" s="51">
        <v>0</v>
      </c>
      <c r="E159" s="54">
        <v>11660</v>
      </c>
      <c r="F159" s="54">
        <v>11970</v>
      </c>
    </row>
    <row r="160" spans="1:6">
      <c r="A160" s="22">
        <v>874</v>
      </c>
      <c r="B160" s="22">
        <v>892</v>
      </c>
      <c r="C160" s="51">
        <v>0</v>
      </c>
      <c r="D160" s="51">
        <v>12630</v>
      </c>
      <c r="E160" s="54">
        <v>11970</v>
      </c>
      <c r="F160" s="50">
        <v>12280</v>
      </c>
    </row>
    <row r="161" spans="1:6">
      <c r="A161" s="22">
        <v>911</v>
      </c>
      <c r="B161" s="22">
        <v>928</v>
      </c>
      <c r="C161" s="51">
        <v>0</v>
      </c>
      <c r="D161" s="51">
        <v>0</v>
      </c>
      <c r="E161" s="54">
        <v>12290</v>
      </c>
      <c r="F161" s="54">
        <v>12600</v>
      </c>
    </row>
    <row r="162" spans="1:6">
      <c r="A162" s="22">
        <v>947</v>
      </c>
      <c r="B162" s="22">
        <v>964</v>
      </c>
      <c r="C162" s="51">
        <v>0</v>
      </c>
      <c r="D162" s="51">
        <v>13170</v>
      </c>
      <c r="E162" s="54">
        <v>12500</v>
      </c>
      <c r="F162" s="50">
        <v>12810</v>
      </c>
    </row>
    <row r="163" spans="1:6">
      <c r="A163" s="22">
        <v>983</v>
      </c>
      <c r="B163" s="51">
        <v>1001</v>
      </c>
      <c r="C163" s="51">
        <v>0</v>
      </c>
      <c r="D163" s="51">
        <v>0</v>
      </c>
      <c r="E163" s="54">
        <v>12810</v>
      </c>
      <c r="F163" s="50">
        <v>13120</v>
      </c>
    </row>
    <row r="164" spans="1:6">
      <c r="A164" s="51">
        <v>1020</v>
      </c>
      <c r="B164" s="51">
        <v>1037</v>
      </c>
      <c r="C164" s="51">
        <v>0</v>
      </c>
      <c r="D164" s="51">
        <v>0</v>
      </c>
      <c r="E164" s="54">
        <v>13130</v>
      </c>
      <c r="F164" s="54">
        <v>13440</v>
      </c>
    </row>
    <row r="165" spans="1:6">
      <c r="A165" s="51">
        <v>1056</v>
      </c>
      <c r="B165" s="51">
        <v>1073</v>
      </c>
      <c r="C165" s="51">
        <v>0</v>
      </c>
      <c r="D165" s="51">
        <v>14140</v>
      </c>
      <c r="E165" s="54">
        <v>13440</v>
      </c>
      <c r="F165" s="50">
        <v>13750</v>
      </c>
    </row>
    <row r="166" spans="1:6">
      <c r="A166" s="51">
        <v>1092</v>
      </c>
      <c r="B166" s="51">
        <v>1110</v>
      </c>
      <c r="C166" s="51">
        <v>0</v>
      </c>
      <c r="D166" s="51">
        <v>0</v>
      </c>
      <c r="E166" s="54">
        <v>13760</v>
      </c>
      <c r="F166" s="54">
        <v>14070</v>
      </c>
    </row>
    <row r="167" spans="1:6">
      <c r="A167" s="51">
        <v>1129</v>
      </c>
      <c r="B167" s="51">
        <v>1146</v>
      </c>
      <c r="C167" s="51">
        <v>0</v>
      </c>
      <c r="D167" s="51">
        <v>14680</v>
      </c>
      <c r="E167" s="54">
        <v>13970</v>
      </c>
      <c r="F167" s="50">
        <v>14280</v>
      </c>
    </row>
    <row r="168" spans="1:6">
      <c r="A168" s="51">
        <v>1165</v>
      </c>
      <c r="B168" s="51">
        <v>1182</v>
      </c>
      <c r="C168" s="51">
        <v>0</v>
      </c>
      <c r="D168" s="51">
        <v>0</v>
      </c>
      <c r="E168" s="54">
        <v>14280</v>
      </c>
      <c r="F168" s="50">
        <v>14590</v>
      </c>
    </row>
    <row r="169" spans="1:6">
      <c r="A169" s="51">
        <v>1200</v>
      </c>
      <c r="B169" s="51">
        <v>0</v>
      </c>
      <c r="C169" s="22">
        <v>0</v>
      </c>
      <c r="D169" s="51">
        <v>0</v>
      </c>
      <c r="E169" s="54">
        <v>0</v>
      </c>
      <c r="F169" s="50">
        <v>0</v>
      </c>
    </row>
    <row r="171" spans="1:6" s="60" customFormat="1">
      <c r="A171" s="60" t="s">
        <v>9565</v>
      </c>
      <c r="B171" s="60" t="s">
        <v>9570</v>
      </c>
    </row>
    <row r="172" spans="1:6">
      <c r="A172" s="22" t="s">
        <v>9571</v>
      </c>
      <c r="B172" s="22" t="s">
        <v>9308</v>
      </c>
      <c r="C172" s="22" t="s">
        <v>9573</v>
      </c>
      <c r="D172" s="22" t="s">
        <v>9574</v>
      </c>
      <c r="E172" s="22" t="s">
        <v>9573</v>
      </c>
      <c r="F172" s="22" t="s">
        <v>9574</v>
      </c>
    </row>
    <row r="173" spans="1:6">
      <c r="A173" s="22" t="s">
        <v>9566</v>
      </c>
      <c r="B173" s="22" t="s">
        <v>9567</v>
      </c>
      <c r="C173" s="22" t="s">
        <v>9568</v>
      </c>
      <c r="D173" s="22" t="s">
        <v>9569</v>
      </c>
      <c r="E173" s="22" t="s">
        <v>9568</v>
      </c>
      <c r="F173" s="22" t="s">
        <v>9569</v>
      </c>
    </row>
    <row r="174" spans="1:6">
      <c r="A174" s="22" t="s">
        <v>9832</v>
      </c>
      <c r="C174" s="56" t="s">
        <v>9943</v>
      </c>
      <c r="D174" s="56" t="s">
        <v>9942</v>
      </c>
      <c r="E174" s="56" t="s">
        <v>9941</v>
      </c>
      <c r="F174" s="56" t="s">
        <v>9940</v>
      </c>
    </row>
    <row r="175" spans="1:6">
      <c r="A175" s="46">
        <v>4</v>
      </c>
      <c r="B175" s="46">
        <v>3</v>
      </c>
      <c r="C175" s="22">
        <v>160</v>
      </c>
      <c r="D175" s="22">
        <v>180</v>
      </c>
      <c r="E175" s="22">
        <v>160</v>
      </c>
      <c r="F175" s="22">
        <v>170</v>
      </c>
    </row>
    <row r="176" spans="1:6">
      <c r="A176" s="46">
        <v>11</v>
      </c>
      <c r="B176" s="46" t="s">
        <v>9590</v>
      </c>
      <c r="C176" s="22">
        <v>230</v>
      </c>
      <c r="D176" s="22">
        <v>250</v>
      </c>
      <c r="E176" s="22">
        <v>230</v>
      </c>
      <c r="F176" s="22">
        <v>240</v>
      </c>
    </row>
    <row r="177" spans="1:6">
      <c r="A177" s="46">
        <v>16</v>
      </c>
      <c r="B177" s="46" t="s">
        <v>9590</v>
      </c>
      <c r="C177" s="22">
        <v>290</v>
      </c>
      <c r="D177" s="22">
        <v>290</v>
      </c>
      <c r="E177" s="22">
        <v>280</v>
      </c>
      <c r="F177" s="22">
        <v>280</v>
      </c>
    </row>
    <row r="178" spans="1:6">
      <c r="A178" s="46">
        <v>17</v>
      </c>
      <c r="B178" s="46">
        <v>15</v>
      </c>
      <c r="C178" s="22">
        <v>290</v>
      </c>
      <c r="D178" s="22">
        <v>290</v>
      </c>
      <c r="E178" s="22">
        <v>280</v>
      </c>
      <c r="F178" s="22">
        <v>280</v>
      </c>
    </row>
    <row r="179" spans="1:6">
      <c r="A179" s="46">
        <v>21</v>
      </c>
      <c r="B179" s="46" t="s">
        <v>9590</v>
      </c>
      <c r="C179" s="22">
        <v>390</v>
      </c>
      <c r="D179" s="22">
        <v>400</v>
      </c>
      <c r="E179" s="22">
        <v>380</v>
      </c>
      <c r="F179" s="22">
        <v>380</v>
      </c>
    </row>
    <row r="180" spans="1:6">
      <c r="A180" s="46">
        <v>22</v>
      </c>
      <c r="B180" s="46" t="s">
        <v>9590</v>
      </c>
      <c r="C180" s="22">
        <v>390</v>
      </c>
      <c r="D180" s="22">
        <v>400</v>
      </c>
      <c r="E180" s="22">
        <v>380</v>
      </c>
      <c r="F180" s="22">
        <v>380</v>
      </c>
    </row>
    <row r="181" spans="1:6">
      <c r="A181" s="46">
        <v>26</v>
      </c>
      <c r="B181" s="46">
        <v>23</v>
      </c>
      <c r="C181" s="22">
        <v>480</v>
      </c>
      <c r="D181" s="22">
        <v>490</v>
      </c>
      <c r="E181" s="22">
        <v>470</v>
      </c>
      <c r="F181" s="22">
        <v>470</v>
      </c>
    </row>
    <row r="182" spans="1:6">
      <c r="A182" s="46">
        <v>31</v>
      </c>
      <c r="B182" s="46">
        <v>28</v>
      </c>
      <c r="C182" s="22">
        <v>550</v>
      </c>
      <c r="D182" s="22">
        <v>600</v>
      </c>
      <c r="E182" s="22">
        <v>540</v>
      </c>
      <c r="F182" s="22">
        <v>580</v>
      </c>
    </row>
    <row r="183" spans="1:6">
      <c r="A183" s="46">
        <v>36</v>
      </c>
      <c r="B183" s="46">
        <v>32</v>
      </c>
      <c r="C183" s="22">
        <v>660</v>
      </c>
      <c r="D183" s="22">
        <v>720</v>
      </c>
      <c r="E183" s="22">
        <v>640</v>
      </c>
      <c r="F183" s="22">
        <v>690</v>
      </c>
    </row>
    <row r="184" spans="1:6">
      <c r="A184" s="46">
        <v>41</v>
      </c>
      <c r="B184" s="46">
        <v>37</v>
      </c>
      <c r="C184" s="22">
        <v>760</v>
      </c>
      <c r="D184" s="22">
        <v>810</v>
      </c>
      <c r="E184" s="22">
        <v>740</v>
      </c>
      <c r="F184" s="22">
        <v>780</v>
      </c>
    </row>
    <row r="185" spans="1:6">
      <c r="A185" s="46">
        <v>46</v>
      </c>
      <c r="B185" s="46">
        <v>41</v>
      </c>
      <c r="C185" s="22">
        <v>850</v>
      </c>
      <c r="D185" s="22">
        <v>910</v>
      </c>
      <c r="E185" s="22">
        <v>830</v>
      </c>
      <c r="F185" s="22">
        <v>880</v>
      </c>
    </row>
    <row r="186" spans="1:6">
      <c r="A186" s="46">
        <v>51</v>
      </c>
      <c r="B186" s="46">
        <v>46</v>
      </c>
      <c r="C186" s="22">
        <v>950</v>
      </c>
      <c r="D186" s="22">
        <v>1000</v>
      </c>
      <c r="E186" s="22">
        <v>920</v>
      </c>
      <c r="F186" s="22">
        <v>970</v>
      </c>
    </row>
    <row r="187" spans="1:6">
      <c r="A187" s="46">
        <v>61</v>
      </c>
      <c r="B187" s="46">
        <v>55</v>
      </c>
      <c r="C187" s="51">
        <v>1090</v>
      </c>
      <c r="D187" s="51">
        <v>1180</v>
      </c>
      <c r="E187" s="51">
        <v>1060</v>
      </c>
      <c r="F187" s="51">
        <v>1140</v>
      </c>
    </row>
    <row r="188" spans="1:6">
      <c r="A188" s="46">
        <v>71</v>
      </c>
      <c r="B188" s="46">
        <v>64</v>
      </c>
      <c r="C188" s="51">
        <v>1280</v>
      </c>
      <c r="D188" s="51">
        <v>1370</v>
      </c>
      <c r="E188" s="51">
        <v>1240</v>
      </c>
      <c r="F188" s="51">
        <v>1330</v>
      </c>
    </row>
    <row r="189" spans="1:6">
      <c r="A189" s="46">
        <v>81</v>
      </c>
      <c r="B189" s="46">
        <v>73</v>
      </c>
      <c r="C189" s="51">
        <v>1460</v>
      </c>
      <c r="D189" s="51">
        <v>1480</v>
      </c>
      <c r="E189" s="51">
        <v>1410</v>
      </c>
      <c r="F189" s="51">
        <v>1430</v>
      </c>
    </row>
    <row r="190" spans="1:6">
      <c r="A190" s="46">
        <v>91</v>
      </c>
      <c r="B190" s="46">
        <v>82</v>
      </c>
      <c r="C190" s="55" t="s">
        <v>9590</v>
      </c>
      <c r="D190" s="51">
        <v>1660</v>
      </c>
      <c r="E190" s="55" t="s">
        <v>9590</v>
      </c>
      <c r="F190" s="51">
        <v>1610</v>
      </c>
    </row>
    <row r="191" spans="1:6">
      <c r="A191" s="46">
        <v>101</v>
      </c>
      <c r="B191" s="46">
        <v>91</v>
      </c>
      <c r="C191" s="55" t="s">
        <v>9590</v>
      </c>
      <c r="D191" s="51">
        <v>1840</v>
      </c>
      <c r="E191" s="55" t="s">
        <v>9590</v>
      </c>
      <c r="F191" s="51">
        <v>1780</v>
      </c>
    </row>
    <row r="192" spans="1:6">
      <c r="A192" s="46">
        <v>121</v>
      </c>
      <c r="B192" s="46" t="s">
        <v>9590</v>
      </c>
      <c r="C192" s="55" t="s">
        <v>9590</v>
      </c>
      <c r="D192" s="51">
        <v>2320</v>
      </c>
      <c r="E192" s="55" t="s">
        <v>9590</v>
      </c>
      <c r="F192" s="51">
        <v>2250</v>
      </c>
    </row>
    <row r="193" spans="1:6">
      <c r="A193" s="46">
        <v>141</v>
      </c>
      <c r="B193" s="46">
        <v>128</v>
      </c>
      <c r="C193" s="55" t="s">
        <v>9590</v>
      </c>
      <c r="D193" s="51">
        <v>2680</v>
      </c>
      <c r="E193" s="55" t="s">
        <v>9590</v>
      </c>
      <c r="F193" s="51">
        <v>2600</v>
      </c>
    </row>
    <row r="194" spans="1:6">
      <c r="A194" s="46">
        <v>161</v>
      </c>
      <c r="B194" s="46">
        <v>146</v>
      </c>
      <c r="C194" s="55" t="s">
        <v>9590</v>
      </c>
      <c r="D194" s="51">
        <v>3100</v>
      </c>
      <c r="E194" s="55" t="s">
        <v>9590</v>
      </c>
      <c r="F194" s="51">
        <v>3010</v>
      </c>
    </row>
    <row r="195" spans="1:6">
      <c r="A195" s="46">
        <v>181</v>
      </c>
      <c r="B195" s="46">
        <v>164</v>
      </c>
      <c r="C195" s="55" t="s">
        <v>9590</v>
      </c>
      <c r="D195" s="51">
        <v>3630</v>
      </c>
      <c r="E195" s="55" t="s">
        <v>9590</v>
      </c>
      <c r="F195" s="51">
        <v>3520</v>
      </c>
    </row>
    <row r="196" spans="1:6">
      <c r="A196" s="45"/>
      <c r="B196" s="45"/>
      <c r="C196" s="55"/>
      <c r="D196" s="51"/>
    </row>
    <row r="197" spans="1:6">
      <c r="A197" s="45"/>
      <c r="B197" s="45"/>
      <c r="C197" s="55"/>
      <c r="D197" s="51"/>
    </row>
    <row r="198" spans="1:6">
      <c r="A198" s="45"/>
      <c r="B198" s="45"/>
      <c r="C198" s="55"/>
      <c r="D198" s="51"/>
    </row>
    <row r="199" spans="1:6">
      <c r="A199" s="45"/>
      <c r="B199" s="45"/>
      <c r="C199" s="55"/>
      <c r="D199" s="51"/>
    </row>
    <row r="200" spans="1:6">
      <c r="A200" s="45"/>
      <c r="B200" s="45"/>
      <c r="C200" s="55"/>
      <c r="D200" s="51"/>
    </row>
    <row r="201" spans="1:6">
      <c r="A201" s="22" t="s">
        <v>9556</v>
      </c>
    </row>
    <row r="202" spans="1:6" s="60" customFormat="1">
      <c r="A202" s="60" t="s">
        <v>9834</v>
      </c>
      <c r="C202" s="60" t="s">
        <v>9833</v>
      </c>
    </row>
    <row r="203" spans="1:6">
      <c r="A203" s="22" t="s">
        <v>9556</v>
      </c>
      <c r="B203" s="22" t="s">
        <v>9581</v>
      </c>
      <c r="C203" s="22" t="s">
        <v>9582</v>
      </c>
      <c r="D203" s="22" t="s">
        <v>9583</v>
      </c>
    </row>
    <row r="204" spans="1:6">
      <c r="A204" s="22" t="s">
        <v>9577</v>
      </c>
      <c r="B204" s="22" t="s">
        <v>9578</v>
      </c>
      <c r="C204" s="22" t="s">
        <v>9579</v>
      </c>
      <c r="D204" s="22" t="s">
        <v>9580</v>
      </c>
    </row>
    <row r="205" spans="1:6">
      <c r="A205" s="22" t="s">
        <v>9816</v>
      </c>
      <c r="B205" s="22" t="s">
        <v>9855</v>
      </c>
      <c r="C205" s="22" t="s">
        <v>9856</v>
      </c>
      <c r="D205" s="22" t="s">
        <v>9857</v>
      </c>
    </row>
    <row r="206" spans="1:6">
      <c r="A206" s="46">
        <v>1</v>
      </c>
      <c r="B206" s="22">
        <v>0</v>
      </c>
      <c r="C206" s="22">
        <v>20</v>
      </c>
      <c r="D206" s="22">
        <v>20</v>
      </c>
    </row>
    <row r="207" spans="1:6">
      <c r="A207" s="46">
        <v>4</v>
      </c>
      <c r="B207" s="22">
        <v>0</v>
      </c>
      <c r="C207" s="22">
        <v>20</v>
      </c>
      <c r="D207" s="22">
        <v>20</v>
      </c>
    </row>
    <row r="208" spans="1:6">
      <c r="A208" s="46">
        <v>7</v>
      </c>
      <c r="B208" s="22">
        <v>0</v>
      </c>
      <c r="C208" s="22">
        <v>20</v>
      </c>
      <c r="D208" s="22">
        <v>30</v>
      </c>
    </row>
    <row r="209" spans="1:4">
      <c r="A209" s="46">
        <v>11</v>
      </c>
      <c r="B209" s="22">
        <v>20</v>
      </c>
      <c r="C209" s="22">
        <v>20</v>
      </c>
      <c r="D209" s="22">
        <v>40</v>
      </c>
    </row>
    <row r="210" spans="1:4">
      <c r="A210" s="46">
        <v>16</v>
      </c>
      <c r="B210" s="22">
        <v>40</v>
      </c>
      <c r="C210" s="22">
        <v>40</v>
      </c>
      <c r="D210" s="22">
        <v>50</v>
      </c>
    </row>
    <row r="211" spans="1:4">
      <c r="A211" s="46">
        <v>21</v>
      </c>
      <c r="B211" s="22">
        <v>40</v>
      </c>
      <c r="C211" s="22">
        <v>40</v>
      </c>
      <c r="D211" s="22">
        <v>50</v>
      </c>
    </row>
    <row r="212" spans="1:4">
      <c r="A212" s="46">
        <v>26</v>
      </c>
      <c r="B212" s="22">
        <v>40</v>
      </c>
      <c r="C212" s="22">
        <v>50</v>
      </c>
      <c r="D212" s="22">
        <v>60</v>
      </c>
    </row>
    <row r="213" spans="1:4">
      <c r="A213" s="46">
        <v>31</v>
      </c>
      <c r="B213" s="22">
        <v>60</v>
      </c>
      <c r="C213" s="22">
        <v>80</v>
      </c>
      <c r="D213" s="22">
        <v>70</v>
      </c>
    </row>
    <row r="214" spans="1:4">
      <c r="A214" s="46">
        <v>36</v>
      </c>
      <c r="B214" s="22">
        <v>70</v>
      </c>
      <c r="C214" s="22">
        <v>90</v>
      </c>
      <c r="D214" s="22">
        <v>70</v>
      </c>
    </row>
    <row r="215" spans="1:4">
      <c r="A215" s="46">
        <v>41</v>
      </c>
      <c r="B215" s="22">
        <v>80</v>
      </c>
      <c r="C215" s="22">
        <v>90</v>
      </c>
      <c r="D215" s="22">
        <v>80</v>
      </c>
    </row>
    <row r="216" spans="1:4">
      <c r="A216" s="46">
        <v>46</v>
      </c>
      <c r="B216" s="22">
        <v>90</v>
      </c>
      <c r="C216" s="22">
        <v>110</v>
      </c>
      <c r="D216" s="22">
        <v>100</v>
      </c>
    </row>
    <row r="217" spans="1:4">
      <c r="A217" s="46">
        <v>51</v>
      </c>
      <c r="B217" s="22">
        <v>100</v>
      </c>
      <c r="C217" s="22">
        <v>120</v>
      </c>
      <c r="D217" s="22">
        <v>140</v>
      </c>
    </row>
    <row r="218" spans="1:4">
      <c r="A218" s="46">
        <v>61</v>
      </c>
      <c r="B218" s="22">
        <v>130</v>
      </c>
      <c r="C218" s="22">
        <v>140</v>
      </c>
      <c r="D218" s="22">
        <v>150</v>
      </c>
    </row>
    <row r="219" spans="1:4">
      <c r="A219" s="46">
        <v>71</v>
      </c>
      <c r="B219" s="22">
        <v>130</v>
      </c>
      <c r="C219" s="22">
        <v>140</v>
      </c>
      <c r="D219" s="22">
        <v>150</v>
      </c>
    </row>
    <row r="220" spans="1:4">
      <c r="A220" s="46">
        <v>81</v>
      </c>
      <c r="B220" s="22">
        <v>150</v>
      </c>
      <c r="C220" s="22">
        <v>150</v>
      </c>
      <c r="D220" s="22">
        <v>160</v>
      </c>
    </row>
    <row r="221" spans="1:4">
      <c r="A221" s="46">
        <v>91</v>
      </c>
      <c r="B221" s="22">
        <v>180</v>
      </c>
      <c r="C221" s="22">
        <v>150</v>
      </c>
      <c r="D221" s="22">
        <v>160</v>
      </c>
    </row>
    <row r="222" spans="1:4">
      <c r="A222" s="46">
        <v>101</v>
      </c>
      <c r="B222" s="22">
        <v>220</v>
      </c>
      <c r="C222" s="22">
        <v>160</v>
      </c>
      <c r="D222" s="22">
        <v>190</v>
      </c>
    </row>
    <row r="223" spans="1:4">
      <c r="A223" s="46">
        <v>121</v>
      </c>
      <c r="B223" s="22">
        <v>220</v>
      </c>
      <c r="C223" s="22">
        <v>160</v>
      </c>
      <c r="D223" s="22">
        <v>210</v>
      </c>
    </row>
    <row r="224" spans="1:4">
      <c r="A224" s="46">
        <v>141</v>
      </c>
      <c r="B224" s="22">
        <v>220</v>
      </c>
      <c r="C224" s="22">
        <v>160</v>
      </c>
      <c r="D224" s="22">
        <v>220</v>
      </c>
    </row>
    <row r="225" spans="1:4">
      <c r="A225" s="46">
        <v>181</v>
      </c>
      <c r="B225" s="22">
        <v>320</v>
      </c>
      <c r="C225" s="22">
        <v>160</v>
      </c>
      <c r="D225" s="22">
        <v>320</v>
      </c>
    </row>
    <row r="226" spans="1:4">
      <c r="A226" s="46">
        <v>261</v>
      </c>
      <c r="B226" s="22">
        <v>320</v>
      </c>
      <c r="C226" s="22">
        <v>160</v>
      </c>
      <c r="D226" s="22">
        <v>430</v>
      </c>
    </row>
    <row r="227" spans="1:4">
      <c r="A227" s="22" t="s">
        <v>9556</v>
      </c>
    </row>
    <row r="228" spans="1:4" s="60" customFormat="1">
      <c r="A228" s="60" t="s">
        <v>9835</v>
      </c>
      <c r="C228" s="60" t="s">
        <v>9833</v>
      </c>
    </row>
    <row r="229" spans="1:4">
      <c r="A229" s="22" t="s">
        <v>9556</v>
      </c>
      <c r="B229" s="22" t="s">
        <v>9581</v>
      </c>
      <c r="C229" s="22" t="s">
        <v>9582</v>
      </c>
      <c r="D229" s="22" t="s">
        <v>9583</v>
      </c>
    </row>
    <row r="230" spans="1:4">
      <c r="A230" s="22" t="s">
        <v>9577</v>
      </c>
      <c r="B230" s="22" t="s">
        <v>9578</v>
      </c>
      <c r="C230" s="22" t="s">
        <v>9579</v>
      </c>
      <c r="D230" s="22" t="s">
        <v>9580</v>
      </c>
    </row>
    <row r="231" spans="1:4">
      <c r="A231" s="22" t="s">
        <v>9816</v>
      </c>
      <c r="B231" s="22" t="s">
        <v>9855</v>
      </c>
      <c r="C231" s="22" t="s">
        <v>9856</v>
      </c>
      <c r="D231" s="22" t="s">
        <v>9857</v>
      </c>
    </row>
    <row r="232" spans="1:4">
      <c r="A232" s="46">
        <v>1</v>
      </c>
      <c r="B232" s="22">
        <v>20</v>
      </c>
      <c r="C232" s="22">
        <v>20</v>
      </c>
      <c r="D232" s="22">
        <v>20</v>
      </c>
    </row>
    <row r="233" spans="1:4">
      <c r="A233" s="46">
        <v>7</v>
      </c>
      <c r="B233" s="22">
        <v>20</v>
      </c>
      <c r="C233" s="22">
        <v>20</v>
      </c>
      <c r="D233" s="22">
        <v>30</v>
      </c>
    </row>
    <row r="234" spans="1:4">
      <c r="A234" s="46">
        <v>11</v>
      </c>
      <c r="B234" s="22">
        <v>30</v>
      </c>
      <c r="C234" s="22">
        <v>30</v>
      </c>
      <c r="D234" s="22">
        <v>40</v>
      </c>
    </row>
    <row r="235" spans="1:4">
      <c r="A235" s="46">
        <v>21</v>
      </c>
      <c r="B235" s="22">
        <v>40</v>
      </c>
      <c r="C235" s="22">
        <v>40</v>
      </c>
      <c r="D235" s="22">
        <v>50</v>
      </c>
    </row>
    <row r="236" spans="1:4">
      <c r="A236" s="46">
        <v>26</v>
      </c>
      <c r="B236" s="22">
        <v>50</v>
      </c>
      <c r="C236" s="22">
        <v>60</v>
      </c>
      <c r="D236" s="22">
        <v>60</v>
      </c>
    </row>
    <row r="237" spans="1:4">
      <c r="A237" s="46">
        <v>31</v>
      </c>
      <c r="B237" s="22">
        <v>50</v>
      </c>
      <c r="C237" s="22">
        <v>70</v>
      </c>
      <c r="D237" s="22">
        <v>60</v>
      </c>
    </row>
    <row r="238" spans="1:4">
      <c r="A238" s="46">
        <v>36</v>
      </c>
      <c r="B238" s="22">
        <v>60</v>
      </c>
      <c r="C238" s="22">
        <v>90</v>
      </c>
      <c r="D238" s="22">
        <v>70</v>
      </c>
    </row>
    <row r="239" spans="1:4">
      <c r="A239" s="46">
        <v>41</v>
      </c>
      <c r="B239" s="22">
        <v>70</v>
      </c>
      <c r="C239" s="22">
        <v>90</v>
      </c>
      <c r="D239" s="22">
        <v>80</v>
      </c>
    </row>
    <row r="240" spans="1:4">
      <c r="A240" s="46">
        <v>46</v>
      </c>
      <c r="B240" s="22">
        <v>80</v>
      </c>
      <c r="C240" s="22">
        <v>100</v>
      </c>
      <c r="D240" s="22">
        <v>90</v>
      </c>
    </row>
    <row r="241" spans="1:4">
      <c r="A241" s="46">
        <v>51</v>
      </c>
      <c r="B241" s="22">
        <v>90</v>
      </c>
      <c r="C241" s="22">
        <v>110</v>
      </c>
      <c r="D241" s="22">
        <v>130</v>
      </c>
    </row>
    <row r="242" spans="1:4">
      <c r="A242" s="46">
        <v>61</v>
      </c>
      <c r="B242" s="22">
        <v>120</v>
      </c>
      <c r="C242" s="22">
        <v>130</v>
      </c>
      <c r="D242" s="22">
        <v>140</v>
      </c>
    </row>
    <row r="243" spans="1:4">
      <c r="A243" s="46">
        <v>71</v>
      </c>
      <c r="B243" s="22">
        <v>130</v>
      </c>
      <c r="C243" s="22">
        <v>130</v>
      </c>
      <c r="D243" s="22">
        <v>150</v>
      </c>
    </row>
    <row r="244" spans="1:4">
      <c r="A244" s="46">
        <v>81</v>
      </c>
      <c r="B244" s="22">
        <v>150</v>
      </c>
      <c r="C244" s="22">
        <v>130</v>
      </c>
      <c r="D244" s="22">
        <v>150</v>
      </c>
    </row>
    <row r="245" spans="1:4">
      <c r="A245" s="46">
        <v>91</v>
      </c>
      <c r="B245" s="22">
        <v>170</v>
      </c>
      <c r="C245" s="22">
        <v>130</v>
      </c>
      <c r="D245" s="22">
        <v>150</v>
      </c>
    </row>
    <row r="246" spans="1:4">
      <c r="A246" s="46">
        <v>101</v>
      </c>
      <c r="B246" s="22">
        <v>210</v>
      </c>
      <c r="C246" s="22">
        <v>140</v>
      </c>
      <c r="D246" s="22">
        <v>180</v>
      </c>
    </row>
    <row r="247" spans="1:4">
      <c r="A247" s="46">
        <v>121</v>
      </c>
      <c r="B247" s="22">
        <v>210</v>
      </c>
      <c r="C247" s="22">
        <v>140</v>
      </c>
      <c r="D247" s="22">
        <v>210</v>
      </c>
    </row>
    <row r="248" spans="1:4">
      <c r="A248" s="46">
        <v>181</v>
      </c>
      <c r="B248" s="22">
        <v>310</v>
      </c>
      <c r="C248" s="22">
        <v>140</v>
      </c>
      <c r="D248" s="22">
        <v>310</v>
      </c>
    </row>
    <row r="249" spans="1:4">
      <c r="A249" s="46">
        <v>261</v>
      </c>
      <c r="B249" s="22">
        <v>310</v>
      </c>
      <c r="C249" s="22">
        <v>140</v>
      </c>
      <c r="D249" s="22">
        <v>420</v>
      </c>
    </row>
    <row r="250" spans="1:4">
      <c r="A250" s="22" t="s">
        <v>9556</v>
      </c>
    </row>
    <row r="251" spans="1:4" s="60" customFormat="1">
      <c r="A251" s="60" t="s">
        <v>9933</v>
      </c>
      <c r="C251" s="60" t="s">
        <v>9836</v>
      </c>
    </row>
    <row r="252" spans="1:4">
      <c r="A252" s="22" t="s">
        <v>9577</v>
      </c>
      <c r="B252" s="22" t="s">
        <v>9837</v>
      </c>
    </row>
    <row r="253" spans="1:4">
      <c r="A253" s="46">
        <v>1</v>
      </c>
      <c r="B253" s="22">
        <v>0</v>
      </c>
    </row>
    <row r="254" spans="1:4">
      <c r="A254" s="46">
        <v>11</v>
      </c>
      <c r="B254" s="22">
        <v>20</v>
      </c>
    </row>
    <row r="255" spans="1:4">
      <c r="A255" s="46">
        <v>16</v>
      </c>
      <c r="B255" s="22">
        <v>40</v>
      </c>
    </row>
    <row r="256" spans="1:4">
      <c r="A256" s="46">
        <v>29</v>
      </c>
      <c r="B256" s="22">
        <v>60</v>
      </c>
    </row>
    <row r="257" spans="1:3">
      <c r="A257" s="46">
        <v>33</v>
      </c>
      <c r="B257" s="22">
        <v>70</v>
      </c>
    </row>
    <row r="258" spans="1:3">
      <c r="A258" s="46">
        <v>38</v>
      </c>
      <c r="B258" s="22">
        <v>80</v>
      </c>
    </row>
    <row r="259" spans="1:3">
      <c r="A259" s="46">
        <v>42</v>
      </c>
      <c r="B259" s="22">
        <v>90</v>
      </c>
    </row>
    <row r="260" spans="1:3">
      <c r="A260" s="46">
        <v>47</v>
      </c>
      <c r="B260" s="22">
        <v>100</v>
      </c>
    </row>
    <row r="261" spans="1:3">
      <c r="A261" s="46">
        <v>56</v>
      </c>
      <c r="B261" s="22">
        <v>130</v>
      </c>
    </row>
    <row r="262" spans="1:3">
      <c r="A262" s="46">
        <v>74</v>
      </c>
      <c r="B262" s="22">
        <v>150</v>
      </c>
    </row>
    <row r="263" spans="1:3">
      <c r="A263" s="46">
        <v>83</v>
      </c>
      <c r="B263" s="22">
        <v>180</v>
      </c>
    </row>
    <row r="264" spans="1:3">
      <c r="A264" s="46">
        <v>92</v>
      </c>
      <c r="B264" s="22">
        <v>200</v>
      </c>
    </row>
    <row r="265" spans="1:3">
      <c r="A265" s="46">
        <v>101</v>
      </c>
      <c r="B265" s="22">
        <v>220</v>
      </c>
    </row>
    <row r="266" spans="1:3" s="60" customFormat="1">
      <c r="A266" s="60" t="s">
        <v>9934</v>
      </c>
      <c r="C266" s="60" t="s">
        <v>9836</v>
      </c>
    </row>
    <row r="267" spans="1:3">
      <c r="A267" s="22" t="s">
        <v>9577</v>
      </c>
      <c r="B267" s="22" t="s">
        <v>9837</v>
      </c>
    </row>
    <row r="268" spans="1:3">
      <c r="A268" s="46">
        <v>1</v>
      </c>
      <c r="B268" s="22">
        <v>20</v>
      </c>
    </row>
    <row r="269" spans="1:3">
      <c r="A269" s="46">
        <v>11</v>
      </c>
      <c r="B269" s="22">
        <v>40</v>
      </c>
    </row>
    <row r="270" spans="1:3">
      <c r="A270" s="46">
        <v>21</v>
      </c>
      <c r="B270" s="22">
        <v>60</v>
      </c>
    </row>
    <row r="271" spans="1:3">
      <c r="A271" s="46">
        <v>24</v>
      </c>
      <c r="B271" s="22">
        <v>70</v>
      </c>
    </row>
    <row r="272" spans="1:3">
      <c r="A272" s="46">
        <v>33</v>
      </c>
      <c r="B272" s="22">
        <v>60</v>
      </c>
    </row>
    <row r="273" spans="1:10">
      <c r="A273" s="46">
        <v>38</v>
      </c>
      <c r="B273" s="22">
        <v>70</v>
      </c>
    </row>
    <row r="274" spans="1:10">
      <c r="A274" s="46">
        <v>42</v>
      </c>
      <c r="B274" s="22">
        <v>80</v>
      </c>
    </row>
    <row r="275" spans="1:10">
      <c r="A275" s="46">
        <v>47</v>
      </c>
      <c r="B275" s="22">
        <v>90</v>
      </c>
    </row>
    <row r="276" spans="1:10">
      <c r="A276" s="46">
        <v>56</v>
      </c>
      <c r="B276" s="22">
        <v>120</v>
      </c>
    </row>
    <row r="277" spans="1:10">
      <c r="A277" s="46">
        <v>65</v>
      </c>
      <c r="B277" s="22">
        <v>130</v>
      </c>
    </row>
    <row r="278" spans="1:10">
      <c r="A278" s="46">
        <v>74</v>
      </c>
      <c r="B278" s="22">
        <v>150</v>
      </c>
    </row>
    <row r="279" spans="1:10">
      <c r="A279" s="46">
        <v>83</v>
      </c>
      <c r="B279" s="22">
        <v>170</v>
      </c>
    </row>
    <row r="280" spans="1:10">
      <c r="A280" s="46">
        <v>92</v>
      </c>
      <c r="B280" s="22">
        <v>180</v>
      </c>
    </row>
    <row r="281" spans="1:10">
      <c r="A281" s="46">
        <v>101</v>
      </c>
      <c r="B281" s="22">
        <v>210</v>
      </c>
    </row>
    <row r="282" spans="1:10">
      <c r="A282" s="46">
        <v>165</v>
      </c>
      <c r="B282" s="22">
        <v>310</v>
      </c>
    </row>
    <row r="284" spans="1:10">
      <c r="A284" s="22" t="s">
        <v>9556</v>
      </c>
    </row>
    <row r="285" spans="1:10" s="60" customFormat="1">
      <c r="A285" s="60" t="s">
        <v>9841</v>
      </c>
      <c r="C285" s="60" t="s">
        <v>9588</v>
      </c>
    </row>
    <row r="286" spans="1:10">
      <c r="A286" s="22" t="s">
        <v>9587</v>
      </c>
      <c r="B286" s="22" t="s">
        <v>9589</v>
      </c>
      <c r="C286" s="22" t="s">
        <v>9839</v>
      </c>
      <c r="D286" s="22" t="s">
        <v>9838</v>
      </c>
      <c r="E286" s="22" t="s">
        <v>9840</v>
      </c>
      <c r="H286" s="56"/>
      <c r="J286" s="56"/>
    </row>
    <row r="287" spans="1:10">
      <c r="A287" s="59" t="s">
        <v>1041</v>
      </c>
      <c r="B287" s="59" t="s">
        <v>1240</v>
      </c>
      <c r="C287" s="59">
        <v>302</v>
      </c>
      <c r="D287" s="59">
        <v>290</v>
      </c>
      <c r="E287" s="22">
        <v>1</v>
      </c>
    </row>
    <row r="288" spans="1:10">
      <c r="A288" s="59" t="s">
        <v>1815</v>
      </c>
      <c r="B288" s="59" t="s">
        <v>1684</v>
      </c>
      <c r="C288" s="59">
        <v>918</v>
      </c>
      <c r="D288" s="59">
        <v>890</v>
      </c>
      <c r="E288" s="22">
        <v>1</v>
      </c>
    </row>
    <row r="289" spans="1:5">
      <c r="A289" s="59" t="s">
        <v>1815</v>
      </c>
      <c r="B289" s="59" t="s">
        <v>1712</v>
      </c>
      <c r="C289" s="59">
        <v>918</v>
      </c>
      <c r="D289" s="59">
        <v>890</v>
      </c>
      <c r="E289" s="22">
        <v>1</v>
      </c>
    </row>
    <row r="290" spans="1:5">
      <c r="A290" s="59" t="s">
        <v>1815</v>
      </c>
      <c r="B290" s="59" t="s">
        <v>1714</v>
      </c>
      <c r="C290" s="59">
        <v>918</v>
      </c>
      <c r="D290" s="59">
        <v>890</v>
      </c>
      <c r="E290" s="22">
        <v>1</v>
      </c>
    </row>
    <row r="291" spans="1:5">
      <c r="A291" s="59" t="s">
        <v>1815</v>
      </c>
      <c r="B291" s="59" t="s">
        <v>9859</v>
      </c>
      <c r="C291" s="59">
        <v>918</v>
      </c>
      <c r="D291" s="59">
        <v>890</v>
      </c>
      <c r="E291" s="22">
        <v>1</v>
      </c>
    </row>
    <row r="292" spans="1:5">
      <c r="A292" s="59" t="s">
        <v>1818</v>
      </c>
      <c r="B292" s="59" t="s">
        <v>1684</v>
      </c>
      <c r="C292" s="59">
        <v>918</v>
      </c>
      <c r="D292" s="59">
        <v>890</v>
      </c>
      <c r="E292" s="22">
        <v>1</v>
      </c>
    </row>
    <row r="293" spans="1:5">
      <c r="A293" s="59" t="s">
        <v>1818</v>
      </c>
      <c r="B293" s="59" t="s">
        <v>1712</v>
      </c>
      <c r="C293" s="59">
        <v>918</v>
      </c>
      <c r="D293" s="59">
        <v>890</v>
      </c>
      <c r="E293" s="22">
        <v>1</v>
      </c>
    </row>
    <row r="294" spans="1:5">
      <c r="A294" s="59" t="s">
        <v>1818</v>
      </c>
      <c r="B294" s="59" t="s">
        <v>1714</v>
      </c>
      <c r="C294" s="59">
        <v>918</v>
      </c>
      <c r="D294" s="59">
        <v>890</v>
      </c>
      <c r="E294" s="22">
        <v>1</v>
      </c>
    </row>
    <row r="295" spans="1:5">
      <c r="A295" s="59" t="s">
        <v>1818</v>
      </c>
      <c r="B295" s="59" t="s">
        <v>9860</v>
      </c>
      <c r="C295" s="59">
        <v>918</v>
      </c>
      <c r="D295" s="59">
        <v>890</v>
      </c>
      <c r="E295" s="22">
        <v>1</v>
      </c>
    </row>
    <row r="296" spans="1:5">
      <c r="A296" s="59" t="s">
        <v>1820</v>
      </c>
      <c r="B296" s="59" t="s">
        <v>1684</v>
      </c>
      <c r="C296" s="59">
        <v>918</v>
      </c>
      <c r="D296" s="59">
        <v>890</v>
      </c>
      <c r="E296" s="22">
        <v>1</v>
      </c>
    </row>
    <row r="297" spans="1:5">
      <c r="A297" s="59" t="s">
        <v>1820</v>
      </c>
      <c r="B297" s="59" t="s">
        <v>1712</v>
      </c>
      <c r="C297" s="59">
        <v>918</v>
      </c>
      <c r="D297" s="59">
        <v>890</v>
      </c>
      <c r="E297" s="22">
        <v>1</v>
      </c>
    </row>
    <row r="298" spans="1:5">
      <c r="A298" s="59" t="s">
        <v>1820</v>
      </c>
      <c r="B298" s="59" t="s">
        <v>1714</v>
      </c>
      <c r="C298" s="59">
        <v>918</v>
      </c>
      <c r="D298" s="59">
        <v>890</v>
      </c>
      <c r="E298" s="22">
        <v>1</v>
      </c>
    </row>
    <row r="299" spans="1:5">
      <c r="A299" s="59" t="s">
        <v>2081</v>
      </c>
      <c r="B299" s="59" t="s">
        <v>1684</v>
      </c>
      <c r="C299" s="59">
        <v>918</v>
      </c>
      <c r="D299" s="59">
        <v>890</v>
      </c>
      <c r="E299" s="22">
        <v>1</v>
      </c>
    </row>
    <row r="300" spans="1:5">
      <c r="A300" s="59" t="s">
        <v>2081</v>
      </c>
      <c r="B300" s="59" t="s">
        <v>1712</v>
      </c>
      <c r="C300" s="59">
        <v>918</v>
      </c>
      <c r="D300" s="59">
        <v>890</v>
      </c>
      <c r="E300" s="22">
        <v>1</v>
      </c>
    </row>
    <row r="301" spans="1:5">
      <c r="A301" s="59" t="s">
        <v>2081</v>
      </c>
      <c r="B301" s="59" t="s">
        <v>1714</v>
      </c>
      <c r="C301" s="59">
        <v>918</v>
      </c>
      <c r="D301" s="59">
        <v>890</v>
      </c>
      <c r="E301" s="22">
        <v>1</v>
      </c>
    </row>
    <row r="302" spans="1:5">
      <c r="A302" s="59" t="s">
        <v>2083</v>
      </c>
      <c r="B302" s="59" t="s">
        <v>1684</v>
      </c>
      <c r="C302" s="59">
        <v>918</v>
      </c>
      <c r="D302" s="59">
        <v>890</v>
      </c>
      <c r="E302" s="22">
        <v>1</v>
      </c>
    </row>
    <row r="303" spans="1:5">
      <c r="A303" s="59" t="s">
        <v>2083</v>
      </c>
      <c r="B303" s="59" t="s">
        <v>1712</v>
      </c>
      <c r="C303" s="59">
        <v>918</v>
      </c>
      <c r="D303" s="59">
        <v>890</v>
      </c>
      <c r="E303" s="22">
        <v>1</v>
      </c>
    </row>
    <row r="304" spans="1:5">
      <c r="A304" s="59" t="s">
        <v>2083</v>
      </c>
      <c r="B304" s="59" t="s">
        <v>1714</v>
      </c>
      <c r="C304" s="59">
        <v>918</v>
      </c>
      <c r="D304" s="59">
        <v>890</v>
      </c>
      <c r="E304" s="22">
        <v>1</v>
      </c>
    </row>
    <row r="305" spans="1:5">
      <c r="A305" s="59" t="s">
        <v>2085</v>
      </c>
      <c r="B305" s="59" t="s">
        <v>1684</v>
      </c>
      <c r="C305" s="59">
        <v>918</v>
      </c>
      <c r="D305" s="59">
        <v>890</v>
      </c>
      <c r="E305" s="22">
        <v>1</v>
      </c>
    </row>
    <row r="306" spans="1:5">
      <c r="A306" s="59" t="s">
        <v>2085</v>
      </c>
      <c r="B306" s="59" t="s">
        <v>1712</v>
      </c>
      <c r="C306" s="59">
        <v>918</v>
      </c>
      <c r="D306" s="59">
        <v>890</v>
      </c>
      <c r="E306" s="22">
        <v>1</v>
      </c>
    </row>
    <row r="307" spans="1:5">
      <c r="A307" s="59" t="s">
        <v>2087</v>
      </c>
      <c r="B307" s="59" t="s">
        <v>1684</v>
      </c>
      <c r="C307" s="59">
        <v>918</v>
      </c>
      <c r="D307" s="59">
        <v>890</v>
      </c>
      <c r="E307" s="22">
        <v>1</v>
      </c>
    </row>
    <row r="308" spans="1:5">
      <c r="A308" s="59" t="s">
        <v>2087</v>
      </c>
      <c r="B308" s="59" t="s">
        <v>1712</v>
      </c>
      <c r="C308" s="59">
        <v>918</v>
      </c>
      <c r="D308" s="59">
        <v>890</v>
      </c>
      <c r="E308" s="22">
        <v>1</v>
      </c>
    </row>
    <row r="309" spans="1:5">
      <c r="A309" s="59" t="s">
        <v>2089</v>
      </c>
      <c r="B309" s="59" t="s">
        <v>1684</v>
      </c>
      <c r="C309" s="59">
        <v>918</v>
      </c>
      <c r="D309" s="59">
        <v>890</v>
      </c>
      <c r="E309" s="22">
        <v>1</v>
      </c>
    </row>
    <row r="310" spans="1:5">
      <c r="A310" s="59" t="s">
        <v>2091</v>
      </c>
      <c r="B310" s="59" t="s">
        <v>1684</v>
      </c>
      <c r="C310" s="59">
        <v>918</v>
      </c>
      <c r="D310" s="59">
        <v>890</v>
      </c>
      <c r="E310" s="22">
        <v>1</v>
      </c>
    </row>
    <row r="311" spans="1:5">
      <c r="A311" s="59" t="s">
        <v>972</v>
      </c>
      <c r="B311" s="59" t="s">
        <v>1098</v>
      </c>
      <c r="C311" s="59">
        <v>550</v>
      </c>
      <c r="D311" s="59">
        <v>540</v>
      </c>
      <c r="E311" s="22">
        <v>1</v>
      </c>
    </row>
    <row r="312" spans="1:5">
      <c r="A312" s="59" t="s">
        <v>972</v>
      </c>
      <c r="B312" s="59" t="s">
        <v>1096</v>
      </c>
      <c r="C312" s="59">
        <v>550</v>
      </c>
      <c r="D312" s="59">
        <v>540</v>
      </c>
      <c r="E312" s="22">
        <v>1</v>
      </c>
    </row>
    <row r="313" spans="1:5">
      <c r="A313" s="59" t="s">
        <v>972</v>
      </c>
      <c r="B313" s="59" t="s">
        <v>1093</v>
      </c>
      <c r="C313" s="59">
        <v>474</v>
      </c>
      <c r="D313" s="59">
        <v>460</v>
      </c>
      <c r="E313" s="22">
        <v>1</v>
      </c>
    </row>
    <row r="314" spans="1:5">
      <c r="A314" s="59" t="s">
        <v>972</v>
      </c>
      <c r="B314" s="59" t="s">
        <v>1091</v>
      </c>
      <c r="C314" s="59">
        <v>474</v>
      </c>
      <c r="D314" s="59">
        <v>460</v>
      </c>
      <c r="E314" s="22">
        <v>1</v>
      </c>
    </row>
    <row r="315" spans="1:5">
      <c r="A315" s="59" t="s">
        <v>972</v>
      </c>
      <c r="B315" s="59" t="s">
        <v>1089</v>
      </c>
      <c r="C315" s="59">
        <v>474</v>
      </c>
      <c r="D315" s="59">
        <v>460</v>
      </c>
      <c r="E315" s="22">
        <v>1</v>
      </c>
    </row>
    <row r="316" spans="1:5">
      <c r="A316" s="59" t="s">
        <v>972</v>
      </c>
      <c r="B316" s="59" t="s">
        <v>1311</v>
      </c>
      <c r="C316" s="59">
        <v>464</v>
      </c>
      <c r="D316" s="59">
        <v>450</v>
      </c>
      <c r="E316" s="22">
        <v>1</v>
      </c>
    </row>
    <row r="317" spans="1:5">
      <c r="A317" s="59" t="s">
        <v>972</v>
      </c>
      <c r="B317" s="59" t="s">
        <v>1309</v>
      </c>
      <c r="C317" s="59">
        <v>464</v>
      </c>
      <c r="D317" s="59">
        <v>450</v>
      </c>
      <c r="E317" s="22">
        <v>1</v>
      </c>
    </row>
    <row r="318" spans="1:5">
      <c r="A318" s="59" t="s">
        <v>972</v>
      </c>
      <c r="B318" s="59" t="s">
        <v>1307</v>
      </c>
      <c r="C318" s="59">
        <v>464</v>
      </c>
      <c r="D318" s="59">
        <v>450</v>
      </c>
      <c r="E318" s="22">
        <v>1</v>
      </c>
    </row>
    <row r="319" spans="1:5">
      <c r="A319" s="59" t="s">
        <v>9858</v>
      </c>
      <c r="B319" s="59" t="s">
        <v>1098</v>
      </c>
      <c r="C319" s="59">
        <v>550</v>
      </c>
      <c r="D319" s="59">
        <v>540</v>
      </c>
      <c r="E319" s="22">
        <v>1</v>
      </c>
    </row>
    <row r="320" spans="1:5">
      <c r="A320" s="59" t="s">
        <v>9858</v>
      </c>
      <c r="B320" s="59" t="s">
        <v>1096</v>
      </c>
      <c r="C320" s="59">
        <v>550</v>
      </c>
      <c r="D320" s="59">
        <v>540</v>
      </c>
      <c r="E320" s="22">
        <v>1</v>
      </c>
    </row>
    <row r="321" spans="1:5">
      <c r="A321" s="59" t="s">
        <v>9858</v>
      </c>
      <c r="B321" s="59" t="s">
        <v>1093</v>
      </c>
      <c r="C321" s="59">
        <v>474</v>
      </c>
      <c r="D321" s="59">
        <v>460</v>
      </c>
      <c r="E321" s="22">
        <v>1</v>
      </c>
    </row>
    <row r="322" spans="1:5">
      <c r="A322" s="59" t="s">
        <v>9858</v>
      </c>
      <c r="B322" s="59" t="s">
        <v>1091</v>
      </c>
      <c r="C322" s="59">
        <v>474</v>
      </c>
      <c r="D322" s="59">
        <v>460</v>
      </c>
      <c r="E322" s="22">
        <v>1</v>
      </c>
    </row>
    <row r="323" spans="1:5">
      <c r="A323" s="59" t="s">
        <v>9858</v>
      </c>
      <c r="B323" s="59" t="s">
        <v>1311</v>
      </c>
      <c r="C323" s="59">
        <v>464</v>
      </c>
      <c r="D323" s="59">
        <v>450</v>
      </c>
      <c r="E323" s="22">
        <v>1</v>
      </c>
    </row>
    <row r="324" spans="1:5">
      <c r="A324" s="59" t="s">
        <v>9858</v>
      </c>
      <c r="B324" s="59" t="s">
        <v>1309</v>
      </c>
      <c r="C324" s="59">
        <v>464</v>
      </c>
      <c r="D324" s="59">
        <v>450</v>
      </c>
      <c r="E324" s="22">
        <v>1</v>
      </c>
    </row>
    <row r="325" spans="1:5">
      <c r="A325" s="59" t="s">
        <v>1059</v>
      </c>
      <c r="B325" s="59" t="s">
        <v>1098</v>
      </c>
      <c r="C325" s="59">
        <v>550</v>
      </c>
      <c r="D325" s="59">
        <v>540</v>
      </c>
      <c r="E325" s="22">
        <v>1</v>
      </c>
    </row>
    <row r="326" spans="1:5">
      <c r="A326" s="59" t="s">
        <v>1059</v>
      </c>
      <c r="B326" s="59" t="s">
        <v>1096</v>
      </c>
      <c r="C326" s="59">
        <v>550</v>
      </c>
      <c r="D326" s="59">
        <v>540</v>
      </c>
      <c r="E326" s="22">
        <v>1</v>
      </c>
    </row>
    <row r="327" spans="1:5">
      <c r="A327" s="59" t="s">
        <v>1059</v>
      </c>
      <c r="B327" s="59" t="s">
        <v>1093</v>
      </c>
      <c r="C327" s="59">
        <v>474</v>
      </c>
      <c r="D327" s="59">
        <v>460</v>
      </c>
      <c r="E327" s="22">
        <v>1</v>
      </c>
    </row>
    <row r="328" spans="1:5">
      <c r="A328" s="59" t="s">
        <v>1059</v>
      </c>
      <c r="B328" s="59" t="s">
        <v>1091</v>
      </c>
      <c r="C328" s="59">
        <v>474</v>
      </c>
      <c r="D328" s="59">
        <v>460</v>
      </c>
      <c r="E328" s="22">
        <v>1</v>
      </c>
    </row>
    <row r="329" spans="1:5">
      <c r="A329" s="59" t="s">
        <v>1059</v>
      </c>
      <c r="B329" s="59" t="s">
        <v>1311</v>
      </c>
      <c r="C329" s="59">
        <v>464</v>
      </c>
      <c r="D329" s="59">
        <v>450</v>
      </c>
      <c r="E329" s="22">
        <v>1</v>
      </c>
    </row>
    <row r="330" spans="1:5">
      <c r="A330" s="59" t="s">
        <v>1061</v>
      </c>
      <c r="B330" s="59" t="s">
        <v>1098</v>
      </c>
      <c r="C330" s="59">
        <v>550</v>
      </c>
      <c r="D330" s="59">
        <v>540</v>
      </c>
      <c r="E330" s="22">
        <v>1</v>
      </c>
    </row>
    <row r="331" spans="1:5">
      <c r="A331" s="59" t="s">
        <v>1061</v>
      </c>
      <c r="B331" s="59" t="s">
        <v>1096</v>
      </c>
      <c r="C331" s="59">
        <v>550</v>
      </c>
      <c r="D331" s="59">
        <v>540</v>
      </c>
      <c r="E331" s="22">
        <v>1</v>
      </c>
    </row>
    <row r="332" spans="1:5">
      <c r="A332" s="59" t="s">
        <v>1061</v>
      </c>
      <c r="B332" s="59" t="s">
        <v>1093</v>
      </c>
      <c r="C332" s="59">
        <v>474</v>
      </c>
      <c r="D332" s="59">
        <v>460</v>
      </c>
      <c r="E332" s="22">
        <v>1</v>
      </c>
    </row>
    <row r="333" spans="1:5">
      <c r="A333" s="59" t="s">
        <v>1063</v>
      </c>
      <c r="B333" s="59" t="s">
        <v>1098</v>
      </c>
      <c r="C333" s="59">
        <v>550</v>
      </c>
      <c r="D333" s="59">
        <v>540</v>
      </c>
      <c r="E333" s="22">
        <v>1</v>
      </c>
    </row>
    <row r="334" spans="1:5">
      <c r="A334" s="59" t="s">
        <v>1063</v>
      </c>
      <c r="B334" s="59" t="s">
        <v>1093</v>
      </c>
      <c r="C334" s="59">
        <v>474</v>
      </c>
      <c r="D334" s="59">
        <v>460</v>
      </c>
      <c r="E334" s="22">
        <v>1</v>
      </c>
    </row>
    <row r="335" spans="1:5">
      <c r="A335" s="59" t="s">
        <v>9812</v>
      </c>
      <c r="B335" s="59" t="s">
        <v>1098</v>
      </c>
      <c r="C335" s="59">
        <v>550</v>
      </c>
      <c r="D335" s="59">
        <v>540</v>
      </c>
      <c r="E335" s="22">
        <v>1</v>
      </c>
    </row>
    <row r="336" spans="1:5">
      <c r="A336" s="59" t="s">
        <v>9812</v>
      </c>
      <c r="B336" s="59" t="s">
        <v>1093</v>
      </c>
      <c r="C336" s="59">
        <v>474</v>
      </c>
      <c r="D336" s="59">
        <v>460</v>
      </c>
      <c r="E336" s="22">
        <v>1</v>
      </c>
    </row>
    <row r="337" spans="1:5">
      <c r="A337" s="59" t="s">
        <v>965</v>
      </c>
      <c r="B337" s="59" t="s">
        <v>1070</v>
      </c>
      <c r="C337" s="59">
        <v>216</v>
      </c>
      <c r="D337" s="59">
        <v>210</v>
      </c>
      <c r="E337" s="22">
        <v>1</v>
      </c>
    </row>
    <row r="338" spans="1:5">
      <c r="A338" s="59" t="s">
        <v>965</v>
      </c>
      <c r="B338" s="59" t="s">
        <v>3371</v>
      </c>
      <c r="C338" s="59">
        <v>464</v>
      </c>
      <c r="D338" s="59">
        <v>450</v>
      </c>
      <c r="E338" s="22">
        <v>1</v>
      </c>
    </row>
    <row r="339" spans="1:5">
      <c r="A339" s="59" t="s">
        <v>965</v>
      </c>
      <c r="B339" s="59" t="s">
        <v>3009</v>
      </c>
      <c r="C339" s="59">
        <v>388</v>
      </c>
      <c r="D339" s="59">
        <v>380</v>
      </c>
      <c r="E339" s="22">
        <v>1</v>
      </c>
    </row>
    <row r="340" spans="1:5">
      <c r="A340" s="59" t="s">
        <v>965</v>
      </c>
      <c r="B340" s="59" t="s">
        <v>3006</v>
      </c>
      <c r="C340" s="59">
        <v>388</v>
      </c>
      <c r="D340" s="59">
        <v>380</v>
      </c>
      <c r="E340" s="22">
        <v>1</v>
      </c>
    </row>
    <row r="341" spans="1:5">
      <c r="A341" s="59" t="s">
        <v>965</v>
      </c>
      <c r="B341" s="59" t="s">
        <v>3004</v>
      </c>
      <c r="C341" s="59">
        <v>388</v>
      </c>
      <c r="D341" s="59">
        <v>380</v>
      </c>
      <c r="E341" s="22">
        <v>1</v>
      </c>
    </row>
    <row r="342" spans="1:5">
      <c r="A342" s="59" t="s">
        <v>963</v>
      </c>
      <c r="B342" s="59" t="s">
        <v>3009</v>
      </c>
      <c r="C342" s="59">
        <v>388</v>
      </c>
      <c r="D342" s="59">
        <v>380</v>
      </c>
      <c r="E342" s="22">
        <v>1</v>
      </c>
    </row>
    <row r="343" spans="1:5">
      <c r="A343" s="59" t="s">
        <v>963</v>
      </c>
      <c r="B343" s="59" t="s">
        <v>3006</v>
      </c>
      <c r="C343" s="59">
        <v>388</v>
      </c>
      <c r="D343" s="59">
        <v>380</v>
      </c>
      <c r="E343" s="22">
        <v>1</v>
      </c>
    </row>
    <row r="344" spans="1:5">
      <c r="A344" s="59" t="s">
        <v>961</v>
      </c>
      <c r="B344" s="59" t="s">
        <v>3009</v>
      </c>
      <c r="C344" s="59">
        <v>388</v>
      </c>
      <c r="D344" s="59">
        <v>380</v>
      </c>
      <c r="E344" s="22">
        <v>1</v>
      </c>
    </row>
    <row r="345" spans="1:5">
      <c r="A345" s="59" t="s">
        <v>2988</v>
      </c>
      <c r="B345" s="59" t="s">
        <v>3408</v>
      </c>
      <c r="C345" s="59">
        <v>918</v>
      </c>
      <c r="D345" s="59">
        <v>890</v>
      </c>
      <c r="E345" s="22">
        <v>1</v>
      </c>
    </row>
    <row r="346" spans="1:5">
      <c r="A346" s="59" t="s">
        <v>2988</v>
      </c>
      <c r="B346" s="59" t="s">
        <v>3406</v>
      </c>
      <c r="C346" s="59">
        <v>918</v>
      </c>
      <c r="D346" s="59">
        <v>890</v>
      </c>
      <c r="E346" s="22">
        <v>1</v>
      </c>
    </row>
    <row r="347" spans="1:5">
      <c r="A347" s="59" t="s">
        <v>2988</v>
      </c>
      <c r="B347" s="59" t="s">
        <v>3404</v>
      </c>
      <c r="C347" s="59">
        <v>918</v>
      </c>
      <c r="D347" s="59">
        <v>890</v>
      </c>
      <c r="E347" s="22">
        <v>1</v>
      </c>
    </row>
    <row r="348" spans="1:5">
      <c r="A348" s="59" t="s">
        <v>2988</v>
      </c>
      <c r="B348" s="59" t="s">
        <v>3402</v>
      </c>
      <c r="C348" s="59">
        <v>799</v>
      </c>
      <c r="D348" s="59">
        <v>780</v>
      </c>
      <c r="E348" s="22">
        <v>1</v>
      </c>
    </row>
    <row r="349" spans="1:5">
      <c r="A349" s="59" t="s">
        <v>2988</v>
      </c>
      <c r="B349" s="59" t="s">
        <v>3400</v>
      </c>
      <c r="C349" s="59">
        <v>799</v>
      </c>
      <c r="D349" s="59">
        <v>780</v>
      </c>
      <c r="E349" s="22">
        <v>1</v>
      </c>
    </row>
    <row r="350" spans="1:5">
      <c r="A350" s="59" t="s">
        <v>2988</v>
      </c>
      <c r="B350" s="59" t="s">
        <v>3398</v>
      </c>
      <c r="C350" s="59">
        <v>799</v>
      </c>
      <c r="D350" s="59">
        <v>780</v>
      </c>
      <c r="E350" s="22">
        <v>1</v>
      </c>
    </row>
    <row r="351" spans="1:5">
      <c r="A351" s="59" t="s">
        <v>2990</v>
      </c>
      <c r="B351" s="59" t="s">
        <v>3408</v>
      </c>
      <c r="C351" s="59">
        <v>918</v>
      </c>
      <c r="D351" s="59">
        <v>890</v>
      </c>
      <c r="E351" s="22">
        <v>1</v>
      </c>
    </row>
    <row r="352" spans="1:5">
      <c r="A352" s="59" t="s">
        <v>2990</v>
      </c>
      <c r="B352" s="59" t="s">
        <v>3406</v>
      </c>
      <c r="C352" s="59">
        <v>918</v>
      </c>
      <c r="D352" s="59">
        <v>890</v>
      </c>
      <c r="E352" s="22">
        <v>1</v>
      </c>
    </row>
    <row r="353" spans="1:5">
      <c r="A353" s="59" t="s">
        <v>2990</v>
      </c>
      <c r="B353" s="59" t="s">
        <v>3404</v>
      </c>
      <c r="C353" s="59">
        <v>799</v>
      </c>
      <c r="D353" s="59">
        <v>780</v>
      </c>
      <c r="E353" s="22">
        <v>1</v>
      </c>
    </row>
    <row r="354" spans="1:5">
      <c r="A354" s="59" t="s">
        <v>2990</v>
      </c>
      <c r="B354" s="59" t="s">
        <v>3402</v>
      </c>
      <c r="C354" s="59">
        <v>799</v>
      </c>
      <c r="D354" s="59">
        <v>780</v>
      </c>
      <c r="E354" s="22">
        <v>1</v>
      </c>
    </row>
    <row r="355" spans="1:5">
      <c r="A355" s="59" t="s">
        <v>2990</v>
      </c>
      <c r="B355" s="59" t="s">
        <v>3400</v>
      </c>
      <c r="C355" s="59">
        <v>799</v>
      </c>
      <c r="D355" s="59">
        <v>780</v>
      </c>
      <c r="E355" s="22">
        <v>1</v>
      </c>
    </row>
    <row r="356" spans="1:5">
      <c r="A356" s="59" t="s">
        <v>2990</v>
      </c>
      <c r="B356" s="59" t="s">
        <v>3398</v>
      </c>
      <c r="C356" s="59">
        <v>799</v>
      </c>
      <c r="D356" s="59">
        <v>780</v>
      </c>
      <c r="E356" s="22">
        <v>1</v>
      </c>
    </row>
    <row r="357" spans="1:5">
      <c r="A357" s="59" t="s">
        <v>2992</v>
      </c>
      <c r="B357" s="59" t="s">
        <v>3408</v>
      </c>
      <c r="C357" s="59">
        <v>918</v>
      </c>
      <c r="D357" s="59">
        <v>890</v>
      </c>
      <c r="E357" s="22">
        <v>1</v>
      </c>
    </row>
    <row r="358" spans="1:5">
      <c r="A358" s="59" t="s">
        <v>2992</v>
      </c>
      <c r="B358" s="59" t="s">
        <v>3406</v>
      </c>
      <c r="C358" s="59">
        <v>918</v>
      </c>
      <c r="D358" s="59">
        <v>890</v>
      </c>
      <c r="E358" s="22">
        <v>1</v>
      </c>
    </row>
    <row r="359" spans="1:5">
      <c r="A359" s="59" t="s">
        <v>2992</v>
      </c>
      <c r="B359" s="59" t="s">
        <v>3404</v>
      </c>
      <c r="C359" s="59">
        <v>799</v>
      </c>
      <c r="D359" s="59">
        <v>780</v>
      </c>
      <c r="E359" s="22">
        <v>1</v>
      </c>
    </row>
    <row r="360" spans="1:5">
      <c r="A360" s="59" t="s">
        <v>2992</v>
      </c>
      <c r="B360" s="59" t="s">
        <v>3402</v>
      </c>
      <c r="C360" s="59">
        <v>799</v>
      </c>
      <c r="D360" s="59">
        <v>780</v>
      </c>
      <c r="E360" s="22">
        <v>1</v>
      </c>
    </row>
    <row r="361" spans="1:5">
      <c r="A361" s="59" t="s">
        <v>2992</v>
      </c>
      <c r="B361" s="59" t="s">
        <v>3400</v>
      </c>
      <c r="C361" s="59">
        <v>799</v>
      </c>
      <c r="D361" s="59">
        <v>780</v>
      </c>
      <c r="E361" s="22">
        <v>1</v>
      </c>
    </row>
    <row r="362" spans="1:5">
      <c r="A362" s="59" t="s">
        <v>2992</v>
      </c>
      <c r="B362" s="59" t="s">
        <v>3398</v>
      </c>
      <c r="C362" s="59">
        <v>799</v>
      </c>
      <c r="D362" s="59">
        <v>780</v>
      </c>
      <c r="E362" s="22">
        <v>1</v>
      </c>
    </row>
    <row r="363" spans="1:5">
      <c r="A363" s="59" t="s">
        <v>954</v>
      </c>
      <c r="B363" s="59" t="s">
        <v>3408</v>
      </c>
      <c r="C363" s="59">
        <v>918</v>
      </c>
      <c r="D363" s="59">
        <v>890</v>
      </c>
      <c r="E363" s="22">
        <v>1</v>
      </c>
    </row>
    <row r="364" spans="1:5">
      <c r="A364" s="59" t="s">
        <v>954</v>
      </c>
      <c r="B364" s="59" t="s">
        <v>3406</v>
      </c>
      <c r="C364" s="59">
        <v>799</v>
      </c>
      <c r="D364" s="59">
        <v>780</v>
      </c>
      <c r="E364" s="22">
        <v>1</v>
      </c>
    </row>
    <row r="365" spans="1:5">
      <c r="A365" s="59" t="s">
        <v>954</v>
      </c>
      <c r="B365" s="59" t="s">
        <v>3404</v>
      </c>
      <c r="C365" s="59">
        <v>799</v>
      </c>
      <c r="D365" s="59">
        <v>780</v>
      </c>
      <c r="E365" s="22">
        <v>1</v>
      </c>
    </row>
    <row r="366" spans="1:5">
      <c r="A366" s="59" t="s">
        <v>954</v>
      </c>
      <c r="B366" s="59" t="s">
        <v>3402</v>
      </c>
      <c r="C366" s="59">
        <v>799</v>
      </c>
      <c r="D366" s="59">
        <v>780</v>
      </c>
      <c r="E366" s="22">
        <v>1</v>
      </c>
    </row>
    <row r="367" spans="1:5">
      <c r="A367" s="59" t="s">
        <v>954</v>
      </c>
      <c r="B367" s="59" t="s">
        <v>3400</v>
      </c>
      <c r="C367" s="59">
        <v>799</v>
      </c>
      <c r="D367" s="59">
        <v>780</v>
      </c>
      <c r="E367" s="22">
        <v>1</v>
      </c>
    </row>
    <row r="368" spans="1:5">
      <c r="A368" s="59" t="s">
        <v>954</v>
      </c>
      <c r="B368" s="59" t="s">
        <v>3398</v>
      </c>
      <c r="C368" s="59">
        <v>712</v>
      </c>
      <c r="D368" s="59">
        <v>690</v>
      </c>
      <c r="E368" s="22">
        <v>1</v>
      </c>
    </row>
    <row r="369" spans="1:5">
      <c r="A369" s="59" t="s">
        <v>954</v>
      </c>
      <c r="B369" s="59" t="s">
        <v>3009</v>
      </c>
      <c r="C369" s="59">
        <v>288</v>
      </c>
      <c r="D369" s="59">
        <v>280</v>
      </c>
      <c r="E369" s="22">
        <v>1</v>
      </c>
    </row>
    <row r="370" spans="1:5">
      <c r="A370" s="59" t="s">
        <v>954</v>
      </c>
      <c r="B370" s="59" t="s">
        <v>3006</v>
      </c>
      <c r="C370" s="59">
        <v>288</v>
      </c>
      <c r="D370" s="59">
        <v>280</v>
      </c>
      <c r="E370" s="22">
        <v>1</v>
      </c>
    </row>
    <row r="371" spans="1:5">
      <c r="A371" s="59" t="s">
        <v>954</v>
      </c>
      <c r="B371" s="59" t="s">
        <v>3004</v>
      </c>
      <c r="C371" s="59">
        <v>288</v>
      </c>
      <c r="D371" s="59">
        <v>280</v>
      </c>
      <c r="E371" s="22">
        <v>1</v>
      </c>
    </row>
    <row r="372" spans="1:5">
      <c r="A372" s="59" t="s">
        <v>2995</v>
      </c>
      <c r="B372" s="59" t="s">
        <v>3408</v>
      </c>
      <c r="C372" s="59">
        <v>918</v>
      </c>
      <c r="D372" s="59">
        <v>890</v>
      </c>
      <c r="E372" s="22">
        <v>1</v>
      </c>
    </row>
    <row r="373" spans="1:5">
      <c r="A373" s="59" t="s">
        <v>2995</v>
      </c>
      <c r="B373" s="59" t="s">
        <v>3406</v>
      </c>
      <c r="C373" s="59">
        <v>799</v>
      </c>
      <c r="D373" s="59">
        <v>780</v>
      </c>
      <c r="E373" s="22">
        <v>1</v>
      </c>
    </row>
    <row r="374" spans="1:5">
      <c r="A374" s="59" t="s">
        <v>2995</v>
      </c>
      <c r="B374" s="59" t="s">
        <v>3404</v>
      </c>
      <c r="C374" s="59">
        <v>799</v>
      </c>
      <c r="D374" s="59">
        <v>780</v>
      </c>
      <c r="E374" s="22">
        <v>1</v>
      </c>
    </row>
    <row r="375" spans="1:5">
      <c r="A375" s="59" t="s">
        <v>2995</v>
      </c>
      <c r="B375" s="59" t="s">
        <v>3402</v>
      </c>
      <c r="C375" s="59">
        <v>799</v>
      </c>
      <c r="D375" s="59">
        <v>780</v>
      </c>
      <c r="E375" s="22">
        <v>1</v>
      </c>
    </row>
    <row r="376" spans="1:5">
      <c r="A376" s="59" t="s">
        <v>2995</v>
      </c>
      <c r="B376" s="59" t="s">
        <v>3398</v>
      </c>
      <c r="C376" s="59">
        <v>712</v>
      </c>
      <c r="D376" s="59">
        <v>690</v>
      </c>
      <c r="E376" s="22">
        <v>1</v>
      </c>
    </row>
    <row r="377" spans="1:5">
      <c r="A377" s="59" t="s">
        <v>2995</v>
      </c>
      <c r="B377" s="59" t="s">
        <v>3009</v>
      </c>
      <c r="C377" s="59">
        <v>288</v>
      </c>
      <c r="D377" s="59">
        <v>280</v>
      </c>
      <c r="E377" s="22">
        <v>1</v>
      </c>
    </row>
    <row r="378" spans="1:5">
      <c r="A378" s="59" t="s">
        <v>2995</v>
      </c>
      <c r="B378" s="59" t="s">
        <v>3006</v>
      </c>
      <c r="C378" s="59">
        <v>288</v>
      </c>
      <c r="D378" s="59">
        <v>280</v>
      </c>
      <c r="E378" s="22">
        <v>1</v>
      </c>
    </row>
    <row r="379" spans="1:5">
      <c r="A379" s="59" t="s">
        <v>2995</v>
      </c>
      <c r="B379" s="59" t="s">
        <v>3004</v>
      </c>
      <c r="C379" s="59">
        <v>288</v>
      </c>
      <c r="D379" s="59">
        <v>280</v>
      </c>
      <c r="E379" s="22">
        <v>1</v>
      </c>
    </row>
    <row r="380" spans="1:5">
      <c r="A380" s="59" t="s">
        <v>2997</v>
      </c>
      <c r="B380" s="59" t="s">
        <v>3406</v>
      </c>
      <c r="C380" s="59">
        <v>799</v>
      </c>
      <c r="D380" s="59">
        <v>780</v>
      </c>
      <c r="E380" s="22">
        <v>1</v>
      </c>
    </row>
    <row r="381" spans="1:5">
      <c r="A381" s="59" t="s">
        <v>2997</v>
      </c>
      <c r="B381" s="59" t="s">
        <v>3404</v>
      </c>
      <c r="C381" s="59">
        <v>799</v>
      </c>
      <c r="D381" s="59">
        <v>780</v>
      </c>
      <c r="E381" s="22">
        <v>1</v>
      </c>
    </row>
    <row r="382" spans="1:5">
      <c r="A382" s="59" t="s">
        <v>2997</v>
      </c>
      <c r="B382" s="59" t="s">
        <v>3009</v>
      </c>
      <c r="C382" s="59">
        <v>288</v>
      </c>
      <c r="D382" s="59">
        <v>280</v>
      </c>
      <c r="E382" s="22">
        <v>1</v>
      </c>
    </row>
    <row r="383" spans="1:5">
      <c r="A383" s="59" t="s">
        <v>2997</v>
      </c>
      <c r="B383" s="59" t="s">
        <v>3006</v>
      </c>
      <c r="C383" s="59">
        <v>288</v>
      </c>
      <c r="D383" s="59">
        <v>280</v>
      </c>
      <c r="E383" s="22">
        <v>1</v>
      </c>
    </row>
    <row r="384" spans="1:5">
      <c r="A384" s="59" t="s">
        <v>2999</v>
      </c>
      <c r="B384" s="59" t="s">
        <v>3406</v>
      </c>
      <c r="C384" s="59">
        <v>799</v>
      </c>
      <c r="D384" s="59">
        <v>780</v>
      </c>
      <c r="E384" s="22">
        <v>1</v>
      </c>
    </row>
    <row r="385" spans="1:5">
      <c r="A385" s="59" t="s">
        <v>3330</v>
      </c>
      <c r="B385" s="59" t="s">
        <v>3408</v>
      </c>
      <c r="C385" s="59">
        <v>918</v>
      </c>
      <c r="D385" s="59">
        <v>890</v>
      </c>
      <c r="E385" s="22">
        <v>1</v>
      </c>
    </row>
    <row r="386" spans="1:5">
      <c r="A386" s="59" t="s">
        <v>3330</v>
      </c>
      <c r="B386" s="59" t="s">
        <v>3406</v>
      </c>
      <c r="C386" s="59">
        <v>799</v>
      </c>
      <c r="D386" s="59">
        <v>780</v>
      </c>
      <c r="E386" s="22">
        <v>1</v>
      </c>
    </row>
    <row r="387" spans="1:5">
      <c r="A387" s="59" t="s">
        <v>3330</v>
      </c>
      <c r="B387" s="59" t="s">
        <v>3404</v>
      </c>
      <c r="C387" s="59">
        <v>799</v>
      </c>
      <c r="D387" s="59">
        <v>780</v>
      </c>
      <c r="E387" s="22">
        <v>1</v>
      </c>
    </row>
    <row r="388" spans="1:5">
      <c r="A388" s="59" t="s">
        <v>3330</v>
      </c>
      <c r="B388" s="59" t="s">
        <v>3402</v>
      </c>
      <c r="C388" s="59">
        <v>799</v>
      </c>
      <c r="D388" s="59">
        <v>780</v>
      </c>
      <c r="E388" s="22">
        <v>1</v>
      </c>
    </row>
    <row r="389" spans="1:5">
      <c r="A389" s="59" t="s">
        <v>3330</v>
      </c>
      <c r="B389" s="59" t="s">
        <v>3398</v>
      </c>
      <c r="C389" s="59">
        <v>712</v>
      </c>
      <c r="D389" s="59">
        <v>690</v>
      </c>
      <c r="E389" s="22">
        <v>1</v>
      </c>
    </row>
    <row r="390" spans="1:5">
      <c r="A390" s="59" t="s">
        <v>3330</v>
      </c>
      <c r="B390" s="59" t="s">
        <v>3009</v>
      </c>
      <c r="C390" s="59">
        <v>288</v>
      </c>
      <c r="D390" s="59">
        <v>280</v>
      </c>
      <c r="E390" s="22">
        <v>1</v>
      </c>
    </row>
    <row r="391" spans="1:5">
      <c r="A391" s="59" t="s">
        <v>3330</v>
      </c>
      <c r="B391" s="59" t="s">
        <v>3006</v>
      </c>
      <c r="C391" s="59">
        <v>288</v>
      </c>
      <c r="D391" s="59">
        <v>280</v>
      </c>
      <c r="E391" s="22">
        <v>1</v>
      </c>
    </row>
    <row r="392" spans="1:5">
      <c r="A392" s="59" t="s">
        <v>3330</v>
      </c>
      <c r="B392" s="59" t="s">
        <v>3004</v>
      </c>
      <c r="C392" s="59">
        <v>288</v>
      </c>
      <c r="D392" s="59">
        <v>280</v>
      </c>
      <c r="E392" s="22">
        <v>1</v>
      </c>
    </row>
    <row r="393" spans="1:5">
      <c r="A393" s="59" t="s">
        <v>1256</v>
      </c>
      <c r="B393" s="59" t="s">
        <v>3406</v>
      </c>
      <c r="C393" s="59">
        <v>799</v>
      </c>
      <c r="D393" s="59">
        <v>780</v>
      </c>
      <c r="E393" s="22">
        <v>1</v>
      </c>
    </row>
    <row r="394" spans="1:5">
      <c r="A394" s="59" t="s">
        <v>3009</v>
      </c>
      <c r="B394" s="59" t="s">
        <v>3402</v>
      </c>
      <c r="C394" s="59">
        <v>464</v>
      </c>
      <c r="D394" s="59">
        <v>450</v>
      </c>
      <c r="E394" s="22">
        <v>1</v>
      </c>
    </row>
    <row r="395" spans="1:5">
      <c r="A395" s="59" t="s">
        <v>3009</v>
      </c>
      <c r="B395" s="59" t="s">
        <v>3398</v>
      </c>
      <c r="C395" s="59">
        <v>340</v>
      </c>
      <c r="D395" s="59">
        <v>330</v>
      </c>
      <c r="E395" s="22">
        <v>1</v>
      </c>
    </row>
    <row r="396" spans="1:5">
      <c r="A396" s="59" t="s">
        <v>3009</v>
      </c>
      <c r="B396" s="59" t="s">
        <v>3396</v>
      </c>
      <c r="C396" s="59">
        <v>340</v>
      </c>
      <c r="D396" s="59">
        <v>330</v>
      </c>
      <c r="E396" s="22">
        <v>1</v>
      </c>
    </row>
    <row r="397" spans="1:5">
      <c r="A397" s="59" t="s">
        <v>9813</v>
      </c>
      <c r="B397" s="59" t="s">
        <v>3398</v>
      </c>
      <c r="C397" s="59">
        <v>340</v>
      </c>
      <c r="D397" s="59">
        <v>330</v>
      </c>
      <c r="E397" s="22">
        <v>1</v>
      </c>
    </row>
    <row r="398" spans="1:5">
      <c r="A398" s="22" t="s">
        <v>9556</v>
      </c>
      <c r="D398" s="22">
        <v>1</v>
      </c>
    </row>
    <row r="399" spans="1:5">
      <c r="A399" s="22" t="s">
        <v>9591</v>
      </c>
      <c r="B399" s="22" t="s">
        <v>9592</v>
      </c>
      <c r="C399" s="59">
        <v>620</v>
      </c>
      <c r="D399" s="22">
        <v>600</v>
      </c>
      <c r="E399" s="22">
        <v>1</v>
      </c>
    </row>
    <row r="400" spans="1:5">
      <c r="A400" s="22" t="s">
        <v>9591</v>
      </c>
      <c r="B400" s="22" t="s">
        <v>9593</v>
      </c>
      <c r="C400" s="59">
        <v>620</v>
      </c>
      <c r="D400" s="22">
        <v>600</v>
      </c>
      <c r="E400" s="22">
        <v>1</v>
      </c>
    </row>
    <row r="401" spans="1:5">
      <c r="A401" s="22" t="s">
        <v>9591</v>
      </c>
      <c r="B401" s="22" t="s">
        <v>9594</v>
      </c>
      <c r="C401" s="59">
        <v>470</v>
      </c>
      <c r="D401" s="22">
        <v>460</v>
      </c>
      <c r="E401" s="22">
        <v>1</v>
      </c>
    </row>
    <row r="402" spans="1:5">
      <c r="A402" s="22" t="s">
        <v>9591</v>
      </c>
      <c r="B402" s="22" t="s">
        <v>9595</v>
      </c>
      <c r="C402" s="59">
        <v>470</v>
      </c>
      <c r="D402" s="22">
        <v>460</v>
      </c>
      <c r="E402" s="22">
        <v>1</v>
      </c>
    </row>
    <row r="403" spans="1:5">
      <c r="A403" s="22" t="s">
        <v>9591</v>
      </c>
      <c r="B403" s="22" t="s">
        <v>9596</v>
      </c>
      <c r="C403" s="59">
        <v>470</v>
      </c>
      <c r="D403" s="22">
        <v>460</v>
      </c>
      <c r="E403" s="22">
        <v>1</v>
      </c>
    </row>
    <row r="404" spans="1:5">
      <c r="A404" s="22" t="s">
        <v>9591</v>
      </c>
      <c r="B404" s="22" t="s">
        <v>9597</v>
      </c>
      <c r="C404" s="59">
        <v>470</v>
      </c>
      <c r="D404" s="22">
        <v>460</v>
      </c>
      <c r="E404" s="22">
        <v>1</v>
      </c>
    </row>
    <row r="405" spans="1:5">
      <c r="A405" s="22" t="s">
        <v>9591</v>
      </c>
      <c r="B405" s="22" t="s">
        <v>9714</v>
      </c>
      <c r="C405" s="59">
        <v>170</v>
      </c>
      <c r="D405" s="22">
        <v>160</v>
      </c>
      <c r="E405" s="22">
        <v>1</v>
      </c>
    </row>
    <row r="406" spans="1:5">
      <c r="A406" s="22" t="s">
        <v>9591</v>
      </c>
      <c r="B406" s="22" t="s">
        <v>9598</v>
      </c>
      <c r="C406" s="59">
        <v>300</v>
      </c>
      <c r="D406" s="22">
        <v>290</v>
      </c>
      <c r="E406" s="22">
        <v>1</v>
      </c>
    </row>
    <row r="407" spans="1:5">
      <c r="A407" s="22" t="s">
        <v>9591</v>
      </c>
      <c r="B407" s="22" t="s">
        <v>9599</v>
      </c>
      <c r="C407" s="59">
        <v>470</v>
      </c>
      <c r="D407" s="22">
        <v>450</v>
      </c>
      <c r="E407" s="22">
        <v>1</v>
      </c>
    </row>
    <row r="408" spans="1:5">
      <c r="A408" s="22" t="s">
        <v>9591</v>
      </c>
      <c r="B408" s="22" t="s">
        <v>9600</v>
      </c>
      <c r="C408" s="59">
        <v>350</v>
      </c>
      <c r="D408" s="22">
        <v>330</v>
      </c>
      <c r="E408" s="22">
        <v>1</v>
      </c>
    </row>
    <row r="409" spans="1:5">
      <c r="A409" s="22" t="s">
        <v>9591</v>
      </c>
      <c r="B409" s="22" t="s">
        <v>9601</v>
      </c>
      <c r="C409" s="59">
        <v>470</v>
      </c>
      <c r="D409" s="22">
        <v>460</v>
      </c>
      <c r="E409" s="22">
        <v>1</v>
      </c>
    </row>
    <row r="410" spans="1:5">
      <c r="A410" s="22" t="s">
        <v>9591</v>
      </c>
      <c r="B410" s="22" t="s">
        <v>9718</v>
      </c>
      <c r="C410" s="59">
        <v>470</v>
      </c>
      <c r="D410" s="22">
        <v>460</v>
      </c>
      <c r="E410" s="22">
        <v>1</v>
      </c>
    </row>
    <row r="411" spans="1:5">
      <c r="A411" s="22" t="s">
        <v>9591</v>
      </c>
      <c r="B411" s="22" t="s">
        <v>9602</v>
      </c>
      <c r="C411" s="59">
        <v>470</v>
      </c>
      <c r="D411" s="22">
        <v>460</v>
      </c>
      <c r="E411" s="22">
        <v>1</v>
      </c>
    </row>
    <row r="412" spans="1:5">
      <c r="A412" s="22" t="s">
        <v>9591</v>
      </c>
      <c r="B412" s="22" t="s">
        <v>9603</v>
      </c>
      <c r="C412" s="59">
        <v>470</v>
      </c>
      <c r="D412" s="22">
        <v>460</v>
      </c>
      <c r="E412" s="22">
        <v>1</v>
      </c>
    </row>
    <row r="413" spans="1:5">
      <c r="A413" s="22" t="s">
        <v>9604</v>
      </c>
      <c r="B413" s="22" t="s">
        <v>9592</v>
      </c>
      <c r="C413" s="59">
        <v>620</v>
      </c>
      <c r="D413" s="22">
        <v>600</v>
      </c>
      <c r="E413" s="22">
        <v>1</v>
      </c>
    </row>
    <row r="414" spans="1:5">
      <c r="A414" s="22" t="s">
        <v>9604</v>
      </c>
      <c r="B414" s="22" t="s">
        <v>9594</v>
      </c>
      <c r="C414" s="59">
        <v>470</v>
      </c>
      <c r="D414" s="22">
        <v>460</v>
      </c>
      <c r="E414" s="22">
        <v>1</v>
      </c>
    </row>
    <row r="415" spans="1:5">
      <c r="A415" s="22" t="s">
        <v>9604</v>
      </c>
      <c r="B415" s="22" t="s">
        <v>9595</v>
      </c>
      <c r="C415" s="59">
        <v>470</v>
      </c>
      <c r="D415" s="22">
        <v>460</v>
      </c>
      <c r="E415" s="22">
        <v>1</v>
      </c>
    </row>
    <row r="416" spans="1:5">
      <c r="A416" s="22" t="s">
        <v>9604</v>
      </c>
      <c r="B416" s="22" t="s">
        <v>9596</v>
      </c>
      <c r="C416" s="59">
        <v>470</v>
      </c>
      <c r="D416" s="22">
        <v>460</v>
      </c>
      <c r="E416" s="22">
        <v>1</v>
      </c>
    </row>
    <row r="417" spans="1:5">
      <c r="A417" s="22" t="s">
        <v>9604</v>
      </c>
      <c r="B417" s="22" t="s">
        <v>9599</v>
      </c>
      <c r="C417" s="59">
        <v>540</v>
      </c>
      <c r="D417" s="22">
        <v>520</v>
      </c>
      <c r="E417" s="22">
        <v>1</v>
      </c>
    </row>
    <row r="418" spans="1:5">
      <c r="A418" s="22" t="s">
        <v>9690</v>
      </c>
      <c r="B418" s="22" t="s">
        <v>9592</v>
      </c>
      <c r="C418" s="59">
        <v>620</v>
      </c>
      <c r="D418" s="22">
        <v>600</v>
      </c>
      <c r="E418" s="22">
        <v>1</v>
      </c>
    </row>
    <row r="419" spans="1:5">
      <c r="A419" s="22" t="s">
        <v>9690</v>
      </c>
      <c r="B419" s="22" t="s">
        <v>9594</v>
      </c>
      <c r="C419" s="59">
        <v>470</v>
      </c>
      <c r="D419" s="22">
        <v>460</v>
      </c>
      <c r="E419" s="22">
        <v>1</v>
      </c>
    </row>
    <row r="420" spans="1:5">
      <c r="A420" s="22" t="s">
        <v>9690</v>
      </c>
      <c r="B420" s="22" t="s">
        <v>9595</v>
      </c>
      <c r="C420" s="59">
        <v>470</v>
      </c>
      <c r="D420" s="22">
        <v>460</v>
      </c>
      <c r="E420" s="22">
        <v>1</v>
      </c>
    </row>
    <row r="421" spans="1:5">
      <c r="A421" s="22" t="s">
        <v>9690</v>
      </c>
      <c r="B421" s="22" t="s">
        <v>9598</v>
      </c>
      <c r="C421" s="59">
        <v>370</v>
      </c>
      <c r="D421" s="22">
        <v>350</v>
      </c>
      <c r="E421" s="22">
        <v>1</v>
      </c>
    </row>
    <row r="422" spans="1:5">
      <c r="A422" s="22" t="s">
        <v>9690</v>
      </c>
      <c r="B422" s="22" t="s">
        <v>9599</v>
      </c>
      <c r="C422" s="59">
        <v>540</v>
      </c>
      <c r="D422" s="22">
        <v>520</v>
      </c>
      <c r="E422" s="22">
        <v>1</v>
      </c>
    </row>
    <row r="423" spans="1:5">
      <c r="A423" s="22" t="s">
        <v>9605</v>
      </c>
      <c r="B423" s="22" t="s">
        <v>9594</v>
      </c>
      <c r="C423" s="59">
        <v>470</v>
      </c>
      <c r="D423" s="22">
        <v>460</v>
      </c>
      <c r="E423" s="22">
        <v>1</v>
      </c>
    </row>
    <row r="424" spans="1:5">
      <c r="A424" s="22" t="s">
        <v>9606</v>
      </c>
      <c r="B424" s="22" t="s">
        <v>9599</v>
      </c>
      <c r="C424" s="59">
        <v>430</v>
      </c>
      <c r="D424" s="22">
        <v>410</v>
      </c>
      <c r="E424" s="22">
        <v>1</v>
      </c>
    </row>
    <row r="425" spans="1:5">
      <c r="A425" s="22" t="s">
        <v>9607</v>
      </c>
      <c r="B425" s="22" t="s">
        <v>9718</v>
      </c>
      <c r="C425" s="59">
        <v>470</v>
      </c>
      <c r="D425" s="22">
        <v>460</v>
      </c>
      <c r="E425" s="22">
        <v>1</v>
      </c>
    </row>
    <row r="426" spans="1:5">
      <c r="A426" s="22" t="s">
        <v>9607</v>
      </c>
      <c r="B426" s="22" t="s">
        <v>9602</v>
      </c>
      <c r="C426" s="59">
        <v>470</v>
      </c>
      <c r="D426" s="22">
        <v>460</v>
      </c>
      <c r="E426" s="22">
        <v>1</v>
      </c>
    </row>
    <row r="427" spans="1:5">
      <c r="A427" s="22" t="s">
        <v>9608</v>
      </c>
      <c r="B427" s="22" t="s">
        <v>9609</v>
      </c>
      <c r="C427" s="59">
        <v>470</v>
      </c>
      <c r="D427" s="22">
        <v>460</v>
      </c>
      <c r="E427" s="22">
        <v>1</v>
      </c>
    </row>
    <row r="428" spans="1:5">
      <c r="A428" s="22" t="s">
        <v>9607</v>
      </c>
      <c r="B428" s="22" t="s">
        <v>9603</v>
      </c>
      <c r="C428" s="59">
        <v>470</v>
      </c>
      <c r="D428" s="22">
        <v>460</v>
      </c>
      <c r="E428" s="22">
        <v>1</v>
      </c>
    </row>
    <row r="429" spans="1:5">
      <c r="A429" s="22" t="s">
        <v>9608</v>
      </c>
      <c r="B429" s="22" t="s">
        <v>9603</v>
      </c>
      <c r="C429" s="59">
        <v>470</v>
      </c>
      <c r="D429" s="22">
        <v>460</v>
      </c>
      <c r="E429" s="22">
        <v>1</v>
      </c>
    </row>
    <row r="430" spans="1:5">
      <c r="A430" s="22" t="s">
        <v>9610</v>
      </c>
      <c r="B430" s="22" t="s">
        <v>9603</v>
      </c>
      <c r="C430" s="59">
        <v>470</v>
      </c>
      <c r="D430" s="22">
        <v>460</v>
      </c>
      <c r="E430" s="22">
        <v>1</v>
      </c>
    </row>
    <row r="431" spans="1:5">
      <c r="A431" s="22" t="s">
        <v>9556</v>
      </c>
      <c r="E431" s="22">
        <v>1</v>
      </c>
    </row>
    <row r="432" spans="1:5">
      <c r="A432" s="22" t="s">
        <v>9611</v>
      </c>
      <c r="B432" s="22" t="s">
        <v>9612</v>
      </c>
      <c r="C432" s="59">
        <v>560</v>
      </c>
      <c r="D432" s="22">
        <v>540</v>
      </c>
      <c r="E432" s="22">
        <v>1</v>
      </c>
    </row>
    <row r="433" spans="1:5">
      <c r="A433" s="22" t="s">
        <v>9611</v>
      </c>
      <c r="B433" s="57" t="s">
        <v>3262</v>
      </c>
      <c r="C433" s="59">
        <v>560</v>
      </c>
      <c r="D433" s="22">
        <v>540</v>
      </c>
      <c r="E433" s="22">
        <v>1</v>
      </c>
    </row>
    <row r="434" spans="1:5">
      <c r="A434" s="22" t="s">
        <v>9611</v>
      </c>
      <c r="B434" s="57" t="s">
        <v>9671</v>
      </c>
      <c r="C434" s="59">
        <v>560</v>
      </c>
      <c r="D434" s="22">
        <v>540</v>
      </c>
      <c r="E434" s="22">
        <v>1</v>
      </c>
    </row>
    <row r="435" spans="1:5">
      <c r="A435" s="22" t="s">
        <v>9611</v>
      </c>
      <c r="B435" s="57" t="s">
        <v>3264</v>
      </c>
      <c r="C435" s="59">
        <v>560</v>
      </c>
      <c r="D435" s="22">
        <v>540</v>
      </c>
      <c r="E435" s="22">
        <v>1</v>
      </c>
    </row>
    <row r="436" spans="1:5">
      <c r="A436" s="22" t="s">
        <v>9611</v>
      </c>
      <c r="B436" s="58" t="s">
        <v>9613</v>
      </c>
      <c r="C436" s="59">
        <v>260</v>
      </c>
      <c r="D436" s="22">
        <v>250</v>
      </c>
      <c r="E436" s="22">
        <v>1</v>
      </c>
    </row>
    <row r="437" spans="1:5">
      <c r="A437" s="22" t="s">
        <v>9611</v>
      </c>
      <c r="B437" s="58" t="s">
        <v>9614</v>
      </c>
      <c r="C437" s="59">
        <v>260</v>
      </c>
      <c r="D437" s="22">
        <v>250</v>
      </c>
      <c r="E437" s="22">
        <v>1</v>
      </c>
    </row>
    <row r="438" spans="1:5">
      <c r="A438" s="22" t="s">
        <v>9611</v>
      </c>
      <c r="B438" s="57" t="s">
        <v>3314</v>
      </c>
      <c r="C438" s="59">
        <v>410</v>
      </c>
      <c r="D438" s="22">
        <v>390</v>
      </c>
      <c r="E438" s="22">
        <v>1</v>
      </c>
    </row>
    <row r="439" spans="1:5">
      <c r="A439" s="22" t="s">
        <v>9611</v>
      </c>
      <c r="B439" s="57" t="s">
        <v>3316</v>
      </c>
      <c r="C439" s="59">
        <v>410</v>
      </c>
      <c r="D439" s="22">
        <v>390</v>
      </c>
      <c r="E439" s="22">
        <v>1</v>
      </c>
    </row>
    <row r="440" spans="1:5">
      <c r="A440" s="22" t="s">
        <v>9611</v>
      </c>
      <c r="B440" s="57" t="s">
        <v>3318</v>
      </c>
      <c r="C440" s="59">
        <v>410</v>
      </c>
      <c r="D440" s="22">
        <v>390</v>
      </c>
      <c r="E440" s="22">
        <v>1</v>
      </c>
    </row>
    <row r="441" spans="1:5">
      <c r="A441" s="22" t="s">
        <v>9611</v>
      </c>
      <c r="B441" s="57" t="s">
        <v>3320</v>
      </c>
      <c r="C441" s="59">
        <v>410</v>
      </c>
      <c r="D441" s="22">
        <v>390</v>
      </c>
      <c r="E441" s="22">
        <v>1</v>
      </c>
    </row>
    <row r="442" spans="1:5">
      <c r="A442" s="22" t="s">
        <v>9611</v>
      </c>
      <c r="B442" s="57" t="s">
        <v>3322</v>
      </c>
      <c r="C442" s="59">
        <v>410</v>
      </c>
      <c r="D442" s="22">
        <v>390</v>
      </c>
      <c r="E442" s="22">
        <v>1</v>
      </c>
    </row>
    <row r="443" spans="1:5">
      <c r="A443" s="22" t="s">
        <v>9611</v>
      </c>
      <c r="B443" s="58" t="s">
        <v>9615</v>
      </c>
      <c r="C443" s="59">
        <v>330</v>
      </c>
      <c r="D443" s="22">
        <v>320</v>
      </c>
      <c r="E443" s="22">
        <v>1</v>
      </c>
    </row>
    <row r="444" spans="1:5">
      <c r="A444" s="22" t="s">
        <v>9611</v>
      </c>
      <c r="B444" s="58" t="s">
        <v>9616</v>
      </c>
      <c r="C444" s="59">
        <v>330</v>
      </c>
      <c r="D444" s="22">
        <v>320</v>
      </c>
      <c r="E444" s="22">
        <v>1</v>
      </c>
    </row>
    <row r="445" spans="1:5">
      <c r="A445" s="22" t="s">
        <v>9617</v>
      </c>
      <c r="B445" s="57" t="s">
        <v>3314</v>
      </c>
      <c r="C445" s="59">
        <v>410</v>
      </c>
      <c r="D445" s="22">
        <v>390</v>
      </c>
      <c r="E445" s="22">
        <v>1</v>
      </c>
    </row>
    <row r="446" spans="1:5">
      <c r="A446" s="22" t="s">
        <v>9617</v>
      </c>
      <c r="B446" s="57" t="s">
        <v>3316</v>
      </c>
      <c r="C446" s="59">
        <v>410</v>
      </c>
      <c r="D446" s="22">
        <v>390</v>
      </c>
      <c r="E446" s="22">
        <v>1</v>
      </c>
    </row>
    <row r="447" spans="1:5">
      <c r="A447" s="22" t="s">
        <v>9617</v>
      </c>
      <c r="B447" s="57" t="s">
        <v>3318</v>
      </c>
      <c r="C447" s="59">
        <v>410</v>
      </c>
      <c r="D447" s="22">
        <v>390</v>
      </c>
      <c r="E447" s="22">
        <v>1</v>
      </c>
    </row>
    <row r="448" spans="1:5">
      <c r="A448" s="22" t="s">
        <v>9617</v>
      </c>
      <c r="B448" s="57" t="s">
        <v>3320</v>
      </c>
      <c r="C448" s="59">
        <v>410</v>
      </c>
      <c r="D448" s="22">
        <v>390</v>
      </c>
      <c r="E448" s="22">
        <v>1</v>
      </c>
    </row>
    <row r="449" spans="1:5">
      <c r="A449" s="22" t="s">
        <v>9617</v>
      </c>
      <c r="B449" s="57" t="s">
        <v>3322</v>
      </c>
      <c r="C449" s="59">
        <v>410</v>
      </c>
      <c r="D449" s="22">
        <v>390</v>
      </c>
      <c r="E449" s="22">
        <v>1</v>
      </c>
    </row>
    <row r="450" spans="1:5">
      <c r="A450" s="22" t="s">
        <v>9617</v>
      </c>
      <c r="B450" s="58" t="s">
        <v>9615</v>
      </c>
      <c r="C450" s="59">
        <v>330</v>
      </c>
      <c r="D450" s="22">
        <v>320</v>
      </c>
      <c r="E450" s="22">
        <v>1</v>
      </c>
    </row>
    <row r="451" spans="1:5">
      <c r="A451" s="22" t="s">
        <v>9617</v>
      </c>
      <c r="B451" s="58" t="s">
        <v>9616</v>
      </c>
      <c r="C451" s="59">
        <v>330</v>
      </c>
      <c r="D451" s="22">
        <v>320</v>
      </c>
      <c r="E451" s="22">
        <v>1</v>
      </c>
    </row>
    <row r="452" spans="1:5">
      <c r="A452" s="22" t="s">
        <v>9618</v>
      </c>
      <c r="B452" s="57" t="s">
        <v>3314</v>
      </c>
      <c r="C452" s="59">
        <v>410</v>
      </c>
      <c r="D452" s="22">
        <v>390</v>
      </c>
      <c r="E452" s="22">
        <v>1</v>
      </c>
    </row>
    <row r="453" spans="1:5">
      <c r="A453" s="22" t="s">
        <v>9618</v>
      </c>
      <c r="B453" s="57" t="s">
        <v>3316</v>
      </c>
      <c r="C453" s="59">
        <v>410</v>
      </c>
      <c r="D453" s="22">
        <v>390</v>
      </c>
      <c r="E453" s="22">
        <v>1</v>
      </c>
    </row>
    <row r="454" spans="1:5">
      <c r="A454" s="22" t="s">
        <v>9618</v>
      </c>
      <c r="B454" s="57" t="s">
        <v>3318</v>
      </c>
      <c r="C454" s="59">
        <v>410</v>
      </c>
      <c r="D454" s="22">
        <v>390</v>
      </c>
      <c r="E454" s="22">
        <v>1</v>
      </c>
    </row>
    <row r="455" spans="1:5">
      <c r="A455" s="22" t="s">
        <v>9618</v>
      </c>
      <c r="B455" s="57" t="s">
        <v>3320</v>
      </c>
      <c r="C455" s="59">
        <v>410</v>
      </c>
      <c r="D455" s="22">
        <v>390</v>
      </c>
      <c r="E455" s="22">
        <v>1</v>
      </c>
    </row>
    <row r="456" spans="1:5">
      <c r="A456" s="22" t="s">
        <v>9618</v>
      </c>
      <c r="B456" s="57" t="s">
        <v>3322</v>
      </c>
      <c r="C456" s="59">
        <v>410</v>
      </c>
      <c r="D456" s="22">
        <v>390</v>
      </c>
      <c r="E456" s="22">
        <v>1</v>
      </c>
    </row>
    <row r="457" spans="1:5">
      <c r="A457" s="22" t="s">
        <v>9618</v>
      </c>
      <c r="B457" s="58" t="s">
        <v>9615</v>
      </c>
      <c r="C457" s="59">
        <v>330</v>
      </c>
      <c r="D457" s="22">
        <v>320</v>
      </c>
      <c r="E457" s="22">
        <v>1</v>
      </c>
    </row>
    <row r="458" spans="1:5">
      <c r="A458" s="22" t="s">
        <v>9618</v>
      </c>
      <c r="B458" s="58" t="s">
        <v>9616</v>
      </c>
      <c r="C458" s="59">
        <v>330</v>
      </c>
      <c r="D458" s="22">
        <v>320</v>
      </c>
      <c r="E458" s="22">
        <v>1</v>
      </c>
    </row>
    <row r="459" spans="1:5">
      <c r="A459" s="22" t="s">
        <v>9619</v>
      </c>
      <c r="B459" s="57" t="s">
        <v>3316</v>
      </c>
      <c r="C459" s="59">
        <v>410</v>
      </c>
      <c r="D459" s="22">
        <v>390</v>
      </c>
      <c r="E459" s="22">
        <v>1</v>
      </c>
    </row>
    <row r="460" spans="1:5">
      <c r="A460" s="22" t="s">
        <v>9619</v>
      </c>
      <c r="B460" s="57" t="s">
        <v>3318</v>
      </c>
      <c r="C460" s="59">
        <v>410</v>
      </c>
      <c r="D460" s="22">
        <v>390</v>
      </c>
      <c r="E460" s="22">
        <v>1</v>
      </c>
    </row>
    <row r="461" spans="1:5">
      <c r="A461" s="22" t="s">
        <v>9619</v>
      </c>
      <c r="B461" s="57" t="s">
        <v>3320</v>
      </c>
      <c r="C461" s="59">
        <v>410</v>
      </c>
      <c r="D461" s="22">
        <v>390</v>
      </c>
      <c r="E461" s="22">
        <v>1</v>
      </c>
    </row>
    <row r="462" spans="1:5">
      <c r="A462" s="22" t="s">
        <v>9619</v>
      </c>
      <c r="B462" s="57" t="s">
        <v>3322</v>
      </c>
      <c r="C462" s="59">
        <v>410</v>
      </c>
      <c r="D462" s="22">
        <v>390</v>
      </c>
      <c r="E462" s="22">
        <v>1</v>
      </c>
    </row>
    <row r="463" spans="1:5">
      <c r="A463" s="22" t="s">
        <v>9619</v>
      </c>
      <c r="B463" s="58" t="s">
        <v>9615</v>
      </c>
      <c r="C463" s="59">
        <v>330</v>
      </c>
      <c r="D463" s="22">
        <v>320</v>
      </c>
      <c r="E463" s="22">
        <v>1</v>
      </c>
    </row>
    <row r="464" spans="1:5">
      <c r="A464" s="22" t="s">
        <v>9619</v>
      </c>
      <c r="B464" s="58" t="s">
        <v>9616</v>
      </c>
      <c r="C464" s="59">
        <v>330</v>
      </c>
      <c r="D464" s="22">
        <v>320</v>
      </c>
      <c r="E464" s="22">
        <v>1</v>
      </c>
    </row>
    <row r="465" spans="1:5">
      <c r="A465" s="22" t="s">
        <v>9620</v>
      </c>
      <c r="B465" s="57" t="s">
        <v>3318</v>
      </c>
      <c r="C465" s="59">
        <v>410</v>
      </c>
      <c r="D465" s="22">
        <v>390</v>
      </c>
      <c r="E465" s="22">
        <v>1</v>
      </c>
    </row>
    <row r="466" spans="1:5">
      <c r="A466" s="22" t="s">
        <v>9620</v>
      </c>
      <c r="B466" s="57" t="s">
        <v>3320</v>
      </c>
      <c r="C466" s="59">
        <v>410</v>
      </c>
      <c r="D466" s="22">
        <v>390</v>
      </c>
      <c r="E466" s="22">
        <v>1</v>
      </c>
    </row>
    <row r="467" spans="1:5">
      <c r="A467" s="22" t="s">
        <v>9620</v>
      </c>
      <c r="B467" s="57" t="s">
        <v>3322</v>
      </c>
      <c r="C467" s="59">
        <v>410</v>
      </c>
      <c r="D467" s="22">
        <v>390</v>
      </c>
      <c r="E467" s="22">
        <v>1</v>
      </c>
    </row>
    <row r="468" spans="1:5">
      <c r="A468" s="22" t="s">
        <v>9620</v>
      </c>
      <c r="B468" s="58" t="s">
        <v>9615</v>
      </c>
      <c r="C468" s="59">
        <v>330</v>
      </c>
      <c r="D468" s="22">
        <v>320</v>
      </c>
      <c r="E468" s="22">
        <v>1</v>
      </c>
    </row>
    <row r="469" spans="1:5">
      <c r="A469" s="22" t="s">
        <v>9621</v>
      </c>
      <c r="B469" s="57" t="s">
        <v>3318</v>
      </c>
      <c r="C469" s="59">
        <v>410</v>
      </c>
      <c r="D469" s="22">
        <v>390</v>
      </c>
      <c r="E469" s="22">
        <v>1</v>
      </c>
    </row>
    <row r="470" spans="1:5">
      <c r="A470" s="22" t="s">
        <v>9621</v>
      </c>
      <c r="B470" s="57" t="s">
        <v>3320</v>
      </c>
      <c r="C470" s="59">
        <v>410</v>
      </c>
      <c r="D470" s="22">
        <v>390</v>
      </c>
      <c r="E470" s="22">
        <v>1</v>
      </c>
    </row>
    <row r="471" spans="1:5">
      <c r="A471" s="22" t="s">
        <v>9621</v>
      </c>
      <c r="B471" s="57" t="s">
        <v>3322</v>
      </c>
      <c r="C471" s="59">
        <v>410</v>
      </c>
      <c r="D471" s="22">
        <v>390</v>
      </c>
      <c r="E471" s="22">
        <v>1</v>
      </c>
    </row>
    <row r="472" spans="1:5">
      <c r="A472" s="22" t="s">
        <v>9622</v>
      </c>
      <c r="B472" s="58" t="s">
        <v>9612</v>
      </c>
      <c r="C472" s="59">
        <v>560</v>
      </c>
      <c r="D472" s="22">
        <v>540</v>
      </c>
      <c r="E472" s="22">
        <v>1</v>
      </c>
    </row>
    <row r="473" spans="1:5">
      <c r="A473" s="22" t="s">
        <v>9622</v>
      </c>
      <c r="B473" s="58" t="s">
        <v>9623</v>
      </c>
      <c r="C473" s="59">
        <v>560</v>
      </c>
      <c r="D473" s="22">
        <v>540</v>
      </c>
      <c r="E473" s="22">
        <v>1</v>
      </c>
    </row>
    <row r="474" spans="1:5">
      <c r="A474" s="22" t="s">
        <v>9622</v>
      </c>
      <c r="B474" s="58" t="s">
        <v>9613</v>
      </c>
      <c r="C474" s="59">
        <v>260</v>
      </c>
      <c r="D474" s="22">
        <v>250</v>
      </c>
      <c r="E474" s="22">
        <v>1</v>
      </c>
    </row>
    <row r="475" spans="1:5">
      <c r="A475" s="22" t="s">
        <v>9624</v>
      </c>
      <c r="B475" s="58" t="s">
        <v>9612</v>
      </c>
      <c r="C475" s="59">
        <v>560</v>
      </c>
      <c r="D475" s="22">
        <v>540</v>
      </c>
      <c r="E475" s="22">
        <v>1</v>
      </c>
    </row>
    <row r="476" spans="1:5">
      <c r="A476" s="22" t="s">
        <v>9624</v>
      </c>
      <c r="B476" s="58" t="s">
        <v>9623</v>
      </c>
      <c r="C476" s="59">
        <v>560</v>
      </c>
      <c r="D476" s="22">
        <v>540</v>
      </c>
      <c r="E476" s="22">
        <v>1</v>
      </c>
    </row>
    <row r="477" spans="1:5">
      <c r="A477" s="22" t="s">
        <v>9624</v>
      </c>
      <c r="B477" s="58" t="s">
        <v>9613</v>
      </c>
      <c r="C477" s="59">
        <v>260</v>
      </c>
      <c r="D477" s="22">
        <v>250</v>
      </c>
      <c r="E477" s="22">
        <v>1</v>
      </c>
    </row>
    <row r="478" spans="1:5">
      <c r="A478" s="22" t="s">
        <v>9625</v>
      </c>
      <c r="B478" s="58" t="s">
        <v>9612</v>
      </c>
      <c r="C478" s="59">
        <v>560</v>
      </c>
      <c r="D478" s="22">
        <v>540</v>
      </c>
      <c r="E478" s="22">
        <v>1</v>
      </c>
    </row>
    <row r="479" spans="1:5">
      <c r="A479" s="22" t="s">
        <v>9626</v>
      </c>
      <c r="B479" s="58" t="s">
        <v>9627</v>
      </c>
      <c r="C479" s="59">
        <v>710</v>
      </c>
      <c r="D479" s="22">
        <v>690</v>
      </c>
      <c r="E479" s="22">
        <v>1</v>
      </c>
    </row>
    <row r="480" spans="1:5">
      <c r="A480" s="22" t="s">
        <v>9626</v>
      </c>
      <c r="B480" s="58" t="s">
        <v>9629</v>
      </c>
      <c r="C480" s="59">
        <v>710</v>
      </c>
      <c r="D480" s="22">
        <v>690</v>
      </c>
      <c r="E480" s="22">
        <v>1</v>
      </c>
    </row>
    <row r="481" spans="1:5">
      <c r="A481" s="22" t="s">
        <v>9626</v>
      </c>
      <c r="B481" s="58" t="s">
        <v>9637</v>
      </c>
      <c r="C481" s="59">
        <v>710</v>
      </c>
      <c r="D481" s="22">
        <v>690</v>
      </c>
      <c r="E481" s="22">
        <v>1</v>
      </c>
    </row>
    <row r="482" spans="1:5">
      <c r="A482" s="22" t="s">
        <v>9614</v>
      </c>
      <c r="B482" s="58" t="s">
        <v>9627</v>
      </c>
      <c r="C482" s="59">
        <v>810</v>
      </c>
      <c r="D482" s="22">
        <v>780</v>
      </c>
      <c r="E482" s="22">
        <v>1</v>
      </c>
    </row>
    <row r="483" spans="1:5">
      <c r="A483" s="22" t="s">
        <v>9613</v>
      </c>
      <c r="B483" s="57" t="s">
        <v>3318</v>
      </c>
      <c r="C483" s="59">
        <v>810</v>
      </c>
      <c r="D483" s="22">
        <v>780</v>
      </c>
      <c r="E483" s="22">
        <v>1</v>
      </c>
    </row>
    <row r="484" spans="1:5">
      <c r="A484" s="22" t="s">
        <v>9613</v>
      </c>
      <c r="B484" s="57" t="s">
        <v>3320</v>
      </c>
      <c r="C484" s="59">
        <v>810</v>
      </c>
      <c r="D484" s="22">
        <v>780</v>
      </c>
      <c r="E484" s="22">
        <v>1</v>
      </c>
    </row>
    <row r="485" spans="1:5">
      <c r="A485" s="22" t="s">
        <v>9613</v>
      </c>
      <c r="B485" s="57" t="s">
        <v>3322</v>
      </c>
      <c r="C485" s="59">
        <v>810</v>
      </c>
      <c r="D485" s="22">
        <v>780</v>
      </c>
      <c r="E485" s="22">
        <v>1</v>
      </c>
    </row>
    <row r="486" spans="1:5">
      <c r="A486" s="22" t="s">
        <v>9672</v>
      </c>
      <c r="B486" s="58" t="s">
        <v>9627</v>
      </c>
      <c r="C486" s="59">
        <v>1080</v>
      </c>
      <c r="D486" s="22">
        <v>1050</v>
      </c>
      <c r="E486" s="22">
        <v>1</v>
      </c>
    </row>
    <row r="487" spans="1:5">
      <c r="A487" s="22" t="s">
        <v>9628</v>
      </c>
      <c r="B487" s="57" t="s">
        <v>3318</v>
      </c>
      <c r="C487" s="59">
        <v>1080</v>
      </c>
      <c r="D487" s="22">
        <v>1050</v>
      </c>
      <c r="E487" s="22">
        <v>1</v>
      </c>
    </row>
    <row r="488" spans="1:5">
      <c r="A488" s="22" t="s">
        <v>9628</v>
      </c>
      <c r="B488" s="57" t="s">
        <v>3320</v>
      </c>
      <c r="C488" s="59">
        <v>1080</v>
      </c>
      <c r="D488" s="22">
        <v>1050</v>
      </c>
      <c r="E488" s="22">
        <v>1</v>
      </c>
    </row>
    <row r="489" spans="1:5">
      <c r="A489" s="22" t="s">
        <v>9628</v>
      </c>
      <c r="B489" s="57" t="s">
        <v>3322</v>
      </c>
      <c r="C489" s="59">
        <v>1080</v>
      </c>
      <c r="D489" s="22">
        <v>1050</v>
      </c>
      <c r="E489" s="22">
        <v>1</v>
      </c>
    </row>
    <row r="490" spans="1:5">
      <c r="A490" s="22" t="s">
        <v>9612</v>
      </c>
      <c r="B490" s="57" t="s">
        <v>3316</v>
      </c>
      <c r="C490" s="59">
        <v>1080</v>
      </c>
      <c r="D490" s="22">
        <v>1050</v>
      </c>
      <c r="E490" s="22">
        <v>1</v>
      </c>
    </row>
    <row r="491" spans="1:5">
      <c r="A491" s="22" t="s">
        <v>9612</v>
      </c>
      <c r="B491" s="57" t="s">
        <v>3318</v>
      </c>
      <c r="C491" s="59">
        <v>1080</v>
      </c>
      <c r="D491" s="22">
        <v>1050</v>
      </c>
      <c r="E491" s="22">
        <v>1</v>
      </c>
    </row>
    <row r="492" spans="1:5">
      <c r="A492" s="22" t="s">
        <v>9612</v>
      </c>
      <c r="B492" s="57" t="s">
        <v>3320</v>
      </c>
      <c r="C492" s="59">
        <v>1080</v>
      </c>
      <c r="D492" s="22">
        <v>1050</v>
      </c>
      <c r="E492" s="22">
        <v>1</v>
      </c>
    </row>
    <row r="493" spans="1:5">
      <c r="A493" s="22" t="s">
        <v>9612</v>
      </c>
      <c r="B493" s="57" t="s">
        <v>3322</v>
      </c>
      <c r="C493" s="59">
        <v>1080</v>
      </c>
      <c r="D493" s="22">
        <v>1050</v>
      </c>
      <c r="E493" s="22">
        <v>1</v>
      </c>
    </row>
    <row r="494" spans="1:5">
      <c r="A494" s="22" t="s">
        <v>9612</v>
      </c>
      <c r="B494" s="58" t="s">
        <v>9630</v>
      </c>
      <c r="C494" s="59">
        <v>710</v>
      </c>
      <c r="D494" s="22">
        <v>690</v>
      </c>
      <c r="E494" s="22">
        <v>1</v>
      </c>
    </row>
    <row r="495" spans="1:5">
      <c r="A495" s="22" t="s">
        <v>9612</v>
      </c>
      <c r="B495" s="58" t="s">
        <v>9631</v>
      </c>
      <c r="C495" s="59">
        <v>360</v>
      </c>
      <c r="D495" s="22">
        <v>350</v>
      </c>
      <c r="E495" s="22">
        <v>1</v>
      </c>
    </row>
    <row r="496" spans="1:5">
      <c r="A496" s="22" t="s">
        <v>9612</v>
      </c>
      <c r="B496" s="58" t="s">
        <v>9633</v>
      </c>
      <c r="C496" s="59">
        <v>290</v>
      </c>
      <c r="D496" s="22">
        <v>280</v>
      </c>
      <c r="E496" s="22">
        <v>1</v>
      </c>
    </row>
    <row r="497" spans="1:5">
      <c r="A497" s="22" t="s">
        <v>9612</v>
      </c>
      <c r="B497" s="58" t="s">
        <v>9632</v>
      </c>
      <c r="C497" s="59">
        <v>290</v>
      </c>
      <c r="D497" s="22">
        <v>280</v>
      </c>
      <c r="E497" s="22">
        <v>1</v>
      </c>
    </row>
    <row r="498" spans="1:5">
      <c r="A498" s="22" t="s">
        <v>9634</v>
      </c>
      <c r="B498" s="58" t="s">
        <v>9630</v>
      </c>
      <c r="C498" s="59">
        <v>710</v>
      </c>
      <c r="D498" s="22">
        <v>690</v>
      </c>
      <c r="E498" s="22">
        <v>1</v>
      </c>
    </row>
    <row r="499" spans="1:5">
      <c r="A499" s="22" t="s">
        <v>9634</v>
      </c>
      <c r="B499" s="58" t="s">
        <v>9633</v>
      </c>
      <c r="C499" s="59">
        <v>290</v>
      </c>
      <c r="D499" s="22">
        <v>280</v>
      </c>
      <c r="E499" s="22">
        <v>1</v>
      </c>
    </row>
    <row r="500" spans="1:5">
      <c r="A500" s="22" t="s">
        <v>9634</v>
      </c>
      <c r="B500" s="58" t="s">
        <v>9632</v>
      </c>
      <c r="C500" s="59">
        <v>290</v>
      </c>
      <c r="D500" s="22">
        <v>280</v>
      </c>
      <c r="E500" s="22">
        <v>1</v>
      </c>
    </row>
    <row r="501" spans="1:5">
      <c r="A501" s="22" t="s">
        <v>9635</v>
      </c>
      <c r="B501" s="58" t="s">
        <v>9719</v>
      </c>
      <c r="C501" s="59">
        <v>290</v>
      </c>
      <c r="D501" s="22">
        <v>280</v>
      </c>
      <c r="E501" s="22">
        <v>1</v>
      </c>
    </row>
    <row r="502" spans="1:5">
      <c r="A502" s="22" t="s">
        <v>9636</v>
      </c>
      <c r="B502" s="58" t="s">
        <v>9627</v>
      </c>
      <c r="C502" s="59">
        <v>410</v>
      </c>
      <c r="D502" s="22">
        <v>390</v>
      </c>
      <c r="E502" s="22">
        <v>1</v>
      </c>
    </row>
    <row r="503" spans="1:5">
      <c r="A503" s="22" t="s">
        <v>9636</v>
      </c>
      <c r="B503" s="58" t="s">
        <v>9629</v>
      </c>
      <c r="C503" s="59">
        <v>410</v>
      </c>
      <c r="D503" s="22">
        <v>390</v>
      </c>
      <c r="E503" s="22">
        <v>1</v>
      </c>
    </row>
    <row r="504" spans="1:5">
      <c r="A504" s="22" t="s">
        <v>9636</v>
      </c>
      <c r="B504" s="58" t="s">
        <v>9637</v>
      </c>
      <c r="C504" s="59">
        <v>410</v>
      </c>
      <c r="D504" s="22">
        <v>390</v>
      </c>
      <c r="E504" s="22">
        <v>1</v>
      </c>
    </row>
    <row r="505" spans="1:5">
      <c r="A505" s="22" t="s">
        <v>9636</v>
      </c>
      <c r="B505" s="58" t="s">
        <v>9615</v>
      </c>
      <c r="C505" s="59">
        <v>330</v>
      </c>
      <c r="D505" s="22">
        <v>320</v>
      </c>
      <c r="E505" s="22">
        <v>1</v>
      </c>
    </row>
    <row r="506" spans="1:5">
      <c r="A506" s="22" t="s">
        <v>9638</v>
      </c>
      <c r="B506" s="58" t="s">
        <v>9627</v>
      </c>
      <c r="C506" s="59">
        <v>410</v>
      </c>
      <c r="D506" s="22">
        <v>390</v>
      </c>
      <c r="E506" s="22">
        <v>1</v>
      </c>
    </row>
    <row r="507" spans="1:5">
      <c r="A507" s="22" t="s">
        <v>9639</v>
      </c>
      <c r="B507" s="58" t="s">
        <v>9630</v>
      </c>
      <c r="C507" s="59">
        <v>560</v>
      </c>
      <c r="D507" s="22">
        <v>540</v>
      </c>
      <c r="E507" s="22">
        <v>1</v>
      </c>
    </row>
    <row r="508" spans="1:5">
      <c r="A508" s="22" t="s">
        <v>9639</v>
      </c>
      <c r="B508" s="58" t="s">
        <v>9640</v>
      </c>
      <c r="C508" s="59">
        <v>560</v>
      </c>
      <c r="D508" s="22">
        <v>540</v>
      </c>
      <c r="E508" s="22">
        <v>1</v>
      </c>
    </row>
    <row r="509" spans="1:5">
      <c r="A509" s="22" t="s">
        <v>9641</v>
      </c>
      <c r="B509" s="58" t="s">
        <v>9630</v>
      </c>
      <c r="C509" s="59">
        <v>560</v>
      </c>
      <c r="D509" s="22">
        <v>540</v>
      </c>
      <c r="E509" s="22">
        <v>1</v>
      </c>
    </row>
    <row r="510" spans="1:5">
      <c r="A510" s="22" t="s">
        <v>9642</v>
      </c>
      <c r="B510" s="58" t="s">
        <v>9630</v>
      </c>
      <c r="C510" s="59">
        <v>560</v>
      </c>
      <c r="D510" s="22">
        <v>540</v>
      </c>
      <c r="E510" s="22">
        <v>1</v>
      </c>
    </row>
    <row r="511" spans="1:5">
      <c r="A511" s="22" t="s">
        <v>9643</v>
      </c>
      <c r="B511" s="58" t="s">
        <v>9630</v>
      </c>
      <c r="C511" s="59">
        <v>470</v>
      </c>
      <c r="D511" s="22">
        <v>450</v>
      </c>
      <c r="E511" s="22">
        <v>1</v>
      </c>
    </row>
    <row r="512" spans="1:5">
      <c r="A512" s="22" t="s">
        <v>9643</v>
      </c>
      <c r="B512" s="58" t="s">
        <v>9640</v>
      </c>
      <c r="C512" s="59">
        <v>470</v>
      </c>
      <c r="D512" s="22">
        <v>450</v>
      </c>
      <c r="E512" s="22">
        <v>1</v>
      </c>
    </row>
    <row r="513" spans="1:5">
      <c r="A513" s="22" t="s">
        <v>9644</v>
      </c>
      <c r="B513" s="58" t="s">
        <v>9630</v>
      </c>
      <c r="C513" s="59">
        <v>470</v>
      </c>
      <c r="D513" s="22">
        <v>450</v>
      </c>
      <c r="E513" s="22">
        <v>1</v>
      </c>
    </row>
    <row r="514" spans="1:5">
      <c r="A514" s="22" t="s">
        <v>9645</v>
      </c>
      <c r="B514" s="58" t="s">
        <v>9630</v>
      </c>
      <c r="C514" s="59">
        <v>470</v>
      </c>
      <c r="D514" s="22">
        <v>450</v>
      </c>
      <c r="E514" s="22">
        <v>1</v>
      </c>
    </row>
    <row r="515" spans="1:5">
      <c r="A515" s="22" t="s">
        <v>9646</v>
      </c>
      <c r="B515" s="58" t="s">
        <v>9630</v>
      </c>
      <c r="C515" s="59">
        <v>470</v>
      </c>
      <c r="D515" s="22">
        <v>450</v>
      </c>
      <c r="E515" s="22">
        <v>1</v>
      </c>
    </row>
    <row r="516" spans="1:5">
      <c r="A516" s="22" t="s">
        <v>9647</v>
      </c>
      <c r="B516" s="58" t="s">
        <v>9630</v>
      </c>
      <c r="C516" s="59">
        <v>470</v>
      </c>
      <c r="D516" s="22">
        <v>450</v>
      </c>
      <c r="E516" s="22">
        <v>1</v>
      </c>
    </row>
    <row r="517" spans="1:5">
      <c r="A517" s="22" t="s">
        <v>9647</v>
      </c>
      <c r="B517" s="58" t="s">
        <v>9640</v>
      </c>
      <c r="C517" s="59">
        <v>470</v>
      </c>
      <c r="D517" s="22">
        <v>450</v>
      </c>
      <c r="E517" s="22">
        <v>1</v>
      </c>
    </row>
    <row r="518" spans="1:5">
      <c r="A518" s="22" t="s">
        <v>9647</v>
      </c>
      <c r="B518" s="58" t="s">
        <v>9648</v>
      </c>
      <c r="C518" s="22">
        <v>860</v>
      </c>
      <c r="D518" s="22">
        <v>830</v>
      </c>
      <c r="E518" s="22">
        <v>1</v>
      </c>
    </row>
    <row r="519" spans="1:5">
      <c r="A519" s="22" t="s">
        <v>9647</v>
      </c>
      <c r="B519" s="58" t="s">
        <v>9649</v>
      </c>
      <c r="C519" s="22">
        <v>860</v>
      </c>
      <c r="D519" s="22">
        <v>830</v>
      </c>
      <c r="E519" s="22">
        <v>1</v>
      </c>
    </row>
    <row r="520" spans="1:5">
      <c r="A520" s="22" t="s">
        <v>9647</v>
      </c>
      <c r="B520" s="58" t="s">
        <v>9650</v>
      </c>
      <c r="C520" s="22">
        <v>860</v>
      </c>
      <c r="D520" s="22">
        <v>830</v>
      </c>
      <c r="E520" s="22">
        <v>1</v>
      </c>
    </row>
    <row r="521" spans="1:5">
      <c r="A521" s="22" t="s">
        <v>9647</v>
      </c>
      <c r="B521" s="58" t="s">
        <v>9651</v>
      </c>
      <c r="C521" s="22">
        <v>860</v>
      </c>
      <c r="D521" s="22">
        <v>830</v>
      </c>
      <c r="E521" s="22">
        <v>1</v>
      </c>
    </row>
    <row r="522" spans="1:5">
      <c r="A522" s="22" t="s">
        <v>9652</v>
      </c>
      <c r="B522" s="58" t="s">
        <v>9648</v>
      </c>
      <c r="C522" s="22">
        <v>860</v>
      </c>
      <c r="D522" s="22">
        <v>830</v>
      </c>
      <c r="E522" s="22">
        <v>1</v>
      </c>
    </row>
    <row r="523" spans="1:5">
      <c r="A523" s="22" t="s">
        <v>9652</v>
      </c>
      <c r="B523" s="58" t="s">
        <v>9649</v>
      </c>
      <c r="C523" s="22">
        <v>860</v>
      </c>
      <c r="D523" s="22">
        <v>830</v>
      </c>
      <c r="E523" s="22">
        <v>1</v>
      </c>
    </row>
    <row r="524" spans="1:5">
      <c r="A524" s="22" t="s">
        <v>9652</v>
      </c>
      <c r="B524" s="58" t="s">
        <v>9650</v>
      </c>
      <c r="C524" s="22">
        <v>860</v>
      </c>
      <c r="D524" s="22">
        <v>830</v>
      </c>
      <c r="E524" s="22">
        <v>1</v>
      </c>
    </row>
    <row r="525" spans="1:5">
      <c r="A525" s="22" t="s">
        <v>9652</v>
      </c>
      <c r="B525" s="58" t="s">
        <v>9651</v>
      </c>
      <c r="C525" s="22">
        <v>860</v>
      </c>
      <c r="D525" s="22">
        <v>830</v>
      </c>
      <c r="E525" s="22">
        <v>1</v>
      </c>
    </row>
    <row r="526" spans="1:5">
      <c r="A526" s="22" t="s">
        <v>9653</v>
      </c>
      <c r="B526" s="58" t="s">
        <v>9648</v>
      </c>
      <c r="C526" s="22">
        <v>860</v>
      </c>
      <c r="D526" s="22">
        <v>830</v>
      </c>
      <c r="E526" s="22">
        <v>1</v>
      </c>
    </row>
    <row r="527" spans="1:5">
      <c r="A527" s="22" t="s">
        <v>9653</v>
      </c>
      <c r="B527" s="58" t="s">
        <v>9649</v>
      </c>
      <c r="C527" s="22">
        <v>860</v>
      </c>
      <c r="D527" s="22">
        <v>830</v>
      </c>
      <c r="E527" s="22">
        <v>1</v>
      </c>
    </row>
    <row r="528" spans="1:5">
      <c r="A528" s="22" t="s">
        <v>9653</v>
      </c>
      <c r="B528" s="58" t="s">
        <v>9650</v>
      </c>
      <c r="C528" s="22">
        <v>860</v>
      </c>
      <c r="D528" s="22">
        <v>830</v>
      </c>
      <c r="E528" s="22">
        <v>1</v>
      </c>
    </row>
    <row r="529" spans="1:5">
      <c r="A529" s="22" t="s">
        <v>9653</v>
      </c>
      <c r="B529" s="58" t="s">
        <v>9651</v>
      </c>
      <c r="C529" s="22">
        <v>860</v>
      </c>
      <c r="D529" s="22">
        <v>830</v>
      </c>
      <c r="E529" s="22">
        <v>1</v>
      </c>
    </row>
    <row r="530" spans="1:5">
      <c r="A530" s="22" t="s">
        <v>9655</v>
      </c>
      <c r="B530" s="58" t="s">
        <v>9648</v>
      </c>
      <c r="C530" s="22">
        <v>860</v>
      </c>
      <c r="D530" s="22">
        <v>830</v>
      </c>
      <c r="E530" s="22">
        <v>1</v>
      </c>
    </row>
    <row r="531" spans="1:5">
      <c r="A531" s="22" t="s">
        <v>9655</v>
      </c>
      <c r="B531" s="58" t="s">
        <v>9649</v>
      </c>
      <c r="C531" s="22">
        <v>860</v>
      </c>
      <c r="D531" s="22">
        <v>830</v>
      </c>
      <c r="E531" s="22">
        <v>1</v>
      </c>
    </row>
    <row r="532" spans="1:5">
      <c r="A532" s="22" t="s">
        <v>9655</v>
      </c>
      <c r="B532" s="58" t="s">
        <v>9650</v>
      </c>
      <c r="C532" s="22">
        <v>860</v>
      </c>
      <c r="D532" s="22">
        <v>830</v>
      </c>
      <c r="E532" s="22">
        <v>1</v>
      </c>
    </row>
    <row r="533" spans="1:5">
      <c r="A533" s="22" t="s">
        <v>9656</v>
      </c>
      <c r="B533" s="58" t="s">
        <v>9648</v>
      </c>
      <c r="C533" s="22">
        <v>860</v>
      </c>
      <c r="D533" s="22">
        <v>830</v>
      </c>
      <c r="E533" s="22">
        <v>1</v>
      </c>
    </row>
    <row r="534" spans="1:5">
      <c r="A534" s="22" t="s">
        <v>9656</v>
      </c>
      <c r="B534" s="58" t="s">
        <v>9649</v>
      </c>
      <c r="C534" s="22">
        <v>860</v>
      </c>
      <c r="D534" s="22">
        <v>830</v>
      </c>
      <c r="E534" s="22">
        <v>1</v>
      </c>
    </row>
    <row r="535" spans="1:5">
      <c r="A535" s="22" t="s">
        <v>9656</v>
      </c>
      <c r="B535" s="58" t="s">
        <v>9650</v>
      </c>
      <c r="C535" s="22">
        <v>860</v>
      </c>
      <c r="D535" s="22">
        <v>830</v>
      </c>
      <c r="E535" s="22">
        <v>1</v>
      </c>
    </row>
    <row r="536" spans="1:5">
      <c r="A536" s="22" t="s">
        <v>9657</v>
      </c>
      <c r="B536" s="58" t="s">
        <v>9648</v>
      </c>
      <c r="C536" s="22">
        <v>860</v>
      </c>
      <c r="D536" s="22">
        <v>830</v>
      </c>
      <c r="E536" s="22">
        <v>1</v>
      </c>
    </row>
    <row r="537" spans="1:5">
      <c r="A537" s="22" t="s">
        <v>9657</v>
      </c>
      <c r="B537" s="58" t="s">
        <v>9649</v>
      </c>
      <c r="C537" s="22">
        <v>860</v>
      </c>
      <c r="D537" s="22">
        <v>830</v>
      </c>
      <c r="E537" s="22">
        <v>1</v>
      </c>
    </row>
    <row r="538" spans="1:5">
      <c r="A538" s="22" t="s">
        <v>9657</v>
      </c>
      <c r="B538" s="58" t="s">
        <v>9650</v>
      </c>
      <c r="C538" s="22">
        <v>860</v>
      </c>
      <c r="D538" s="22">
        <v>830</v>
      </c>
      <c r="E538" s="22">
        <v>1</v>
      </c>
    </row>
    <row r="539" spans="1:5">
      <c r="A539" s="22" t="s">
        <v>9658</v>
      </c>
      <c r="B539" s="58" t="s">
        <v>9648</v>
      </c>
      <c r="C539" s="22">
        <v>860</v>
      </c>
      <c r="D539" s="22">
        <v>830</v>
      </c>
      <c r="E539" s="22">
        <v>1</v>
      </c>
    </row>
    <row r="540" spans="1:5">
      <c r="A540" s="22" t="s">
        <v>9658</v>
      </c>
      <c r="B540" s="58" t="s">
        <v>9649</v>
      </c>
      <c r="C540" s="22">
        <v>860</v>
      </c>
      <c r="D540" s="22">
        <v>830</v>
      </c>
      <c r="E540" s="22">
        <v>1</v>
      </c>
    </row>
    <row r="541" spans="1:5">
      <c r="A541" s="22" t="s">
        <v>9658</v>
      </c>
      <c r="B541" s="58" t="s">
        <v>9650</v>
      </c>
      <c r="C541" s="22">
        <v>860</v>
      </c>
      <c r="D541" s="22">
        <v>830</v>
      </c>
      <c r="E541" s="22">
        <v>1</v>
      </c>
    </row>
    <row r="542" spans="1:5">
      <c r="A542" s="22" t="s">
        <v>9659</v>
      </c>
      <c r="B542" s="58" t="s">
        <v>9648</v>
      </c>
      <c r="C542" s="22">
        <v>860</v>
      </c>
      <c r="D542" s="22">
        <v>830</v>
      </c>
      <c r="E542" s="22">
        <v>1</v>
      </c>
    </row>
    <row r="543" spans="1:5">
      <c r="A543" s="22" t="s">
        <v>9659</v>
      </c>
      <c r="B543" s="58" t="s">
        <v>9649</v>
      </c>
      <c r="C543" s="22">
        <v>860</v>
      </c>
      <c r="D543" s="22">
        <v>830</v>
      </c>
      <c r="E543" s="22">
        <v>1</v>
      </c>
    </row>
    <row r="544" spans="1:5">
      <c r="A544" s="22" t="s">
        <v>9660</v>
      </c>
      <c r="B544" s="58" t="s">
        <v>9648</v>
      </c>
      <c r="C544" s="22">
        <v>860</v>
      </c>
      <c r="D544" s="22">
        <v>830</v>
      </c>
      <c r="E544" s="22">
        <v>1</v>
      </c>
    </row>
    <row r="545" spans="1:6">
      <c r="A545" s="22" t="s">
        <v>9660</v>
      </c>
      <c r="B545" s="58" t="s">
        <v>9649</v>
      </c>
      <c r="C545" s="22">
        <v>860</v>
      </c>
      <c r="D545" s="22">
        <v>830</v>
      </c>
      <c r="E545" s="22">
        <v>1</v>
      </c>
    </row>
    <row r="546" spans="1:6">
      <c r="A546" s="22" t="s">
        <v>9661</v>
      </c>
      <c r="B546" s="58" t="s">
        <v>9648</v>
      </c>
      <c r="C546" s="22">
        <v>860</v>
      </c>
      <c r="D546" s="22">
        <v>830</v>
      </c>
      <c r="E546" s="22">
        <v>1</v>
      </c>
    </row>
    <row r="547" spans="1:6">
      <c r="A547" s="22" t="s">
        <v>9662</v>
      </c>
      <c r="B547" s="58" t="s">
        <v>9648</v>
      </c>
      <c r="C547" s="22">
        <v>860</v>
      </c>
      <c r="D547" s="22">
        <v>830</v>
      </c>
      <c r="E547" s="22">
        <v>1</v>
      </c>
    </row>
    <row r="548" spans="1:6">
      <c r="A548" s="22" t="s">
        <v>9556</v>
      </c>
      <c r="F548" s="48" t="s">
        <v>9730</v>
      </c>
    </row>
    <row r="549" spans="1:6">
      <c r="A549" s="22" t="s">
        <v>9663</v>
      </c>
      <c r="B549" s="22" t="s">
        <v>9664</v>
      </c>
      <c r="C549" s="22">
        <v>140</v>
      </c>
      <c r="D549" s="22">
        <v>140</v>
      </c>
      <c r="E549" s="22">
        <v>0</v>
      </c>
    </row>
    <row r="550" spans="1:6">
      <c r="A550" s="22" t="s">
        <v>9665</v>
      </c>
      <c r="B550" s="22" t="s">
        <v>9666</v>
      </c>
      <c r="C550" s="22">
        <v>220</v>
      </c>
      <c r="D550" s="22">
        <v>210</v>
      </c>
      <c r="E550" s="22">
        <v>0</v>
      </c>
      <c r="F550" s="48"/>
    </row>
    <row r="551" spans="1:6">
      <c r="A551" s="22" t="s">
        <v>9665</v>
      </c>
      <c r="B551" s="22" t="s">
        <v>9667</v>
      </c>
      <c r="C551" s="22">
        <v>150</v>
      </c>
      <c r="D551" s="22">
        <v>150</v>
      </c>
      <c r="E551" s="22">
        <v>0</v>
      </c>
      <c r="F551" s="48"/>
    </row>
    <row r="552" spans="1:6">
      <c r="A552" s="22" t="s">
        <v>9667</v>
      </c>
      <c r="B552" s="22" t="s">
        <v>9666</v>
      </c>
      <c r="C552" s="22">
        <v>170</v>
      </c>
      <c r="D552" s="22">
        <v>160</v>
      </c>
      <c r="E552" s="22">
        <v>0</v>
      </c>
      <c r="F552" s="48"/>
    </row>
    <row r="553" spans="1:6">
      <c r="A553" s="22" t="s">
        <v>9668</v>
      </c>
      <c r="B553" s="22" t="s">
        <v>9669</v>
      </c>
      <c r="C553" s="22">
        <v>100</v>
      </c>
      <c r="D553" s="22">
        <v>100</v>
      </c>
      <c r="E553" s="22">
        <v>0</v>
      </c>
      <c r="F553" s="48"/>
    </row>
    <row r="554" spans="1:6">
      <c r="A554" s="22" t="s">
        <v>9948</v>
      </c>
      <c r="B554" s="22" t="s">
        <v>9670</v>
      </c>
      <c r="C554" s="22">
        <v>120</v>
      </c>
      <c r="D554" s="22">
        <v>120</v>
      </c>
      <c r="E554" s="22">
        <v>0</v>
      </c>
      <c r="F554" s="48"/>
    </row>
    <row r="555" spans="1:6">
      <c r="A555" s="22" t="s">
        <v>9819</v>
      </c>
    </row>
    <row r="556" spans="1:6">
      <c r="A556" s="22" t="s">
        <v>9820</v>
      </c>
      <c r="B556" s="22" t="s">
        <v>9821</v>
      </c>
      <c r="C556" s="22">
        <v>520</v>
      </c>
      <c r="D556" s="22">
        <v>510</v>
      </c>
      <c r="E556" s="22">
        <v>1</v>
      </c>
    </row>
    <row r="557" spans="1:6">
      <c r="A557" s="22" t="s">
        <v>9820</v>
      </c>
      <c r="B557" s="22" t="s">
        <v>9822</v>
      </c>
      <c r="C557" s="22">
        <v>0</v>
      </c>
      <c r="D557" s="22">
        <v>620</v>
      </c>
      <c r="E557" s="22">
        <v>1</v>
      </c>
    </row>
    <row r="558" spans="1:6">
      <c r="A558" s="22" t="s">
        <v>9820</v>
      </c>
      <c r="B558" s="22" t="s">
        <v>9823</v>
      </c>
      <c r="C558" s="22">
        <v>0</v>
      </c>
      <c r="D558" s="22">
        <v>620</v>
      </c>
      <c r="E558" s="22">
        <v>1</v>
      </c>
    </row>
    <row r="559" spans="1:6">
      <c r="A559" s="22" t="s">
        <v>9668</v>
      </c>
      <c r="B559" s="22" t="s">
        <v>9824</v>
      </c>
      <c r="C559" s="22">
        <v>0</v>
      </c>
      <c r="D559" s="22">
        <v>620</v>
      </c>
      <c r="E559" s="22">
        <v>1</v>
      </c>
    </row>
    <row r="560" spans="1:6">
      <c r="A560" s="22" t="s">
        <v>9668</v>
      </c>
      <c r="B560" s="22" t="s">
        <v>9669</v>
      </c>
      <c r="C560" s="22">
        <v>430</v>
      </c>
      <c r="D560" s="22">
        <v>410</v>
      </c>
      <c r="E560" s="22">
        <v>1</v>
      </c>
    </row>
    <row r="561" spans="1:10">
      <c r="A561" s="22" t="s">
        <v>9668</v>
      </c>
      <c r="B561" s="22" t="s">
        <v>9825</v>
      </c>
      <c r="C561" s="22">
        <v>520</v>
      </c>
      <c r="D561" s="22">
        <v>510</v>
      </c>
      <c r="E561" s="22">
        <v>1</v>
      </c>
    </row>
    <row r="562" spans="1:10">
      <c r="A562" s="22" t="s">
        <v>9668</v>
      </c>
      <c r="B562" s="22" t="s">
        <v>9826</v>
      </c>
      <c r="C562" s="22">
        <v>520</v>
      </c>
      <c r="D562" s="22">
        <v>510</v>
      </c>
      <c r="E562" s="22">
        <v>1</v>
      </c>
    </row>
    <row r="563" spans="1:10">
      <c r="A563" s="22" t="s">
        <v>9668</v>
      </c>
      <c r="B563" s="22" t="s">
        <v>9827</v>
      </c>
      <c r="C563" s="22">
        <v>520</v>
      </c>
      <c r="D563" s="22">
        <v>510</v>
      </c>
      <c r="E563" s="22">
        <v>1</v>
      </c>
    </row>
    <row r="564" spans="1:10">
      <c r="A564" s="22" t="s">
        <v>9668</v>
      </c>
      <c r="B564" s="22" t="s">
        <v>9828</v>
      </c>
      <c r="C564" s="22">
        <v>0</v>
      </c>
      <c r="D564" s="22">
        <v>620</v>
      </c>
      <c r="E564" s="22">
        <v>1</v>
      </c>
    </row>
    <row r="565" spans="1:10">
      <c r="A565" s="22" t="s">
        <v>9668</v>
      </c>
      <c r="B565" s="22" t="s">
        <v>9829</v>
      </c>
      <c r="C565" s="22">
        <v>0</v>
      </c>
      <c r="D565" s="22">
        <v>620</v>
      </c>
      <c r="E565" s="22">
        <v>1</v>
      </c>
    </row>
    <row r="566" spans="1:10">
      <c r="A566" s="22" t="s">
        <v>9949</v>
      </c>
      <c r="B566" s="22" t="s">
        <v>9669</v>
      </c>
      <c r="C566" s="22">
        <v>520</v>
      </c>
      <c r="D566" s="22">
        <v>0</v>
      </c>
      <c r="E566" s="22">
        <v>1</v>
      </c>
      <c r="G566" s="22" t="s">
        <v>9830</v>
      </c>
    </row>
    <row r="567" spans="1:10">
      <c r="A567" s="22" t="s">
        <v>9949</v>
      </c>
      <c r="B567" s="22" t="s">
        <v>9825</v>
      </c>
      <c r="C567" s="22">
        <v>520</v>
      </c>
      <c r="D567" s="22">
        <v>0</v>
      </c>
      <c r="E567" s="22">
        <v>1</v>
      </c>
    </row>
    <row r="568" spans="1:10">
      <c r="A568" s="22" t="s">
        <v>9587</v>
      </c>
      <c r="B568" s="22" t="s">
        <v>9589</v>
      </c>
      <c r="C568" s="22" t="s">
        <v>9839</v>
      </c>
      <c r="D568" s="22" t="s">
        <v>9838</v>
      </c>
      <c r="E568" s="22" t="s">
        <v>9840</v>
      </c>
      <c r="H568" s="56"/>
      <c r="J568" s="56"/>
    </row>
    <row r="569" spans="1:10">
      <c r="A569" s="1" t="s">
        <v>3727</v>
      </c>
      <c r="B569" s="22" t="s">
        <v>10620</v>
      </c>
      <c r="C569" s="22">
        <v>370</v>
      </c>
      <c r="D569" s="22">
        <v>-1</v>
      </c>
      <c r="E569" s="22">
        <v>2</v>
      </c>
      <c r="F569" s="22">
        <f>C569-450</f>
        <v>-80</v>
      </c>
      <c r="H569" s="56"/>
      <c r="J569" s="56"/>
    </row>
    <row r="570" spans="1:10">
      <c r="A570" s="1" t="s">
        <v>3730</v>
      </c>
      <c r="B570" s="22" t="s">
        <v>10620</v>
      </c>
      <c r="C570" s="22">
        <v>370</v>
      </c>
      <c r="D570" s="22">
        <v>-1</v>
      </c>
      <c r="E570" s="22">
        <v>2</v>
      </c>
      <c r="F570" s="22">
        <f>C570-450</f>
        <v>-80</v>
      </c>
      <c r="H570" s="56"/>
      <c r="J570" s="56"/>
    </row>
    <row r="571" spans="1:10">
      <c r="A571" s="1" t="s">
        <v>3732</v>
      </c>
      <c r="B571" s="22" t="s">
        <v>10620</v>
      </c>
      <c r="C571" s="22">
        <v>320</v>
      </c>
      <c r="D571" s="22">
        <v>-1</v>
      </c>
      <c r="E571" s="22">
        <v>2</v>
      </c>
      <c r="F571" s="22">
        <f>C571-390</f>
        <v>-70</v>
      </c>
      <c r="H571" s="56"/>
      <c r="J571" s="56"/>
    </row>
    <row r="572" spans="1:10">
      <c r="A572" s="1" t="s">
        <v>3734</v>
      </c>
      <c r="B572" s="22" t="s">
        <v>10620</v>
      </c>
      <c r="C572" s="22">
        <v>310</v>
      </c>
      <c r="D572" s="22">
        <v>-1</v>
      </c>
      <c r="E572" s="22">
        <v>2</v>
      </c>
      <c r="H572" s="56"/>
      <c r="J572" s="56"/>
    </row>
    <row r="573" spans="1:10">
      <c r="A573" s="1" t="s">
        <v>3587</v>
      </c>
      <c r="B573" s="22" t="s">
        <v>10619</v>
      </c>
      <c r="C573" s="22">
        <v>310</v>
      </c>
      <c r="D573" s="22">
        <v>-1</v>
      </c>
      <c r="E573" s="22">
        <v>2</v>
      </c>
      <c r="H573" s="56"/>
      <c r="J573" s="56"/>
    </row>
    <row r="574" spans="1:10">
      <c r="A574" s="1" t="s">
        <v>9881</v>
      </c>
      <c r="B574" s="22" t="s">
        <v>10619</v>
      </c>
      <c r="C574" s="22">
        <v>320</v>
      </c>
      <c r="D574" s="22">
        <v>-1</v>
      </c>
      <c r="E574" s="22">
        <v>2</v>
      </c>
      <c r="H574" s="56"/>
      <c r="J574" s="56"/>
    </row>
    <row r="575" spans="1:10">
      <c r="A575" s="1" t="s">
        <v>3590</v>
      </c>
      <c r="B575" s="22" t="s">
        <v>10619</v>
      </c>
      <c r="C575" s="22">
        <v>380</v>
      </c>
      <c r="D575" s="22">
        <v>-1</v>
      </c>
      <c r="E575" s="22">
        <v>2</v>
      </c>
      <c r="H575" s="56"/>
      <c r="J575" s="56"/>
    </row>
    <row r="576" spans="1:10">
      <c r="A576" s="1" t="s">
        <v>3592</v>
      </c>
      <c r="B576" s="22" t="s">
        <v>10619</v>
      </c>
      <c r="C576" s="22">
        <v>380</v>
      </c>
      <c r="D576" s="22">
        <v>-1</v>
      </c>
      <c r="E576" s="22">
        <v>2</v>
      </c>
      <c r="H576" s="56"/>
      <c r="J576" s="56"/>
    </row>
    <row r="577" spans="1:10">
      <c r="A577" s="1" t="s">
        <v>3594</v>
      </c>
      <c r="B577" s="22" t="s">
        <v>10619</v>
      </c>
      <c r="C577" s="22">
        <v>450</v>
      </c>
      <c r="D577" s="22">
        <v>-1</v>
      </c>
      <c r="E577" s="22">
        <v>2</v>
      </c>
      <c r="H577" s="56"/>
      <c r="J577" s="56"/>
    </row>
    <row r="578" spans="1:10">
      <c r="A578" s="1" t="s">
        <v>3596</v>
      </c>
      <c r="B578" s="22" t="s">
        <v>10619</v>
      </c>
      <c r="C578" s="22">
        <v>530</v>
      </c>
      <c r="D578" s="22">
        <v>-1</v>
      </c>
      <c r="E578" s="22">
        <v>2</v>
      </c>
      <c r="H578" s="56"/>
      <c r="J578" s="56"/>
    </row>
    <row r="579" spans="1:10">
      <c r="A579" s="1" t="s">
        <v>3598</v>
      </c>
      <c r="B579" s="22" t="s">
        <v>10619</v>
      </c>
      <c r="C579" s="22">
        <v>620</v>
      </c>
      <c r="D579" s="22">
        <v>-1</v>
      </c>
      <c r="E579" s="22">
        <v>2</v>
      </c>
      <c r="H579" s="56"/>
      <c r="J579" s="56"/>
    </row>
    <row r="580" spans="1:10">
      <c r="A580" s="1" t="s">
        <v>3600</v>
      </c>
      <c r="B580" s="22" t="s">
        <v>10619</v>
      </c>
      <c r="C580" s="22">
        <v>710</v>
      </c>
      <c r="D580" s="22">
        <v>-1</v>
      </c>
      <c r="E580" s="22">
        <v>2</v>
      </c>
      <c r="H580" s="56"/>
      <c r="J580" s="56"/>
    </row>
    <row r="581" spans="1:10">
      <c r="A581" s="1" t="s">
        <v>3602</v>
      </c>
      <c r="B581" s="22" t="s">
        <v>10619</v>
      </c>
      <c r="C581" s="22">
        <v>710</v>
      </c>
      <c r="D581" s="22">
        <v>-1</v>
      </c>
      <c r="E581" s="22">
        <v>2</v>
      </c>
      <c r="H581" s="56"/>
      <c r="J581" s="56"/>
    </row>
    <row r="582" spans="1:10">
      <c r="A582" s="1" t="s">
        <v>3604</v>
      </c>
      <c r="B582" s="22" t="s">
        <v>10619</v>
      </c>
      <c r="C582" s="22">
        <v>790</v>
      </c>
      <c r="D582" s="22">
        <v>-1</v>
      </c>
      <c r="E582" s="22">
        <v>2</v>
      </c>
      <c r="H582" s="56"/>
      <c r="J582" s="56"/>
    </row>
    <row r="583" spans="1:10">
      <c r="A583" s="1" t="s">
        <v>3606</v>
      </c>
      <c r="B583" s="22" t="s">
        <v>10619</v>
      </c>
      <c r="C583" s="22">
        <v>880</v>
      </c>
      <c r="D583" s="22">
        <v>-1</v>
      </c>
      <c r="E583" s="22">
        <v>2</v>
      </c>
      <c r="H583" s="56"/>
      <c r="J583" s="56"/>
    </row>
    <row r="584" spans="1:10">
      <c r="A584" s="1" t="s">
        <v>3608</v>
      </c>
      <c r="B584" s="22" t="s">
        <v>10619</v>
      </c>
      <c r="C584" s="22">
        <v>970</v>
      </c>
      <c r="D584" s="22">
        <v>-1</v>
      </c>
      <c r="E584" s="22">
        <v>2</v>
      </c>
      <c r="H584" s="56"/>
      <c r="J584" s="56"/>
    </row>
    <row r="585" spans="1:10">
      <c r="A585" s="1" t="s">
        <v>3610</v>
      </c>
      <c r="B585" s="22" t="s">
        <v>10619</v>
      </c>
      <c r="C585" s="22">
        <v>970</v>
      </c>
      <c r="D585" s="22">
        <v>-1</v>
      </c>
      <c r="E585" s="22">
        <v>2</v>
      </c>
      <c r="H585" s="56"/>
      <c r="J585" s="56"/>
    </row>
    <row r="586" spans="1:10">
      <c r="A586" s="1" t="s">
        <v>3612</v>
      </c>
      <c r="B586" s="22" t="s">
        <v>10619</v>
      </c>
      <c r="C586" s="22">
        <v>1050</v>
      </c>
      <c r="D586" s="22">
        <v>-1</v>
      </c>
      <c r="E586" s="22">
        <v>2</v>
      </c>
      <c r="H586" s="56"/>
      <c r="J586" s="56"/>
    </row>
    <row r="587" spans="1:10">
      <c r="A587" s="1" t="s">
        <v>3614</v>
      </c>
      <c r="B587" s="22" t="s">
        <v>10619</v>
      </c>
      <c r="C587" s="22">
        <v>1050</v>
      </c>
      <c r="D587" s="22">
        <v>-1</v>
      </c>
      <c r="E587" s="22">
        <v>2</v>
      </c>
      <c r="H587" s="56"/>
      <c r="J587" s="56"/>
    </row>
    <row r="588" spans="1:10">
      <c r="A588" s="1" t="s">
        <v>3616</v>
      </c>
      <c r="B588" s="22" t="s">
        <v>10619</v>
      </c>
      <c r="C588" s="22">
        <v>1180</v>
      </c>
      <c r="D588" s="22">
        <v>-1</v>
      </c>
      <c r="E588" s="22">
        <v>2</v>
      </c>
      <c r="H588" s="56"/>
      <c r="J588" s="56"/>
    </row>
    <row r="589" spans="1:10">
      <c r="A589" s="1" t="s">
        <v>3618</v>
      </c>
      <c r="B589" s="22" t="s">
        <v>10619</v>
      </c>
      <c r="C589" s="22">
        <v>1180</v>
      </c>
      <c r="D589" s="22">
        <v>-1</v>
      </c>
      <c r="E589" s="22">
        <v>2</v>
      </c>
      <c r="F589" s="22">
        <v>-40</v>
      </c>
      <c r="H589" s="56"/>
      <c r="J589" s="56"/>
    </row>
    <row r="590" spans="1:10">
      <c r="A590" s="22" t="s">
        <v>10302</v>
      </c>
      <c r="B590" s="22" t="s">
        <v>10331</v>
      </c>
      <c r="C590" s="22">
        <v>350</v>
      </c>
      <c r="D590" s="22">
        <v>-1</v>
      </c>
      <c r="E590" s="22">
        <v>2</v>
      </c>
      <c r="F590" s="22">
        <v>-110</v>
      </c>
      <c r="G590" s="22">
        <v>460</v>
      </c>
      <c r="I590" s="22" t="s">
        <v>10348</v>
      </c>
    </row>
    <row r="591" spans="1:10">
      <c r="A591" s="22" t="s">
        <v>10302</v>
      </c>
      <c r="B591" s="22" t="s">
        <v>10328</v>
      </c>
      <c r="C591" s="22">
        <v>350</v>
      </c>
      <c r="D591" s="22">
        <v>-1</v>
      </c>
      <c r="E591" s="22">
        <v>2</v>
      </c>
      <c r="F591" s="22">
        <v>-110</v>
      </c>
      <c r="I591" s="22" t="s">
        <v>10349</v>
      </c>
    </row>
    <row r="592" spans="1:10">
      <c r="A592" s="22" t="s">
        <v>10302</v>
      </c>
      <c r="B592" s="22" t="s">
        <v>10303</v>
      </c>
      <c r="C592" s="22">
        <v>400</v>
      </c>
      <c r="D592" s="22">
        <v>-1</v>
      </c>
      <c r="E592" s="22">
        <v>2</v>
      </c>
      <c r="F592" s="22">
        <v>-80</v>
      </c>
    </row>
    <row r="593" spans="1:6">
      <c r="A593" s="22" t="s">
        <v>10302</v>
      </c>
      <c r="B593" s="22" t="s">
        <v>10335</v>
      </c>
      <c r="C593" s="22">
        <v>400</v>
      </c>
      <c r="D593" s="22">
        <v>-1</v>
      </c>
      <c r="E593" s="22">
        <v>2</v>
      </c>
      <c r="F593" s="22">
        <v>-80</v>
      </c>
    </row>
    <row r="594" spans="1:6">
      <c r="A594" s="22" t="s">
        <v>10302</v>
      </c>
      <c r="B594" s="22" t="s">
        <v>10304</v>
      </c>
      <c r="C594" s="22">
        <v>480</v>
      </c>
      <c r="D594" s="22">
        <v>-1</v>
      </c>
      <c r="E594" s="22">
        <v>2</v>
      </c>
      <c r="F594" s="22">
        <v>-80</v>
      </c>
    </row>
    <row r="595" spans="1:6">
      <c r="A595" s="22" t="s">
        <v>10302</v>
      </c>
      <c r="B595" s="22" t="s">
        <v>10305</v>
      </c>
      <c r="C595" s="22">
        <v>560</v>
      </c>
      <c r="D595" s="22">
        <v>-1</v>
      </c>
      <c r="E595" s="22">
        <v>2</v>
      </c>
      <c r="F595" s="22">
        <v>-110</v>
      </c>
    </row>
    <row r="596" spans="1:6">
      <c r="A596" s="22" t="s">
        <v>10302</v>
      </c>
      <c r="B596" s="22" t="s">
        <v>10341</v>
      </c>
      <c r="C596" s="22">
        <v>560</v>
      </c>
      <c r="D596" s="22">
        <v>-1</v>
      </c>
      <c r="E596" s="22">
        <v>2</v>
      </c>
      <c r="F596" s="22">
        <v>-30</v>
      </c>
    </row>
    <row r="597" spans="1:6">
      <c r="A597" s="22" t="s">
        <v>10302</v>
      </c>
      <c r="B597" s="22" t="s">
        <v>10306</v>
      </c>
      <c r="C597" s="22">
        <v>650</v>
      </c>
      <c r="D597" s="22">
        <v>-1</v>
      </c>
      <c r="E597" s="22">
        <v>2</v>
      </c>
      <c r="F597" s="22">
        <v>-30</v>
      </c>
    </row>
    <row r="598" spans="1:6">
      <c r="A598" s="22" t="s">
        <v>10302</v>
      </c>
      <c r="B598" s="22" t="s">
        <v>10532</v>
      </c>
      <c r="C598" s="22">
        <v>740</v>
      </c>
      <c r="D598" s="22">
        <v>-1</v>
      </c>
      <c r="E598" s="22">
        <v>2</v>
      </c>
      <c r="F598" s="22">
        <v>-30</v>
      </c>
    </row>
    <row r="599" spans="1:6">
      <c r="A599" s="22" t="s">
        <v>10302</v>
      </c>
      <c r="B599" s="22" t="s">
        <v>10307</v>
      </c>
      <c r="C599" s="22">
        <v>820</v>
      </c>
      <c r="D599" s="22">
        <v>-1</v>
      </c>
      <c r="E599" s="22">
        <v>2</v>
      </c>
      <c r="F599" s="22">
        <v>-30</v>
      </c>
    </row>
    <row r="600" spans="1:6">
      <c r="A600" s="22" t="s">
        <v>10302</v>
      </c>
      <c r="B600" s="22" t="s">
        <v>10308</v>
      </c>
      <c r="C600" s="22">
        <v>820</v>
      </c>
      <c r="D600" s="22">
        <v>-1</v>
      </c>
      <c r="E600" s="22">
        <v>2</v>
      </c>
      <c r="F600" s="22">
        <v>-30</v>
      </c>
    </row>
    <row r="601" spans="1:6">
      <c r="A601" s="22" t="s">
        <v>10302</v>
      </c>
      <c r="B601" s="22" t="s">
        <v>10309</v>
      </c>
      <c r="C601" s="22">
        <v>910</v>
      </c>
      <c r="D601" s="22">
        <v>-1</v>
      </c>
      <c r="E601" s="22">
        <v>2</v>
      </c>
      <c r="F601" s="22">
        <v>-30</v>
      </c>
    </row>
    <row r="602" spans="1:6">
      <c r="A602" s="22" t="s">
        <v>10302</v>
      </c>
      <c r="B602" s="22" t="s">
        <v>10310</v>
      </c>
      <c r="C602" s="22">
        <v>1000</v>
      </c>
      <c r="D602" s="22">
        <v>-1</v>
      </c>
      <c r="E602" s="22">
        <v>2</v>
      </c>
      <c r="F602" s="22">
        <v>-30</v>
      </c>
    </row>
    <row r="603" spans="1:6">
      <c r="A603" s="22" t="s">
        <v>10302</v>
      </c>
      <c r="B603" s="22" t="s">
        <v>10311</v>
      </c>
      <c r="C603" s="22">
        <v>1000</v>
      </c>
      <c r="D603" s="22">
        <v>-1</v>
      </c>
      <c r="E603" s="22">
        <v>2</v>
      </c>
      <c r="F603" s="22">
        <v>-30</v>
      </c>
    </row>
    <row r="604" spans="1:6">
      <c r="A604" s="22" t="s">
        <v>10302</v>
      </c>
      <c r="B604" s="22" t="s">
        <v>10312</v>
      </c>
      <c r="C604" s="22">
        <v>1080</v>
      </c>
      <c r="D604" s="22">
        <v>-1</v>
      </c>
      <c r="E604" s="22">
        <v>2</v>
      </c>
      <c r="F604" s="22">
        <v>-30</v>
      </c>
    </row>
    <row r="605" spans="1:6">
      <c r="A605" s="22" t="s">
        <v>10302</v>
      </c>
      <c r="B605" s="22" t="s">
        <v>10313</v>
      </c>
      <c r="C605" s="22">
        <v>1210</v>
      </c>
      <c r="D605" s="22">
        <v>-1</v>
      </c>
      <c r="E605" s="22">
        <v>2</v>
      </c>
      <c r="F605" s="22">
        <v>-30</v>
      </c>
    </row>
    <row r="606" spans="1:6">
      <c r="A606" s="22" t="s">
        <v>10302</v>
      </c>
      <c r="B606" s="22" t="s">
        <v>10339</v>
      </c>
      <c r="C606" s="22">
        <v>1210</v>
      </c>
      <c r="D606" s="22">
        <v>-1</v>
      </c>
      <c r="E606" s="22">
        <v>2</v>
      </c>
      <c r="F606" s="22">
        <v>-30</v>
      </c>
    </row>
    <row r="607" spans="1:6">
      <c r="A607" s="22" t="s">
        <v>10302</v>
      </c>
      <c r="B607" s="22" t="s">
        <v>10314</v>
      </c>
      <c r="C607" s="22">
        <v>1210</v>
      </c>
      <c r="D607" s="22">
        <v>-1</v>
      </c>
      <c r="E607" s="22">
        <v>2</v>
      </c>
      <c r="F607" s="22">
        <v>-30</v>
      </c>
    </row>
    <row r="608" spans="1:6">
      <c r="A608" s="22" t="s">
        <v>10302</v>
      </c>
      <c r="B608" s="22" t="s">
        <v>10315</v>
      </c>
      <c r="C608" s="22">
        <v>1380</v>
      </c>
      <c r="D608" s="22">
        <v>-1</v>
      </c>
      <c r="E608" s="22">
        <v>2</v>
      </c>
      <c r="F608" s="22">
        <v>-30</v>
      </c>
    </row>
    <row r="609" spans="1:6">
      <c r="A609" s="22" t="s">
        <v>10302</v>
      </c>
      <c r="B609" s="22" t="s">
        <v>10316</v>
      </c>
      <c r="C609" s="22">
        <v>1380</v>
      </c>
      <c r="D609" s="22">
        <v>-1</v>
      </c>
      <c r="E609" s="22">
        <v>2</v>
      </c>
      <c r="F609" s="22">
        <v>-30</v>
      </c>
    </row>
    <row r="610" spans="1:6">
      <c r="A610" s="22" t="s">
        <v>10317</v>
      </c>
      <c r="B610" s="22" t="s">
        <v>10331</v>
      </c>
      <c r="C610" s="22">
        <v>390</v>
      </c>
      <c r="D610" s="22">
        <v>-1</v>
      </c>
      <c r="E610" s="22">
        <v>2</v>
      </c>
      <c r="F610" s="22">
        <v>-80</v>
      </c>
    </row>
    <row r="611" spans="1:6">
      <c r="A611" s="22" t="s">
        <v>10317</v>
      </c>
      <c r="B611" s="22" t="s">
        <v>10328</v>
      </c>
      <c r="C611" s="22">
        <v>400</v>
      </c>
      <c r="D611" s="22">
        <v>-1</v>
      </c>
      <c r="E611" s="22">
        <v>2</v>
      </c>
      <c r="F611" s="22">
        <v>-80</v>
      </c>
    </row>
    <row r="612" spans="1:6">
      <c r="A612" s="22" t="s">
        <v>10317</v>
      </c>
      <c r="B612" s="22" t="s">
        <v>10303</v>
      </c>
      <c r="C612" s="22">
        <v>400</v>
      </c>
      <c r="D612" s="22">
        <v>-1</v>
      </c>
      <c r="E612" s="22">
        <v>2</v>
      </c>
      <c r="F612" s="22">
        <v>-80</v>
      </c>
    </row>
    <row r="613" spans="1:6">
      <c r="A613" s="22" t="s">
        <v>10317</v>
      </c>
      <c r="B613" s="22" t="s">
        <v>10340</v>
      </c>
      <c r="C613" s="22">
        <v>480</v>
      </c>
      <c r="D613" s="22">
        <v>-1</v>
      </c>
      <c r="E613" s="22">
        <v>2</v>
      </c>
      <c r="F613" s="22">
        <v>-30</v>
      </c>
    </row>
    <row r="614" spans="1:6">
      <c r="A614" s="22" t="s">
        <v>10317</v>
      </c>
      <c r="B614" s="22" t="s">
        <v>10304</v>
      </c>
      <c r="C614" s="22">
        <v>560</v>
      </c>
      <c r="D614" s="22">
        <v>-1</v>
      </c>
      <c r="E614" s="22">
        <v>2</v>
      </c>
      <c r="F614" s="22">
        <v>-30</v>
      </c>
    </row>
    <row r="615" spans="1:6">
      <c r="A615" s="22" t="s">
        <v>10317</v>
      </c>
      <c r="B615" s="22" t="s">
        <v>10305</v>
      </c>
      <c r="C615" s="22">
        <v>560</v>
      </c>
      <c r="D615" s="22">
        <v>-1</v>
      </c>
      <c r="E615" s="22">
        <v>2</v>
      </c>
      <c r="F615" s="22">
        <v>-30</v>
      </c>
    </row>
    <row r="616" spans="1:6">
      <c r="A616" s="22" t="s">
        <v>10317</v>
      </c>
      <c r="B616" s="22" t="s">
        <v>10341</v>
      </c>
      <c r="C616" s="22">
        <v>650</v>
      </c>
      <c r="D616" s="22">
        <v>-1</v>
      </c>
      <c r="E616" s="22">
        <v>2</v>
      </c>
      <c r="F616" s="22">
        <v>-30</v>
      </c>
    </row>
    <row r="617" spans="1:6">
      <c r="A617" s="22" t="s">
        <v>10317</v>
      </c>
      <c r="B617" s="22" t="s">
        <v>10306</v>
      </c>
      <c r="C617" s="22">
        <v>740</v>
      </c>
      <c r="D617" s="22">
        <v>-1</v>
      </c>
      <c r="E617" s="22">
        <v>2</v>
      </c>
      <c r="F617" s="22">
        <v>-30</v>
      </c>
    </row>
    <row r="618" spans="1:6">
      <c r="A618" s="22" t="s">
        <v>10317</v>
      </c>
      <c r="B618" s="22" t="s">
        <v>10533</v>
      </c>
      <c r="C618" s="22">
        <v>740</v>
      </c>
      <c r="D618" s="22">
        <v>-1</v>
      </c>
      <c r="E618" s="22">
        <v>2</v>
      </c>
      <c r="F618" s="22">
        <v>-30</v>
      </c>
    </row>
    <row r="619" spans="1:6">
      <c r="A619" s="22" t="s">
        <v>10317</v>
      </c>
      <c r="B619" s="22" t="s">
        <v>10307</v>
      </c>
      <c r="C619" s="22">
        <v>820</v>
      </c>
      <c r="D619" s="22">
        <v>-1</v>
      </c>
      <c r="E619" s="22">
        <v>2</v>
      </c>
      <c r="F619" s="22">
        <v>-30</v>
      </c>
    </row>
    <row r="620" spans="1:6">
      <c r="A620" s="22" t="s">
        <v>10317</v>
      </c>
      <c r="B620" s="22" t="s">
        <v>10308</v>
      </c>
      <c r="C620" s="22">
        <v>910</v>
      </c>
      <c r="D620" s="22">
        <v>-1</v>
      </c>
      <c r="E620" s="22">
        <v>2</v>
      </c>
      <c r="F620" s="22">
        <v>-30</v>
      </c>
    </row>
    <row r="621" spans="1:6">
      <c r="A621" s="22" t="s">
        <v>10317</v>
      </c>
      <c r="B621" s="22" t="s">
        <v>10309</v>
      </c>
      <c r="C621" s="22">
        <v>910</v>
      </c>
      <c r="D621" s="22">
        <v>-1</v>
      </c>
      <c r="E621" s="22">
        <v>2</v>
      </c>
      <c r="F621" s="22">
        <v>-30</v>
      </c>
    </row>
    <row r="622" spans="1:6">
      <c r="A622" s="22" t="s">
        <v>10317</v>
      </c>
      <c r="B622" s="22" t="s">
        <v>10310</v>
      </c>
      <c r="C622" s="22">
        <v>1000</v>
      </c>
      <c r="D622" s="22">
        <v>-1</v>
      </c>
      <c r="E622" s="22">
        <v>2</v>
      </c>
      <c r="F622" s="22">
        <v>-30</v>
      </c>
    </row>
    <row r="623" spans="1:6">
      <c r="A623" s="22" t="s">
        <v>10317</v>
      </c>
      <c r="B623" s="22" t="s">
        <v>10311</v>
      </c>
      <c r="C623" s="22">
        <v>1080</v>
      </c>
      <c r="D623" s="22">
        <v>-1</v>
      </c>
      <c r="E623" s="22">
        <v>2</v>
      </c>
      <c r="F623" s="22">
        <v>-30</v>
      </c>
    </row>
    <row r="624" spans="1:6">
      <c r="A624" s="22" t="s">
        <v>10317</v>
      </c>
      <c r="B624" s="22" t="s">
        <v>10312</v>
      </c>
      <c r="C624" s="22">
        <v>1210</v>
      </c>
      <c r="D624" s="22">
        <v>-1</v>
      </c>
      <c r="E624" s="22">
        <v>2</v>
      </c>
      <c r="F624" s="22">
        <v>-30</v>
      </c>
    </row>
    <row r="625" spans="1:6">
      <c r="A625" s="22" t="s">
        <v>10317</v>
      </c>
      <c r="B625" s="22" t="s">
        <v>10313</v>
      </c>
      <c r="C625" s="22">
        <v>1210</v>
      </c>
      <c r="D625" s="22">
        <v>-1</v>
      </c>
      <c r="E625" s="22">
        <v>2</v>
      </c>
      <c r="F625" s="22">
        <v>-30</v>
      </c>
    </row>
    <row r="626" spans="1:6">
      <c r="A626" s="22" t="s">
        <v>10317</v>
      </c>
      <c r="B626" s="22" t="s">
        <v>10339</v>
      </c>
      <c r="C626" s="22">
        <v>1210</v>
      </c>
      <c r="D626" s="22">
        <v>-1</v>
      </c>
      <c r="E626" s="22">
        <v>2</v>
      </c>
      <c r="F626" s="22">
        <v>-30</v>
      </c>
    </row>
    <row r="627" spans="1:6">
      <c r="A627" s="22" t="s">
        <v>10317</v>
      </c>
      <c r="B627" s="22" t="s">
        <v>10314</v>
      </c>
      <c r="C627" s="22">
        <v>1210</v>
      </c>
      <c r="D627" s="22">
        <v>-1</v>
      </c>
      <c r="E627" s="22">
        <v>2</v>
      </c>
      <c r="F627" s="22">
        <v>-30</v>
      </c>
    </row>
    <row r="628" spans="1:6">
      <c r="A628" s="22" t="s">
        <v>10317</v>
      </c>
      <c r="B628" s="22" t="s">
        <v>10315</v>
      </c>
      <c r="C628" s="22">
        <v>1380</v>
      </c>
      <c r="D628" s="22">
        <v>-1</v>
      </c>
      <c r="E628" s="22">
        <v>2</v>
      </c>
      <c r="F628" s="22">
        <v>-30</v>
      </c>
    </row>
    <row r="629" spans="1:6">
      <c r="A629" s="22" t="s">
        <v>10317</v>
      </c>
      <c r="B629" s="22" t="s">
        <v>10316</v>
      </c>
      <c r="C629" s="22">
        <v>1560</v>
      </c>
      <c r="D629" s="22">
        <v>-1</v>
      </c>
      <c r="E629" s="22">
        <v>2</v>
      </c>
      <c r="F629" s="22">
        <v>-30</v>
      </c>
    </row>
    <row r="630" spans="1:6">
      <c r="A630" s="22" t="s">
        <v>10318</v>
      </c>
      <c r="B630" s="22" t="s">
        <v>10331</v>
      </c>
      <c r="C630" s="22">
        <v>390</v>
      </c>
      <c r="D630" s="22">
        <v>-1</v>
      </c>
      <c r="E630" s="22">
        <v>2</v>
      </c>
      <c r="F630" s="22">
        <v>-30</v>
      </c>
    </row>
    <row r="631" spans="1:6">
      <c r="A631" s="22" t="s">
        <v>10318</v>
      </c>
      <c r="B631" s="22" t="s">
        <v>10328</v>
      </c>
      <c r="C631" s="22">
        <v>480</v>
      </c>
      <c r="D631" s="22">
        <v>-1</v>
      </c>
      <c r="E631" s="22">
        <v>2</v>
      </c>
      <c r="F631" s="22">
        <v>-30</v>
      </c>
    </row>
    <row r="632" spans="1:6">
      <c r="A632" s="22" t="s">
        <v>10318</v>
      </c>
      <c r="B632" s="22" t="s">
        <v>10303</v>
      </c>
      <c r="C632" s="22">
        <v>480</v>
      </c>
      <c r="D632" s="22">
        <v>-1</v>
      </c>
      <c r="E632" s="22">
        <v>2</v>
      </c>
      <c r="F632" s="22">
        <v>-30</v>
      </c>
    </row>
    <row r="633" spans="1:6">
      <c r="A633" s="22" t="s">
        <v>10318</v>
      </c>
      <c r="B633" s="22" t="s">
        <v>5688</v>
      </c>
      <c r="C633" s="22">
        <v>480</v>
      </c>
      <c r="D633" s="22">
        <v>-1</v>
      </c>
      <c r="E633" s="22">
        <v>2</v>
      </c>
      <c r="F633" s="22">
        <v>-30</v>
      </c>
    </row>
    <row r="634" spans="1:6">
      <c r="A634" s="22" t="s">
        <v>10318</v>
      </c>
      <c r="B634" s="22" t="s">
        <v>10304</v>
      </c>
      <c r="C634" s="22">
        <v>560</v>
      </c>
      <c r="D634" s="22">
        <v>-1</v>
      </c>
      <c r="E634" s="22">
        <v>2</v>
      </c>
      <c r="F634" s="22">
        <v>-30</v>
      </c>
    </row>
    <row r="635" spans="1:6">
      <c r="A635" s="22" t="s">
        <v>10318</v>
      </c>
      <c r="B635" s="22" t="s">
        <v>10305</v>
      </c>
      <c r="C635" s="22">
        <v>650</v>
      </c>
      <c r="D635" s="22">
        <v>-1</v>
      </c>
      <c r="E635" s="22">
        <v>2</v>
      </c>
      <c r="F635" s="22">
        <v>-30</v>
      </c>
    </row>
    <row r="636" spans="1:6">
      <c r="A636" s="22" t="s">
        <v>10318</v>
      </c>
      <c r="B636" s="22" t="s">
        <v>10341</v>
      </c>
      <c r="C636" s="22">
        <v>740</v>
      </c>
      <c r="D636" s="22">
        <v>-1</v>
      </c>
      <c r="E636" s="22">
        <v>2</v>
      </c>
      <c r="F636" s="22">
        <v>-30</v>
      </c>
    </row>
    <row r="637" spans="1:6">
      <c r="A637" s="22" t="s">
        <v>10318</v>
      </c>
      <c r="B637" s="22" t="s">
        <v>10306</v>
      </c>
      <c r="C637" s="22">
        <v>470</v>
      </c>
      <c r="D637" s="22">
        <v>-1</v>
      </c>
      <c r="E637" s="22">
        <v>2</v>
      </c>
      <c r="F637" s="22">
        <v>-30</v>
      </c>
    </row>
    <row r="638" spans="1:6">
      <c r="A638" s="22" t="s">
        <v>10318</v>
      </c>
      <c r="B638" s="22" t="s">
        <v>10533</v>
      </c>
      <c r="C638" s="22">
        <v>820</v>
      </c>
      <c r="D638" s="22">
        <v>-1</v>
      </c>
      <c r="E638" s="22">
        <v>2</v>
      </c>
      <c r="F638" s="22">
        <v>-30</v>
      </c>
    </row>
    <row r="639" spans="1:6">
      <c r="A639" s="22" t="s">
        <v>10318</v>
      </c>
      <c r="B639" s="22" t="s">
        <v>10307</v>
      </c>
      <c r="C639" s="22">
        <v>910</v>
      </c>
      <c r="D639" s="22">
        <v>-1</v>
      </c>
      <c r="E639" s="22">
        <v>2</v>
      </c>
      <c r="F639" s="22">
        <v>-30</v>
      </c>
    </row>
    <row r="640" spans="1:6">
      <c r="A640" s="22" t="s">
        <v>10318</v>
      </c>
      <c r="B640" s="22" t="s">
        <v>10308</v>
      </c>
      <c r="C640" s="22">
        <v>910</v>
      </c>
      <c r="D640" s="22">
        <v>-1</v>
      </c>
      <c r="E640" s="22">
        <v>2</v>
      </c>
      <c r="F640" s="22">
        <v>-30</v>
      </c>
    </row>
    <row r="641" spans="1:6">
      <c r="A641" s="22" t="s">
        <v>10318</v>
      </c>
      <c r="B641" s="22" t="s">
        <v>10309</v>
      </c>
      <c r="C641" s="22">
        <v>1000</v>
      </c>
      <c r="D641" s="22">
        <v>-1</v>
      </c>
      <c r="E641" s="22">
        <v>2</v>
      </c>
      <c r="F641" s="22">
        <v>-30</v>
      </c>
    </row>
    <row r="642" spans="1:6">
      <c r="A642" s="22" t="s">
        <v>10318</v>
      </c>
      <c r="B642" s="22" t="s">
        <v>10310</v>
      </c>
      <c r="C642" s="22">
        <v>1080</v>
      </c>
      <c r="D642" s="22">
        <v>-1</v>
      </c>
      <c r="E642" s="22">
        <v>2</v>
      </c>
      <c r="F642" s="22">
        <v>-30</v>
      </c>
    </row>
    <row r="643" spans="1:6">
      <c r="A643" s="22" t="s">
        <v>10318</v>
      </c>
      <c r="B643" s="22" t="s">
        <v>10311</v>
      </c>
      <c r="C643" s="22">
        <v>1210</v>
      </c>
      <c r="D643" s="22">
        <v>-1</v>
      </c>
      <c r="E643" s="22">
        <v>2</v>
      </c>
      <c r="F643" s="22">
        <v>-30</v>
      </c>
    </row>
    <row r="644" spans="1:6">
      <c r="A644" s="22" t="s">
        <v>10318</v>
      </c>
      <c r="B644" s="22" t="s">
        <v>10312</v>
      </c>
      <c r="C644" s="22">
        <v>1210</v>
      </c>
      <c r="D644" s="22">
        <v>-1</v>
      </c>
      <c r="E644" s="22">
        <v>2</v>
      </c>
      <c r="F644" s="22">
        <v>-30</v>
      </c>
    </row>
    <row r="645" spans="1:6">
      <c r="A645" s="22" t="s">
        <v>10318</v>
      </c>
      <c r="B645" s="22" t="s">
        <v>10313</v>
      </c>
      <c r="C645" s="22">
        <v>1210</v>
      </c>
      <c r="D645" s="22">
        <v>-1</v>
      </c>
      <c r="E645" s="22">
        <v>2</v>
      </c>
      <c r="F645" s="22">
        <v>-30</v>
      </c>
    </row>
    <row r="646" spans="1:6">
      <c r="A646" s="22" t="s">
        <v>10318</v>
      </c>
      <c r="B646" s="22" t="s">
        <v>10336</v>
      </c>
      <c r="C646" s="22">
        <v>1380</v>
      </c>
      <c r="D646" s="22">
        <v>-1</v>
      </c>
      <c r="E646" s="22">
        <v>2</v>
      </c>
      <c r="F646" s="22">
        <v>-30</v>
      </c>
    </row>
    <row r="647" spans="1:6">
      <c r="A647" s="22" t="s">
        <v>10318</v>
      </c>
      <c r="B647" s="22" t="s">
        <v>10314</v>
      </c>
      <c r="C647" s="22">
        <v>1380</v>
      </c>
      <c r="D647" s="22">
        <v>-1</v>
      </c>
      <c r="E647" s="22">
        <v>2</v>
      </c>
      <c r="F647" s="22">
        <v>-30</v>
      </c>
    </row>
    <row r="648" spans="1:6">
      <c r="A648" s="22" t="s">
        <v>10318</v>
      </c>
      <c r="B648" s="22" t="s">
        <v>10315</v>
      </c>
      <c r="C648" s="22">
        <v>1380</v>
      </c>
      <c r="D648" s="22">
        <v>-1</v>
      </c>
      <c r="E648" s="22">
        <v>2</v>
      </c>
      <c r="F648" s="22">
        <v>-30</v>
      </c>
    </row>
    <row r="649" spans="1:6">
      <c r="A649" s="22" t="s">
        <v>10318</v>
      </c>
      <c r="B649" s="22" t="s">
        <v>10316</v>
      </c>
      <c r="C649" s="22">
        <v>1560</v>
      </c>
      <c r="D649" s="22">
        <v>-1</v>
      </c>
      <c r="E649" s="22">
        <v>2</v>
      </c>
      <c r="F649" s="22">
        <v>-30</v>
      </c>
    </row>
    <row r="650" spans="1:6">
      <c r="A650" s="22" t="s">
        <v>10319</v>
      </c>
      <c r="B650" s="22" t="s">
        <v>10331</v>
      </c>
      <c r="C650" s="22">
        <v>480</v>
      </c>
      <c r="D650" s="22">
        <v>-1</v>
      </c>
      <c r="E650" s="22">
        <v>2</v>
      </c>
      <c r="F650" s="22">
        <v>-30</v>
      </c>
    </row>
    <row r="651" spans="1:6">
      <c r="A651" s="22" t="s">
        <v>10319</v>
      </c>
      <c r="B651" s="22" t="s">
        <v>10328</v>
      </c>
      <c r="C651" s="22">
        <v>560</v>
      </c>
      <c r="D651" s="22">
        <v>-1</v>
      </c>
      <c r="E651" s="22">
        <v>2</v>
      </c>
      <c r="F651" s="22">
        <v>-30</v>
      </c>
    </row>
    <row r="652" spans="1:6">
      <c r="A652" s="22" t="s">
        <v>10319</v>
      </c>
      <c r="B652" s="22" t="s">
        <v>10303</v>
      </c>
      <c r="C652" s="22">
        <v>560</v>
      </c>
      <c r="D652" s="22">
        <v>-1</v>
      </c>
      <c r="E652" s="22">
        <v>2</v>
      </c>
      <c r="F652" s="22">
        <v>-30</v>
      </c>
    </row>
    <row r="653" spans="1:6">
      <c r="A653" s="22" t="s">
        <v>10319</v>
      </c>
      <c r="B653" s="22" t="s">
        <v>10337</v>
      </c>
      <c r="C653" s="22">
        <v>560</v>
      </c>
      <c r="D653" s="22">
        <v>-1</v>
      </c>
      <c r="E653" s="22">
        <v>2</v>
      </c>
      <c r="F653" s="22">
        <v>-30</v>
      </c>
    </row>
    <row r="654" spans="1:6">
      <c r="A654" s="22" t="s">
        <v>10319</v>
      </c>
      <c r="B654" s="22" t="s">
        <v>10304</v>
      </c>
      <c r="C654" s="22">
        <v>650</v>
      </c>
      <c r="D654" s="22">
        <v>-1</v>
      </c>
      <c r="E654" s="22">
        <v>2</v>
      </c>
      <c r="F654" s="22">
        <v>-30</v>
      </c>
    </row>
    <row r="655" spans="1:6">
      <c r="A655" s="22" t="s">
        <v>10319</v>
      </c>
      <c r="B655" s="22" t="s">
        <v>10305</v>
      </c>
      <c r="C655" s="22">
        <v>740</v>
      </c>
      <c r="D655" s="22">
        <v>-1</v>
      </c>
      <c r="E655" s="22">
        <v>2</v>
      </c>
      <c r="F655" s="22">
        <v>-30</v>
      </c>
    </row>
    <row r="656" spans="1:6">
      <c r="A656" s="22" t="s">
        <v>10319</v>
      </c>
      <c r="B656" s="22" t="s">
        <v>10341</v>
      </c>
      <c r="C656" s="22">
        <v>740</v>
      </c>
      <c r="D656" s="22">
        <v>-1</v>
      </c>
      <c r="E656" s="22">
        <v>2</v>
      </c>
      <c r="F656" s="22">
        <v>-30</v>
      </c>
    </row>
    <row r="657" spans="1:6">
      <c r="A657" s="22" t="s">
        <v>10319</v>
      </c>
      <c r="B657" s="22" t="s">
        <v>10306</v>
      </c>
      <c r="C657" s="22">
        <v>820</v>
      </c>
      <c r="D657" s="22">
        <v>-1</v>
      </c>
      <c r="E657" s="22">
        <v>2</v>
      </c>
      <c r="F657" s="22">
        <v>-30</v>
      </c>
    </row>
    <row r="658" spans="1:6">
      <c r="A658" s="22" t="s">
        <v>10319</v>
      </c>
      <c r="B658" s="22" t="s">
        <v>10533</v>
      </c>
      <c r="C658" s="22">
        <v>910</v>
      </c>
      <c r="D658" s="22">
        <v>-1</v>
      </c>
      <c r="E658" s="22">
        <v>2</v>
      </c>
      <c r="F658" s="22">
        <v>-30</v>
      </c>
    </row>
    <row r="659" spans="1:6">
      <c r="A659" s="22" t="s">
        <v>10319</v>
      </c>
      <c r="B659" s="22" t="s">
        <v>10307</v>
      </c>
      <c r="C659" s="22">
        <v>1000</v>
      </c>
      <c r="D659" s="22">
        <v>-1</v>
      </c>
      <c r="E659" s="22">
        <v>2</v>
      </c>
      <c r="F659" s="22">
        <v>-30</v>
      </c>
    </row>
    <row r="660" spans="1:6">
      <c r="A660" s="22" t="s">
        <v>10319</v>
      </c>
      <c r="B660" s="22" t="s">
        <v>10308</v>
      </c>
      <c r="C660" s="22">
        <v>1000</v>
      </c>
      <c r="D660" s="22">
        <v>-1</v>
      </c>
      <c r="E660" s="22">
        <v>2</v>
      </c>
      <c r="F660" s="22">
        <v>-30</v>
      </c>
    </row>
    <row r="661" spans="1:6">
      <c r="A661" s="22" t="s">
        <v>10319</v>
      </c>
      <c r="B661" s="22" t="s">
        <v>10309</v>
      </c>
      <c r="C661" s="22">
        <v>1080</v>
      </c>
      <c r="D661" s="22">
        <v>-1</v>
      </c>
      <c r="E661" s="22">
        <v>2</v>
      </c>
      <c r="F661" s="22">
        <v>-30</v>
      </c>
    </row>
    <row r="662" spans="1:6">
      <c r="A662" s="22" t="s">
        <v>10319</v>
      </c>
      <c r="B662" s="22" t="s">
        <v>10310</v>
      </c>
      <c r="C662" s="22">
        <v>1210</v>
      </c>
      <c r="D662" s="22">
        <v>-1</v>
      </c>
      <c r="E662" s="22">
        <v>2</v>
      </c>
      <c r="F662" s="22">
        <v>-30</v>
      </c>
    </row>
    <row r="663" spans="1:6">
      <c r="A663" s="22" t="s">
        <v>10319</v>
      </c>
      <c r="B663" s="22" t="s">
        <v>10311</v>
      </c>
      <c r="C663" s="22">
        <v>1210</v>
      </c>
      <c r="D663" s="22">
        <v>-1</v>
      </c>
      <c r="E663" s="22">
        <v>2</v>
      </c>
      <c r="F663" s="22">
        <v>-30</v>
      </c>
    </row>
    <row r="664" spans="1:6">
      <c r="A664" s="22" t="s">
        <v>10319</v>
      </c>
      <c r="B664" s="22" t="s">
        <v>10312</v>
      </c>
      <c r="C664" s="22">
        <v>1210</v>
      </c>
      <c r="D664" s="22">
        <v>-1</v>
      </c>
      <c r="E664" s="22">
        <v>2</v>
      </c>
      <c r="F664" s="22">
        <v>-30</v>
      </c>
    </row>
    <row r="665" spans="1:6">
      <c r="A665" s="22" t="s">
        <v>10319</v>
      </c>
      <c r="B665" s="22" t="s">
        <v>10313</v>
      </c>
      <c r="C665" s="22">
        <v>1380</v>
      </c>
      <c r="D665" s="22">
        <v>-1</v>
      </c>
      <c r="E665" s="22">
        <v>2</v>
      </c>
      <c r="F665" s="22">
        <v>-30</v>
      </c>
    </row>
    <row r="666" spans="1:6">
      <c r="A666" s="22" t="s">
        <v>10319</v>
      </c>
      <c r="B666" s="22" t="s">
        <v>10338</v>
      </c>
      <c r="C666" s="22">
        <v>1380</v>
      </c>
      <c r="D666" s="22">
        <v>-1</v>
      </c>
      <c r="E666" s="22">
        <v>2</v>
      </c>
      <c r="F666" s="22">
        <v>-30</v>
      </c>
    </row>
    <row r="667" spans="1:6">
      <c r="A667" s="22" t="s">
        <v>10319</v>
      </c>
      <c r="B667" s="22" t="s">
        <v>10314</v>
      </c>
      <c r="C667" s="22">
        <v>1380</v>
      </c>
      <c r="D667" s="22">
        <v>-1</v>
      </c>
      <c r="E667" s="22">
        <v>2</v>
      </c>
      <c r="F667" s="22">
        <v>-30</v>
      </c>
    </row>
    <row r="668" spans="1:6">
      <c r="A668" s="22" t="s">
        <v>10319</v>
      </c>
      <c r="B668" s="22" t="s">
        <v>10315</v>
      </c>
      <c r="C668" s="22">
        <v>1560</v>
      </c>
      <c r="D668" s="22">
        <v>-1</v>
      </c>
      <c r="E668" s="22">
        <v>2</v>
      </c>
      <c r="F668" s="22">
        <v>-30</v>
      </c>
    </row>
    <row r="669" spans="1:6">
      <c r="A669" s="22" t="s">
        <v>10319</v>
      </c>
      <c r="B669" s="22" t="s">
        <v>10316</v>
      </c>
      <c r="C669" s="22">
        <v>1560</v>
      </c>
      <c r="D669" s="22">
        <v>-1</v>
      </c>
      <c r="E669" s="22">
        <v>2</v>
      </c>
      <c r="F669" s="22">
        <v>-30</v>
      </c>
    </row>
    <row r="670" spans="1:6">
      <c r="A670" s="22" t="s">
        <v>10320</v>
      </c>
      <c r="B670" s="22" t="s">
        <v>10331</v>
      </c>
      <c r="C670" s="22">
        <v>560</v>
      </c>
      <c r="D670" s="22">
        <v>-1</v>
      </c>
      <c r="E670" s="22">
        <v>2</v>
      </c>
      <c r="F670" s="22">
        <v>-30</v>
      </c>
    </row>
    <row r="671" spans="1:6">
      <c r="A671" s="22" t="s">
        <v>10320</v>
      </c>
      <c r="B671" s="22" t="s">
        <v>10328</v>
      </c>
      <c r="C671" s="22">
        <v>560</v>
      </c>
      <c r="D671" s="22">
        <v>-1</v>
      </c>
      <c r="E671" s="22">
        <v>2</v>
      </c>
      <c r="F671" s="22">
        <v>-30</v>
      </c>
    </row>
    <row r="672" spans="1:6">
      <c r="A672" s="22" t="s">
        <v>10320</v>
      </c>
      <c r="B672" s="22" t="s">
        <v>10303</v>
      </c>
      <c r="C672" s="22">
        <v>650</v>
      </c>
      <c r="D672" s="22">
        <v>-1</v>
      </c>
      <c r="E672" s="22">
        <v>2</v>
      </c>
      <c r="F672" s="22">
        <v>-30</v>
      </c>
    </row>
    <row r="673" spans="1:6">
      <c r="A673" s="22" t="s">
        <v>10320</v>
      </c>
      <c r="B673" s="22" t="s">
        <v>10340</v>
      </c>
      <c r="C673" s="22">
        <v>650</v>
      </c>
      <c r="D673" s="22">
        <v>-1</v>
      </c>
      <c r="E673" s="22">
        <v>2</v>
      </c>
      <c r="F673" s="22">
        <v>-30</v>
      </c>
    </row>
    <row r="674" spans="1:6">
      <c r="A674" s="22" t="s">
        <v>10320</v>
      </c>
      <c r="B674" s="22" t="s">
        <v>10304</v>
      </c>
      <c r="C674" s="22">
        <v>740</v>
      </c>
      <c r="D674" s="22">
        <v>-1</v>
      </c>
      <c r="E674" s="22">
        <v>2</v>
      </c>
      <c r="F674" s="22">
        <v>-30</v>
      </c>
    </row>
    <row r="675" spans="1:6">
      <c r="A675" s="22" t="s">
        <v>10320</v>
      </c>
      <c r="B675" s="22" t="s">
        <v>10305</v>
      </c>
      <c r="C675" s="22">
        <v>820</v>
      </c>
      <c r="D675" s="22">
        <v>-1</v>
      </c>
      <c r="E675" s="22">
        <v>2</v>
      </c>
      <c r="F675" s="22">
        <v>-30</v>
      </c>
    </row>
    <row r="676" spans="1:6">
      <c r="A676" s="22" t="s">
        <v>10320</v>
      </c>
      <c r="B676" s="22" t="s">
        <v>10341</v>
      </c>
      <c r="C676" s="22">
        <v>820</v>
      </c>
      <c r="D676" s="22">
        <v>-1</v>
      </c>
      <c r="E676" s="22">
        <v>2</v>
      </c>
      <c r="F676" s="22">
        <v>-30</v>
      </c>
    </row>
    <row r="677" spans="1:6">
      <c r="A677" s="22" t="s">
        <v>10320</v>
      </c>
      <c r="B677" s="22" t="s">
        <v>10306</v>
      </c>
      <c r="C677" s="22">
        <v>910</v>
      </c>
      <c r="D677" s="22">
        <v>-1</v>
      </c>
      <c r="E677" s="22">
        <v>2</v>
      </c>
      <c r="F677" s="22">
        <v>-30</v>
      </c>
    </row>
    <row r="678" spans="1:6">
      <c r="A678" s="22" t="s">
        <v>10320</v>
      </c>
      <c r="B678" s="22" t="s">
        <v>10533</v>
      </c>
      <c r="C678" s="22">
        <v>1000</v>
      </c>
      <c r="D678" s="22">
        <v>-1</v>
      </c>
      <c r="E678" s="22">
        <v>2</v>
      </c>
      <c r="F678" s="22">
        <v>-30</v>
      </c>
    </row>
    <row r="679" spans="1:6">
      <c r="A679" s="22" t="s">
        <v>10320</v>
      </c>
      <c r="B679" s="22" t="s">
        <v>10307</v>
      </c>
      <c r="C679" s="22">
        <v>1000</v>
      </c>
      <c r="D679" s="22">
        <v>-1</v>
      </c>
      <c r="E679" s="22">
        <v>2</v>
      </c>
      <c r="F679" s="22">
        <v>-30</v>
      </c>
    </row>
    <row r="680" spans="1:6">
      <c r="A680" s="22" t="s">
        <v>10320</v>
      </c>
      <c r="B680" s="22" t="s">
        <v>10308</v>
      </c>
      <c r="C680" s="22">
        <v>1080</v>
      </c>
      <c r="D680" s="22">
        <v>-1</v>
      </c>
      <c r="E680" s="22">
        <v>2</v>
      </c>
      <c r="F680" s="22">
        <v>-30</v>
      </c>
    </row>
    <row r="681" spans="1:6">
      <c r="A681" s="22" t="s">
        <v>10320</v>
      </c>
      <c r="B681" s="22" t="s">
        <v>10309</v>
      </c>
      <c r="C681" s="22">
        <v>1210</v>
      </c>
      <c r="D681" s="22">
        <v>-1</v>
      </c>
      <c r="E681" s="22">
        <v>2</v>
      </c>
      <c r="F681" s="22">
        <v>-30</v>
      </c>
    </row>
    <row r="682" spans="1:6">
      <c r="A682" s="22" t="s">
        <v>10320</v>
      </c>
      <c r="B682" s="22" t="s">
        <v>10310</v>
      </c>
      <c r="C682" s="22">
        <v>1210</v>
      </c>
      <c r="D682" s="22">
        <v>-1</v>
      </c>
      <c r="E682" s="22">
        <v>2</v>
      </c>
      <c r="F682" s="22">
        <v>-30</v>
      </c>
    </row>
    <row r="683" spans="1:6">
      <c r="A683" s="22" t="s">
        <v>10320</v>
      </c>
      <c r="B683" s="22" t="s">
        <v>10311</v>
      </c>
      <c r="C683" s="22">
        <v>1210</v>
      </c>
      <c r="D683" s="22">
        <v>-1</v>
      </c>
      <c r="E683" s="22">
        <v>2</v>
      </c>
      <c r="F683" s="22">
        <v>-30</v>
      </c>
    </row>
    <row r="684" spans="1:6">
      <c r="A684" s="22" t="s">
        <v>10320</v>
      </c>
      <c r="B684" s="22" t="s">
        <v>10312</v>
      </c>
      <c r="C684" s="22">
        <v>1380</v>
      </c>
      <c r="D684" s="22">
        <v>-1</v>
      </c>
      <c r="E684" s="22">
        <v>2</v>
      </c>
      <c r="F684" s="22">
        <v>-30</v>
      </c>
    </row>
    <row r="685" spans="1:6">
      <c r="A685" s="22" t="s">
        <v>10320</v>
      </c>
      <c r="B685" s="22" t="s">
        <v>10313</v>
      </c>
      <c r="C685" s="22">
        <v>1380</v>
      </c>
      <c r="D685" s="22">
        <v>-1</v>
      </c>
      <c r="E685" s="22">
        <v>2</v>
      </c>
      <c r="F685" s="22">
        <v>-30</v>
      </c>
    </row>
    <row r="686" spans="1:6">
      <c r="A686" s="22" t="s">
        <v>10320</v>
      </c>
      <c r="B686" s="22" t="s">
        <v>10339</v>
      </c>
      <c r="C686" s="22">
        <v>1380</v>
      </c>
      <c r="D686" s="22">
        <v>-1</v>
      </c>
      <c r="E686" s="22">
        <v>2</v>
      </c>
      <c r="F686" s="22">
        <v>-30</v>
      </c>
    </row>
    <row r="687" spans="1:6">
      <c r="A687" s="22" t="s">
        <v>10320</v>
      </c>
      <c r="B687" s="22" t="s">
        <v>10314</v>
      </c>
      <c r="C687" s="22">
        <v>1560</v>
      </c>
      <c r="D687" s="22">
        <v>-1</v>
      </c>
      <c r="E687" s="22">
        <v>2</v>
      </c>
      <c r="F687" s="22">
        <v>-30</v>
      </c>
    </row>
    <row r="688" spans="1:6">
      <c r="A688" s="22" t="s">
        <v>10320</v>
      </c>
      <c r="B688" s="22" t="s">
        <v>10315</v>
      </c>
      <c r="C688" s="22">
        <v>1560</v>
      </c>
      <c r="D688" s="22">
        <v>-1</v>
      </c>
      <c r="E688" s="22">
        <v>2</v>
      </c>
      <c r="F688" s="22">
        <v>-30</v>
      </c>
    </row>
    <row r="689" spans="1:6">
      <c r="A689" s="22" t="s">
        <v>10320</v>
      </c>
      <c r="B689" s="22" t="s">
        <v>10316</v>
      </c>
      <c r="C689" s="22">
        <v>1730</v>
      </c>
      <c r="D689" s="22">
        <v>-1</v>
      </c>
      <c r="E689" s="22">
        <v>2</v>
      </c>
      <c r="F689" s="22">
        <v>-30</v>
      </c>
    </row>
    <row r="690" spans="1:6">
      <c r="A690" s="22" t="s">
        <v>10321</v>
      </c>
      <c r="B690" s="22" t="s">
        <v>10331</v>
      </c>
      <c r="C690" s="22">
        <v>560</v>
      </c>
      <c r="D690" s="22">
        <v>-1</v>
      </c>
      <c r="E690" s="22">
        <v>2</v>
      </c>
      <c r="F690" s="22">
        <v>-30</v>
      </c>
    </row>
    <row r="691" spans="1:6">
      <c r="A691" s="22" t="s">
        <v>10321</v>
      </c>
      <c r="B691" s="22" t="s">
        <v>10328</v>
      </c>
      <c r="C691" s="22">
        <v>650</v>
      </c>
      <c r="D691" s="22">
        <v>-1</v>
      </c>
      <c r="E691" s="22">
        <v>2</v>
      </c>
      <c r="F691" s="22">
        <v>-30</v>
      </c>
    </row>
    <row r="692" spans="1:6">
      <c r="A692" s="22" t="s">
        <v>10321</v>
      </c>
      <c r="B692" s="22" t="s">
        <v>10303</v>
      </c>
      <c r="C692" s="22">
        <v>650</v>
      </c>
      <c r="D692" s="22">
        <v>-1</v>
      </c>
      <c r="E692" s="22">
        <v>2</v>
      </c>
      <c r="F692" s="22">
        <v>-30</v>
      </c>
    </row>
    <row r="693" spans="1:6">
      <c r="A693" s="22" t="s">
        <v>10321</v>
      </c>
      <c r="B693" s="22" t="s">
        <v>10340</v>
      </c>
      <c r="C693" s="22">
        <v>740</v>
      </c>
      <c r="D693" s="22">
        <v>-1</v>
      </c>
      <c r="E693" s="22">
        <v>2</v>
      </c>
      <c r="F693" s="22">
        <v>-30</v>
      </c>
    </row>
    <row r="694" spans="1:6">
      <c r="A694" s="22" t="s">
        <v>10321</v>
      </c>
      <c r="B694" s="22" t="s">
        <v>10304</v>
      </c>
      <c r="C694" s="22">
        <v>740</v>
      </c>
      <c r="D694" s="22">
        <v>-1</v>
      </c>
      <c r="E694" s="22">
        <v>2</v>
      </c>
      <c r="F694" s="22">
        <v>-30</v>
      </c>
    </row>
    <row r="695" spans="1:6">
      <c r="A695" s="22" t="s">
        <v>10321</v>
      </c>
      <c r="B695" s="22" t="s">
        <v>10305</v>
      </c>
      <c r="C695" s="22">
        <v>820</v>
      </c>
      <c r="D695" s="22">
        <v>-1</v>
      </c>
      <c r="E695" s="22">
        <v>2</v>
      </c>
      <c r="F695" s="22">
        <v>-30</v>
      </c>
    </row>
    <row r="696" spans="1:6">
      <c r="A696" s="22" t="s">
        <v>10321</v>
      </c>
      <c r="B696" s="22" t="s">
        <v>10341</v>
      </c>
      <c r="C696" s="22">
        <v>910</v>
      </c>
      <c r="D696" s="22">
        <v>-1</v>
      </c>
      <c r="E696" s="22">
        <v>2</v>
      </c>
      <c r="F696" s="22">
        <v>-30</v>
      </c>
    </row>
    <row r="697" spans="1:6">
      <c r="A697" s="22" t="s">
        <v>10321</v>
      </c>
      <c r="B697" s="22" t="s">
        <v>10306</v>
      </c>
      <c r="C697" s="22">
        <v>910</v>
      </c>
      <c r="D697" s="22">
        <v>-1</v>
      </c>
      <c r="E697" s="22">
        <v>2</v>
      </c>
      <c r="F697" s="22">
        <v>-30</v>
      </c>
    </row>
    <row r="698" spans="1:6">
      <c r="A698" s="22" t="s">
        <v>10321</v>
      </c>
      <c r="B698" s="22" t="s">
        <v>10533</v>
      </c>
      <c r="C698" s="22">
        <v>1000</v>
      </c>
      <c r="D698" s="22">
        <v>-1</v>
      </c>
      <c r="E698" s="22">
        <v>2</v>
      </c>
      <c r="F698" s="22">
        <v>-30</v>
      </c>
    </row>
    <row r="699" spans="1:6">
      <c r="A699" s="22" t="s">
        <v>10321</v>
      </c>
      <c r="B699" s="22" t="s">
        <v>10307</v>
      </c>
      <c r="C699" s="22">
        <v>1080</v>
      </c>
      <c r="D699" s="22">
        <v>-1</v>
      </c>
      <c r="E699" s="22">
        <v>2</v>
      </c>
      <c r="F699" s="22">
        <v>-30</v>
      </c>
    </row>
    <row r="700" spans="1:6">
      <c r="A700" s="22" t="s">
        <v>10321</v>
      </c>
      <c r="B700" s="22" t="s">
        <v>10308</v>
      </c>
      <c r="C700" s="22">
        <v>1080</v>
      </c>
      <c r="D700" s="22">
        <v>-1</v>
      </c>
      <c r="E700" s="22">
        <v>2</v>
      </c>
      <c r="F700" s="22">
        <v>-30</v>
      </c>
    </row>
    <row r="701" spans="1:6">
      <c r="A701" s="22" t="s">
        <v>10321</v>
      </c>
      <c r="B701" s="22" t="s">
        <v>10309</v>
      </c>
      <c r="C701" s="22">
        <v>1210</v>
      </c>
      <c r="D701" s="22">
        <v>-1</v>
      </c>
      <c r="E701" s="22">
        <v>2</v>
      </c>
      <c r="F701" s="22">
        <v>-30</v>
      </c>
    </row>
    <row r="702" spans="1:6">
      <c r="A702" s="22" t="s">
        <v>10321</v>
      </c>
      <c r="B702" s="22" t="s">
        <v>10310</v>
      </c>
      <c r="C702" s="22">
        <v>1210</v>
      </c>
      <c r="D702" s="22">
        <v>-1</v>
      </c>
      <c r="E702" s="22">
        <v>2</v>
      </c>
      <c r="F702" s="22">
        <v>-30</v>
      </c>
    </row>
    <row r="703" spans="1:6">
      <c r="A703" s="22" t="s">
        <v>10321</v>
      </c>
      <c r="B703" s="22" t="s">
        <v>10311</v>
      </c>
      <c r="C703" s="22">
        <v>1380</v>
      </c>
      <c r="D703" s="22">
        <v>-1</v>
      </c>
      <c r="E703" s="22">
        <v>2</v>
      </c>
      <c r="F703" s="22">
        <v>-30</v>
      </c>
    </row>
    <row r="704" spans="1:6">
      <c r="A704" s="22" t="s">
        <v>10321</v>
      </c>
      <c r="B704" s="22" t="s">
        <v>10312</v>
      </c>
      <c r="C704" s="22">
        <v>1380</v>
      </c>
      <c r="D704" s="22">
        <v>-1</v>
      </c>
      <c r="E704" s="22">
        <v>2</v>
      </c>
      <c r="F704" s="22">
        <v>-30</v>
      </c>
    </row>
    <row r="705" spans="1:6">
      <c r="A705" s="22" t="s">
        <v>10321</v>
      </c>
      <c r="B705" s="22" t="s">
        <v>10313</v>
      </c>
      <c r="C705" s="22">
        <v>1380</v>
      </c>
      <c r="D705" s="22">
        <v>-1</v>
      </c>
      <c r="E705" s="22">
        <v>2</v>
      </c>
      <c r="F705" s="22">
        <v>-30</v>
      </c>
    </row>
    <row r="706" spans="1:6">
      <c r="A706" s="22" t="s">
        <v>10321</v>
      </c>
      <c r="B706" s="22" t="s">
        <v>10339</v>
      </c>
      <c r="C706" s="22">
        <v>1560</v>
      </c>
      <c r="D706" s="22">
        <v>-1</v>
      </c>
      <c r="E706" s="22">
        <v>2</v>
      </c>
      <c r="F706" s="22">
        <v>-30</v>
      </c>
    </row>
    <row r="707" spans="1:6">
      <c r="A707" s="22" t="s">
        <v>10321</v>
      </c>
      <c r="B707" s="22" t="s">
        <v>10314</v>
      </c>
      <c r="C707" s="22">
        <v>1560</v>
      </c>
      <c r="D707" s="22">
        <v>-1</v>
      </c>
      <c r="E707" s="22">
        <v>2</v>
      </c>
      <c r="F707" s="22">
        <v>-30</v>
      </c>
    </row>
    <row r="708" spans="1:6">
      <c r="A708" s="22" t="s">
        <v>10321</v>
      </c>
      <c r="B708" s="22" t="s">
        <v>10315</v>
      </c>
      <c r="C708" s="22">
        <v>1560</v>
      </c>
      <c r="D708" s="22">
        <v>-1</v>
      </c>
      <c r="E708" s="22">
        <v>2</v>
      </c>
      <c r="F708" s="22">
        <v>-30</v>
      </c>
    </row>
    <row r="709" spans="1:6">
      <c r="A709" s="22" t="s">
        <v>10321</v>
      </c>
      <c r="B709" s="22" t="s">
        <v>10316</v>
      </c>
      <c r="C709" s="22">
        <v>1730</v>
      </c>
      <c r="D709" s="22">
        <v>-1</v>
      </c>
      <c r="E709" s="22">
        <v>2</v>
      </c>
      <c r="F709" s="22">
        <v>-30</v>
      </c>
    </row>
    <row r="710" spans="1:6">
      <c r="A710" s="22" t="s">
        <v>10025</v>
      </c>
      <c r="B710" s="22" t="s">
        <v>10331</v>
      </c>
      <c r="C710" s="22">
        <v>650</v>
      </c>
      <c r="D710" s="22">
        <v>-1</v>
      </c>
      <c r="E710" s="22">
        <v>2</v>
      </c>
      <c r="F710" s="22">
        <v>-30</v>
      </c>
    </row>
    <row r="711" spans="1:6">
      <c r="A711" s="22" t="s">
        <v>10534</v>
      </c>
      <c r="B711" s="22" t="s">
        <v>5684</v>
      </c>
      <c r="C711" s="22">
        <v>650</v>
      </c>
      <c r="D711" s="22">
        <v>-1</v>
      </c>
      <c r="E711" s="22">
        <v>2</v>
      </c>
      <c r="F711" s="22">
        <v>-30</v>
      </c>
    </row>
    <row r="712" spans="1:6">
      <c r="A712" s="22" t="s">
        <v>10534</v>
      </c>
      <c r="B712" s="22" t="s">
        <v>5686</v>
      </c>
      <c r="C712" s="22">
        <v>650</v>
      </c>
      <c r="D712" s="22">
        <v>-1</v>
      </c>
      <c r="E712" s="22">
        <v>2</v>
      </c>
      <c r="F712" s="22">
        <v>-30</v>
      </c>
    </row>
    <row r="713" spans="1:6">
      <c r="A713" s="22" t="s">
        <v>10534</v>
      </c>
      <c r="B713" s="22" t="s">
        <v>5688</v>
      </c>
      <c r="C713" s="22">
        <v>740</v>
      </c>
      <c r="D713" s="22">
        <v>-1</v>
      </c>
      <c r="E713" s="22">
        <v>2</v>
      </c>
      <c r="F713" s="22">
        <v>-30</v>
      </c>
    </row>
    <row r="714" spans="1:6">
      <c r="A714" s="22" t="s">
        <v>10534</v>
      </c>
      <c r="B714" s="22" t="s">
        <v>5690</v>
      </c>
      <c r="C714" s="22">
        <v>820</v>
      </c>
      <c r="D714" s="22">
        <v>-1</v>
      </c>
      <c r="E714" s="22">
        <v>2</v>
      </c>
      <c r="F714" s="22">
        <v>-30</v>
      </c>
    </row>
    <row r="715" spans="1:6">
      <c r="A715" s="22" t="s">
        <v>10534</v>
      </c>
      <c r="B715" s="22" t="s">
        <v>5692</v>
      </c>
      <c r="C715" s="22">
        <v>910</v>
      </c>
      <c r="D715" s="22">
        <v>-1</v>
      </c>
      <c r="E715" s="22">
        <v>2</v>
      </c>
      <c r="F715" s="22">
        <v>-30</v>
      </c>
    </row>
    <row r="716" spans="1:6">
      <c r="A716" s="22" t="s">
        <v>10534</v>
      </c>
      <c r="B716" s="22" t="s">
        <v>10341</v>
      </c>
      <c r="C716" s="22">
        <v>910</v>
      </c>
      <c r="D716" s="22">
        <v>-1</v>
      </c>
      <c r="E716" s="22">
        <v>2</v>
      </c>
      <c r="F716" s="22">
        <v>-30</v>
      </c>
    </row>
    <row r="717" spans="1:6">
      <c r="A717" s="22" t="s">
        <v>10534</v>
      </c>
      <c r="B717" s="22" t="s">
        <v>5696</v>
      </c>
      <c r="C717" s="22">
        <v>1000</v>
      </c>
      <c r="D717" s="22">
        <v>-1</v>
      </c>
      <c r="E717" s="22">
        <v>2</v>
      </c>
      <c r="F717" s="22">
        <v>-30</v>
      </c>
    </row>
    <row r="718" spans="1:6">
      <c r="A718" s="22" t="s">
        <v>10534</v>
      </c>
      <c r="B718" s="22" t="s">
        <v>5698</v>
      </c>
      <c r="C718" s="22">
        <v>1080</v>
      </c>
      <c r="D718" s="22">
        <v>-1</v>
      </c>
      <c r="E718" s="22">
        <v>2</v>
      </c>
      <c r="F718" s="22">
        <v>-30</v>
      </c>
    </row>
    <row r="719" spans="1:6">
      <c r="A719" s="22" t="s">
        <v>10534</v>
      </c>
      <c r="B719" s="22" t="s">
        <v>5700</v>
      </c>
      <c r="C719" s="22">
        <v>1080</v>
      </c>
      <c r="D719" s="22">
        <v>-1</v>
      </c>
      <c r="E719" s="22">
        <v>2</v>
      </c>
      <c r="F719" s="22">
        <v>-30</v>
      </c>
    </row>
    <row r="720" spans="1:6">
      <c r="A720" s="22" t="s">
        <v>10534</v>
      </c>
      <c r="B720" s="22" t="s">
        <v>5702</v>
      </c>
      <c r="C720" s="22">
        <v>1210</v>
      </c>
      <c r="D720" s="22">
        <v>-1</v>
      </c>
      <c r="E720" s="22">
        <v>2</v>
      </c>
      <c r="F720" s="22">
        <v>-30</v>
      </c>
    </row>
    <row r="721" spans="1:6">
      <c r="A721" s="22" t="s">
        <v>10534</v>
      </c>
      <c r="B721" s="22" t="s">
        <v>5704</v>
      </c>
      <c r="C721" s="22">
        <v>1210</v>
      </c>
      <c r="D721" s="22">
        <v>-1</v>
      </c>
      <c r="E721" s="22">
        <v>2</v>
      </c>
      <c r="F721" s="22">
        <v>-30</v>
      </c>
    </row>
    <row r="722" spans="1:6">
      <c r="A722" s="22" t="s">
        <v>10534</v>
      </c>
      <c r="B722" s="22" t="s">
        <v>5706</v>
      </c>
      <c r="C722" s="22">
        <v>1210</v>
      </c>
      <c r="D722" s="22">
        <v>-1</v>
      </c>
      <c r="E722" s="22">
        <v>2</v>
      </c>
      <c r="F722" s="22">
        <v>-30</v>
      </c>
    </row>
    <row r="723" spans="1:6">
      <c r="A723" s="22" t="s">
        <v>10534</v>
      </c>
      <c r="B723" s="22" t="s">
        <v>5708</v>
      </c>
      <c r="C723" s="22">
        <v>1380</v>
      </c>
      <c r="D723" s="22">
        <v>-1</v>
      </c>
      <c r="E723" s="22">
        <v>2</v>
      </c>
      <c r="F723" s="22">
        <v>-30</v>
      </c>
    </row>
    <row r="724" spans="1:6">
      <c r="A724" s="22" t="s">
        <v>10534</v>
      </c>
      <c r="B724" s="22" t="s">
        <v>5710</v>
      </c>
      <c r="C724" s="22">
        <v>1380</v>
      </c>
      <c r="D724" s="22">
        <v>-1</v>
      </c>
      <c r="E724" s="22">
        <v>2</v>
      </c>
      <c r="F724" s="22">
        <v>-30</v>
      </c>
    </row>
    <row r="725" spans="1:6">
      <c r="A725" s="22" t="s">
        <v>10534</v>
      </c>
      <c r="B725" s="22" t="s">
        <v>5712</v>
      </c>
      <c r="C725" s="22">
        <v>1560</v>
      </c>
      <c r="D725" s="22">
        <v>-1</v>
      </c>
      <c r="E725" s="22">
        <v>2</v>
      </c>
      <c r="F725" s="22">
        <v>-30</v>
      </c>
    </row>
    <row r="726" spans="1:6">
      <c r="A726" s="22" t="s">
        <v>10534</v>
      </c>
      <c r="B726" s="22" t="s">
        <v>5713</v>
      </c>
      <c r="C726" s="22">
        <v>1560</v>
      </c>
      <c r="D726" s="22">
        <v>-1</v>
      </c>
      <c r="E726" s="22">
        <v>2</v>
      </c>
      <c r="F726" s="22">
        <v>-30</v>
      </c>
    </row>
    <row r="727" spans="1:6">
      <c r="A727" s="22" t="s">
        <v>10534</v>
      </c>
      <c r="B727" s="22" t="s">
        <v>5715</v>
      </c>
      <c r="C727" s="22">
        <v>1560</v>
      </c>
      <c r="D727" s="22">
        <v>-1</v>
      </c>
      <c r="E727" s="22">
        <v>2</v>
      </c>
      <c r="F727" s="22">
        <v>-30</v>
      </c>
    </row>
    <row r="728" spans="1:6">
      <c r="A728" s="22" t="s">
        <v>10534</v>
      </c>
      <c r="B728" s="22" t="s">
        <v>5717</v>
      </c>
      <c r="C728" s="22">
        <v>1730</v>
      </c>
      <c r="D728" s="22">
        <v>-1</v>
      </c>
      <c r="E728" s="22">
        <v>2</v>
      </c>
      <c r="F728" s="22">
        <v>-30</v>
      </c>
    </row>
    <row r="729" spans="1:6">
      <c r="A729" s="22" t="s">
        <v>10534</v>
      </c>
      <c r="B729" s="22" t="s">
        <v>5719</v>
      </c>
      <c r="C729" s="22">
        <v>1730</v>
      </c>
      <c r="D729" s="22">
        <v>-1</v>
      </c>
      <c r="E729" s="22">
        <v>2</v>
      </c>
      <c r="F729" s="22">
        <v>-30</v>
      </c>
    </row>
    <row r="730" spans="1:6">
      <c r="A730" s="22" t="s">
        <v>5560</v>
      </c>
      <c r="B730" s="22" t="s">
        <v>5581</v>
      </c>
      <c r="C730" s="22">
        <v>770</v>
      </c>
      <c r="D730" s="22">
        <v>-1</v>
      </c>
      <c r="E730" s="22">
        <v>2</v>
      </c>
      <c r="F730" s="22">
        <v>-30</v>
      </c>
    </row>
    <row r="731" spans="1:6">
      <c r="A731" s="22" t="s">
        <v>5560</v>
      </c>
      <c r="B731" s="22" t="s">
        <v>5684</v>
      </c>
      <c r="C731" s="22">
        <v>740</v>
      </c>
      <c r="D731" s="22">
        <v>-1</v>
      </c>
      <c r="E731" s="22">
        <v>2</v>
      </c>
      <c r="F731" s="22">
        <v>-30</v>
      </c>
    </row>
    <row r="732" spans="1:6">
      <c r="A732" s="22" t="s">
        <v>5560</v>
      </c>
      <c r="B732" s="22" t="s">
        <v>5686</v>
      </c>
      <c r="C732" s="22">
        <v>740</v>
      </c>
      <c r="D732" s="22">
        <v>-1</v>
      </c>
      <c r="E732" s="22">
        <v>2</v>
      </c>
      <c r="F732" s="22">
        <v>-30</v>
      </c>
    </row>
    <row r="733" spans="1:6">
      <c r="A733" s="22" t="s">
        <v>5560</v>
      </c>
      <c r="B733" s="22" t="s">
        <v>5688</v>
      </c>
      <c r="C733" s="22">
        <v>820</v>
      </c>
      <c r="D733" s="22">
        <v>-1</v>
      </c>
      <c r="E733" s="22">
        <v>2</v>
      </c>
      <c r="F733" s="22">
        <v>-30</v>
      </c>
    </row>
    <row r="734" spans="1:6">
      <c r="A734" s="22" t="s">
        <v>5560</v>
      </c>
      <c r="B734" s="22" t="s">
        <v>5690</v>
      </c>
      <c r="C734" s="22">
        <v>910</v>
      </c>
      <c r="D734" s="22">
        <v>-1</v>
      </c>
      <c r="E734" s="22">
        <v>2</v>
      </c>
      <c r="F734" s="22">
        <v>-30</v>
      </c>
    </row>
    <row r="735" spans="1:6">
      <c r="A735" s="22" t="s">
        <v>5560</v>
      </c>
      <c r="B735" s="22" t="s">
        <v>5692</v>
      </c>
      <c r="C735" s="22">
        <v>910</v>
      </c>
      <c r="D735" s="22">
        <v>-1</v>
      </c>
      <c r="E735" s="22">
        <v>2</v>
      </c>
      <c r="F735" s="22">
        <v>-30</v>
      </c>
    </row>
    <row r="736" spans="1:6">
      <c r="A736" s="22" t="s">
        <v>5560</v>
      </c>
      <c r="B736" s="22" t="s">
        <v>10341</v>
      </c>
      <c r="C736" s="22">
        <v>1000</v>
      </c>
      <c r="D736" s="22">
        <v>-1</v>
      </c>
      <c r="E736" s="22">
        <v>2</v>
      </c>
      <c r="F736" s="22">
        <v>-30</v>
      </c>
    </row>
    <row r="737" spans="1:6">
      <c r="A737" s="22" t="s">
        <v>5560</v>
      </c>
      <c r="B737" s="22" t="s">
        <v>5696</v>
      </c>
      <c r="C737" s="22">
        <v>1080</v>
      </c>
      <c r="D737" s="22">
        <v>-1</v>
      </c>
      <c r="E737" s="22">
        <v>2</v>
      </c>
      <c r="F737" s="22">
        <v>-30</v>
      </c>
    </row>
    <row r="738" spans="1:6">
      <c r="A738" s="22" t="s">
        <v>5560</v>
      </c>
      <c r="B738" s="22" t="s">
        <v>5698</v>
      </c>
      <c r="C738" s="22">
        <v>1080</v>
      </c>
      <c r="D738" s="22">
        <v>-1</v>
      </c>
      <c r="E738" s="22">
        <v>2</v>
      </c>
      <c r="F738" s="22">
        <v>-30</v>
      </c>
    </row>
    <row r="739" spans="1:6">
      <c r="A739" s="22" t="s">
        <v>5560</v>
      </c>
      <c r="B739" s="22" t="s">
        <v>5700</v>
      </c>
      <c r="C739" s="22">
        <v>1210</v>
      </c>
      <c r="D739" s="22">
        <v>-1</v>
      </c>
      <c r="E739" s="22">
        <v>2</v>
      </c>
      <c r="F739" s="22">
        <v>-30</v>
      </c>
    </row>
    <row r="740" spans="1:6">
      <c r="A740" s="22" t="s">
        <v>5560</v>
      </c>
      <c r="B740" s="22" t="s">
        <v>5702</v>
      </c>
      <c r="C740" s="22">
        <v>1210</v>
      </c>
      <c r="D740" s="22">
        <v>-1</v>
      </c>
      <c r="E740" s="22">
        <v>2</v>
      </c>
      <c r="F740" s="22">
        <v>-30</v>
      </c>
    </row>
    <row r="741" spans="1:6">
      <c r="A741" s="22" t="s">
        <v>5560</v>
      </c>
      <c r="B741" s="22" t="s">
        <v>5704</v>
      </c>
      <c r="C741" s="22">
        <v>1210</v>
      </c>
      <c r="D741" s="22">
        <v>-1</v>
      </c>
      <c r="E741" s="22">
        <v>2</v>
      </c>
      <c r="F741" s="22">
        <v>-30</v>
      </c>
    </row>
    <row r="742" spans="1:6">
      <c r="A742" s="22" t="s">
        <v>5560</v>
      </c>
      <c r="B742" s="22" t="s">
        <v>5706</v>
      </c>
      <c r="C742" s="22">
        <v>1380</v>
      </c>
      <c r="D742" s="22">
        <v>-1</v>
      </c>
      <c r="E742" s="22">
        <v>2</v>
      </c>
      <c r="F742" s="22">
        <v>-30</v>
      </c>
    </row>
    <row r="743" spans="1:6">
      <c r="A743" s="22" t="s">
        <v>5560</v>
      </c>
      <c r="B743" s="22" t="s">
        <v>5708</v>
      </c>
      <c r="C743" s="22">
        <v>1380</v>
      </c>
      <c r="D743" s="22">
        <v>-1</v>
      </c>
      <c r="E743" s="22">
        <v>2</v>
      </c>
      <c r="F743" s="22">
        <v>-30</v>
      </c>
    </row>
    <row r="744" spans="1:6">
      <c r="A744" s="22" t="s">
        <v>5560</v>
      </c>
      <c r="B744" s="22" t="s">
        <v>5710</v>
      </c>
      <c r="C744" s="22">
        <v>1560</v>
      </c>
      <c r="D744" s="22">
        <v>-1</v>
      </c>
      <c r="E744" s="22">
        <v>2</v>
      </c>
      <c r="F744" s="22">
        <v>-30</v>
      </c>
    </row>
    <row r="745" spans="1:6">
      <c r="A745" s="22" t="s">
        <v>5560</v>
      </c>
      <c r="B745" s="22" t="s">
        <v>5712</v>
      </c>
      <c r="C745" s="22">
        <v>1560</v>
      </c>
      <c r="D745" s="22">
        <v>-1</v>
      </c>
      <c r="E745" s="22">
        <v>2</v>
      </c>
      <c r="F745" s="22">
        <v>-30</v>
      </c>
    </row>
    <row r="746" spans="1:6">
      <c r="A746" s="22" t="s">
        <v>5560</v>
      </c>
      <c r="B746" s="22" t="s">
        <v>5713</v>
      </c>
      <c r="C746" s="22">
        <v>1560</v>
      </c>
      <c r="D746" s="22">
        <v>-1</v>
      </c>
      <c r="E746" s="22">
        <v>2</v>
      </c>
      <c r="F746" s="22">
        <v>-30</v>
      </c>
    </row>
    <row r="747" spans="1:6">
      <c r="A747" s="22" t="s">
        <v>5560</v>
      </c>
      <c r="B747" s="22" t="s">
        <v>5715</v>
      </c>
      <c r="C747" s="22">
        <v>1560</v>
      </c>
      <c r="D747" s="22">
        <v>-1</v>
      </c>
      <c r="E747" s="22">
        <v>2</v>
      </c>
      <c r="F747" s="22">
        <v>-30</v>
      </c>
    </row>
    <row r="748" spans="1:6">
      <c r="A748" s="22" t="s">
        <v>5560</v>
      </c>
      <c r="B748" s="22" t="s">
        <v>5717</v>
      </c>
      <c r="C748" s="22">
        <v>1730</v>
      </c>
      <c r="D748" s="22">
        <v>-1</v>
      </c>
      <c r="E748" s="22">
        <v>2</v>
      </c>
      <c r="F748" s="22">
        <v>-30</v>
      </c>
    </row>
    <row r="749" spans="1:6">
      <c r="A749" s="22" t="s">
        <v>5560</v>
      </c>
      <c r="B749" s="22" t="s">
        <v>5719</v>
      </c>
      <c r="C749" s="22">
        <v>1900</v>
      </c>
      <c r="D749" s="22">
        <v>-1</v>
      </c>
      <c r="E749" s="22">
        <v>2</v>
      </c>
      <c r="F749" s="22">
        <v>-30</v>
      </c>
    </row>
    <row r="750" spans="1:6">
      <c r="A750" s="22" t="s">
        <v>10323</v>
      </c>
      <c r="B750" s="22" t="s">
        <v>10331</v>
      </c>
      <c r="C750" s="22">
        <v>740</v>
      </c>
      <c r="D750" s="22">
        <v>-1</v>
      </c>
      <c r="E750" s="22">
        <v>2</v>
      </c>
      <c r="F750" s="22">
        <v>-30</v>
      </c>
    </row>
    <row r="751" spans="1:6">
      <c r="A751" s="22" t="s">
        <v>10323</v>
      </c>
      <c r="B751" s="22" t="s">
        <v>10328</v>
      </c>
      <c r="C751" s="22">
        <v>820</v>
      </c>
      <c r="D751" s="22">
        <v>-1</v>
      </c>
      <c r="E751" s="22">
        <v>2</v>
      </c>
      <c r="F751" s="22">
        <v>-30</v>
      </c>
    </row>
    <row r="752" spans="1:6">
      <c r="A752" s="22" t="s">
        <v>10323</v>
      </c>
      <c r="B752" s="22" t="s">
        <v>10303</v>
      </c>
      <c r="C752" s="22">
        <v>820</v>
      </c>
      <c r="D752" s="22">
        <v>-1</v>
      </c>
      <c r="E752" s="22">
        <v>2</v>
      </c>
      <c r="F752" s="22">
        <v>-30</v>
      </c>
    </row>
    <row r="753" spans="1:6">
      <c r="A753" s="22" t="s">
        <v>10323</v>
      </c>
      <c r="B753" s="22" t="s">
        <v>10340</v>
      </c>
      <c r="C753" s="22">
        <v>820</v>
      </c>
      <c r="D753" s="22">
        <v>-1</v>
      </c>
      <c r="E753" s="22">
        <v>2</v>
      </c>
      <c r="F753" s="22">
        <v>-30</v>
      </c>
    </row>
    <row r="754" spans="1:6">
      <c r="A754" s="22" t="s">
        <v>10323</v>
      </c>
      <c r="B754" s="22" t="s">
        <v>10304</v>
      </c>
      <c r="C754" s="22">
        <v>910</v>
      </c>
      <c r="D754" s="22">
        <v>-1</v>
      </c>
      <c r="E754" s="22">
        <v>2</v>
      </c>
      <c r="F754" s="22">
        <v>-30</v>
      </c>
    </row>
    <row r="755" spans="1:6">
      <c r="A755" s="22" t="s">
        <v>10323</v>
      </c>
      <c r="B755" s="22" t="s">
        <v>10305</v>
      </c>
      <c r="C755" s="22">
        <v>1000</v>
      </c>
      <c r="D755" s="22">
        <v>-1</v>
      </c>
      <c r="E755" s="22">
        <v>2</v>
      </c>
      <c r="F755" s="22">
        <v>-30</v>
      </c>
    </row>
    <row r="756" spans="1:6">
      <c r="A756" s="22" t="s">
        <v>10323</v>
      </c>
      <c r="B756" s="22" t="s">
        <v>10341</v>
      </c>
      <c r="C756" s="22">
        <v>1000</v>
      </c>
      <c r="D756" s="22">
        <v>-1</v>
      </c>
      <c r="E756" s="22">
        <v>2</v>
      </c>
      <c r="F756" s="22">
        <v>-30</v>
      </c>
    </row>
    <row r="757" spans="1:6">
      <c r="A757" s="22" t="s">
        <v>10323</v>
      </c>
      <c r="B757" s="22" t="s">
        <v>10306</v>
      </c>
      <c r="C757" s="22">
        <v>1080</v>
      </c>
      <c r="D757" s="22">
        <v>-1</v>
      </c>
      <c r="E757" s="22">
        <v>2</v>
      </c>
      <c r="F757" s="22">
        <v>-30</v>
      </c>
    </row>
    <row r="758" spans="1:6">
      <c r="A758" s="22" t="s">
        <v>10323</v>
      </c>
      <c r="B758" s="22" t="s">
        <v>10533</v>
      </c>
      <c r="C758" s="22">
        <v>1210</v>
      </c>
      <c r="D758" s="22">
        <v>-1</v>
      </c>
      <c r="E758" s="22">
        <v>2</v>
      </c>
      <c r="F758" s="22">
        <v>-30</v>
      </c>
    </row>
    <row r="759" spans="1:6">
      <c r="A759" s="22" t="s">
        <v>10323</v>
      </c>
      <c r="B759" s="22" t="s">
        <v>10307</v>
      </c>
      <c r="C759" s="22">
        <v>1210</v>
      </c>
      <c r="D759" s="22">
        <v>-1</v>
      </c>
      <c r="E759" s="22">
        <v>2</v>
      </c>
      <c r="F759" s="22">
        <v>-30</v>
      </c>
    </row>
    <row r="760" spans="1:6">
      <c r="A760" s="22" t="s">
        <v>10323</v>
      </c>
      <c r="B760" s="22" t="s">
        <v>10308</v>
      </c>
      <c r="C760" s="22">
        <v>1210</v>
      </c>
      <c r="D760" s="22">
        <v>-1</v>
      </c>
      <c r="E760" s="22">
        <v>2</v>
      </c>
      <c r="F760" s="22">
        <v>-30</v>
      </c>
    </row>
    <row r="761" spans="1:6">
      <c r="A761" s="22" t="s">
        <v>10323</v>
      </c>
      <c r="B761" s="22" t="s">
        <v>10309</v>
      </c>
      <c r="C761" s="22">
        <v>1380</v>
      </c>
      <c r="D761" s="22">
        <v>-1</v>
      </c>
      <c r="E761" s="22">
        <v>2</v>
      </c>
      <c r="F761" s="22">
        <v>-30</v>
      </c>
    </row>
    <row r="762" spans="1:6">
      <c r="A762" s="22" t="s">
        <v>10323</v>
      </c>
      <c r="B762" s="22" t="s">
        <v>10310</v>
      </c>
      <c r="C762" s="22">
        <v>1380</v>
      </c>
      <c r="D762" s="22">
        <v>-1</v>
      </c>
      <c r="E762" s="22">
        <v>2</v>
      </c>
      <c r="F762" s="22">
        <v>-30</v>
      </c>
    </row>
    <row r="763" spans="1:6">
      <c r="A763" s="22" t="s">
        <v>10323</v>
      </c>
      <c r="B763" s="22" t="s">
        <v>10311</v>
      </c>
      <c r="C763" s="22">
        <v>1380</v>
      </c>
      <c r="D763" s="22">
        <v>-1</v>
      </c>
      <c r="E763" s="22">
        <v>2</v>
      </c>
      <c r="F763" s="22">
        <v>-30</v>
      </c>
    </row>
    <row r="764" spans="1:6">
      <c r="A764" s="22" t="s">
        <v>10323</v>
      </c>
      <c r="B764" s="22" t="s">
        <v>10312</v>
      </c>
      <c r="C764" s="22">
        <v>1560</v>
      </c>
      <c r="D764" s="22">
        <v>-1</v>
      </c>
      <c r="E764" s="22">
        <v>2</v>
      </c>
      <c r="F764" s="22">
        <v>-30</v>
      </c>
    </row>
    <row r="765" spans="1:6">
      <c r="A765" s="22" t="s">
        <v>10323</v>
      </c>
      <c r="B765" s="22" t="s">
        <v>10313</v>
      </c>
      <c r="C765" s="22">
        <v>1560</v>
      </c>
      <c r="D765" s="22">
        <v>-1</v>
      </c>
      <c r="E765" s="22">
        <v>2</v>
      </c>
      <c r="F765" s="22">
        <v>-30</v>
      </c>
    </row>
    <row r="766" spans="1:6">
      <c r="A766" s="22" t="s">
        <v>10323</v>
      </c>
      <c r="B766" s="22" t="s">
        <v>10339</v>
      </c>
      <c r="C766" s="22">
        <v>1560</v>
      </c>
      <c r="D766" s="22">
        <v>-1</v>
      </c>
      <c r="E766" s="22">
        <v>2</v>
      </c>
      <c r="F766" s="22">
        <v>-30</v>
      </c>
    </row>
    <row r="767" spans="1:6">
      <c r="A767" s="22" t="s">
        <v>10323</v>
      </c>
      <c r="B767" s="22" t="s">
        <v>10314</v>
      </c>
      <c r="C767" s="22">
        <v>1730</v>
      </c>
      <c r="D767" s="22">
        <v>-1</v>
      </c>
      <c r="E767" s="22">
        <v>2</v>
      </c>
      <c r="F767" s="22">
        <v>-30</v>
      </c>
    </row>
    <row r="768" spans="1:6">
      <c r="A768" s="22" t="s">
        <v>10323</v>
      </c>
      <c r="B768" s="22" t="s">
        <v>10315</v>
      </c>
      <c r="C768" s="22">
        <v>1730</v>
      </c>
      <c r="D768" s="22">
        <v>-1</v>
      </c>
      <c r="E768" s="22">
        <v>2</v>
      </c>
      <c r="F768" s="22">
        <v>-30</v>
      </c>
    </row>
    <row r="769" spans="1:6">
      <c r="A769" s="22" t="s">
        <v>10323</v>
      </c>
      <c r="B769" s="22" t="s">
        <v>10316</v>
      </c>
      <c r="C769" s="22">
        <v>1900</v>
      </c>
      <c r="D769" s="22">
        <v>-1</v>
      </c>
      <c r="E769" s="22">
        <v>2</v>
      </c>
      <c r="F769" s="22">
        <v>-30</v>
      </c>
    </row>
    <row r="770" spans="1:6">
      <c r="A770" s="22" t="s">
        <v>5556</v>
      </c>
      <c r="B770" s="22" t="s">
        <v>10331</v>
      </c>
      <c r="C770" s="22">
        <v>820</v>
      </c>
      <c r="D770" s="22">
        <v>-1</v>
      </c>
      <c r="E770" s="22">
        <v>2</v>
      </c>
      <c r="F770" s="22">
        <v>-30</v>
      </c>
    </row>
    <row r="771" spans="1:6">
      <c r="A771" s="22" t="s">
        <v>5556</v>
      </c>
      <c r="B771" s="22" t="s">
        <v>10328</v>
      </c>
      <c r="C771" s="22">
        <v>910</v>
      </c>
      <c r="D771" s="22">
        <v>-1</v>
      </c>
      <c r="E771" s="22">
        <v>2</v>
      </c>
      <c r="F771" s="22">
        <v>-30</v>
      </c>
    </row>
    <row r="772" spans="1:6">
      <c r="A772" s="22" t="s">
        <v>5556</v>
      </c>
      <c r="B772" s="22" t="s">
        <v>10303</v>
      </c>
      <c r="C772" s="22">
        <v>910</v>
      </c>
      <c r="D772" s="22">
        <v>-1</v>
      </c>
      <c r="E772" s="22">
        <v>2</v>
      </c>
      <c r="F772" s="22">
        <v>-30</v>
      </c>
    </row>
    <row r="773" spans="1:6">
      <c r="A773" s="22" t="s">
        <v>5556</v>
      </c>
      <c r="B773" s="22" t="s">
        <v>10340</v>
      </c>
      <c r="C773" s="22">
        <v>910</v>
      </c>
      <c r="D773" s="22">
        <v>-1</v>
      </c>
      <c r="E773" s="22">
        <v>2</v>
      </c>
      <c r="F773" s="22">
        <v>-30</v>
      </c>
    </row>
    <row r="774" spans="1:6">
      <c r="A774" s="22" t="s">
        <v>5556</v>
      </c>
      <c r="B774" s="22" t="s">
        <v>10304</v>
      </c>
      <c r="C774" s="22">
        <v>1000</v>
      </c>
      <c r="D774" s="22">
        <v>-1</v>
      </c>
      <c r="E774" s="22">
        <v>2</v>
      </c>
      <c r="F774" s="22">
        <v>-30</v>
      </c>
    </row>
    <row r="775" spans="1:6">
      <c r="A775" s="22" t="s">
        <v>5556</v>
      </c>
      <c r="B775" s="22" t="s">
        <v>10305</v>
      </c>
      <c r="C775" s="22">
        <v>1080</v>
      </c>
      <c r="D775" s="22">
        <v>-1</v>
      </c>
      <c r="E775" s="22">
        <v>2</v>
      </c>
      <c r="F775" s="22">
        <v>-30</v>
      </c>
    </row>
    <row r="776" spans="1:6">
      <c r="A776" s="22" t="s">
        <v>5556</v>
      </c>
      <c r="B776" s="22" t="s">
        <v>10341</v>
      </c>
      <c r="C776" s="22">
        <v>1080</v>
      </c>
      <c r="D776" s="22">
        <v>-1</v>
      </c>
      <c r="E776" s="22">
        <v>2</v>
      </c>
      <c r="F776" s="22">
        <v>-30</v>
      </c>
    </row>
    <row r="777" spans="1:6">
      <c r="A777" s="22" t="s">
        <v>5556</v>
      </c>
      <c r="B777" s="22" t="s">
        <v>10306</v>
      </c>
      <c r="C777" s="22">
        <v>1210</v>
      </c>
      <c r="D777" s="22">
        <v>-1</v>
      </c>
      <c r="E777" s="22">
        <v>2</v>
      </c>
      <c r="F777" s="22">
        <v>-30</v>
      </c>
    </row>
    <row r="778" spans="1:6">
      <c r="A778" s="22" t="s">
        <v>5556</v>
      </c>
      <c r="B778" s="22" t="s">
        <v>10533</v>
      </c>
      <c r="C778" s="22">
        <v>1210</v>
      </c>
      <c r="D778" s="22">
        <v>-1</v>
      </c>
      <c r="E778" s="22">
        <v>2</v>
      </c>
      <c r="F778" s="22">
        <v>-30</v>
      </c>
    </row>
    <row r="779" spans="1:6">
      <c r="A779" s="22" t="s">
        <v>5556</v>
      </c>
      <c r="B779" s="22" t="s">
        <v>10307</v>
      </c>
      <c r="C779" s="22">
        <v>1380</v>
      </c>
      <c r="D779" s="22">
        <v>-1</v>
      </c>
      <c r="E779" s="22">
        <v>2</v>
      </c>
      <c r="F779" s="22">
        <v>-30</v>
      </c>
    </row>
    <row r="780" spans="1:6">
      <c r="A780" s="22" t="s">
        <v>5556</v>
      </c>
      <c r="B780" s="22" t="s">
        <v>10308</v>
      </c>
      <c r="C780" s="22">
        <v>1380</v>
      </c>
      <c r="D780" s="22">
        <v>-1</v>
      </c>
      <c r="E780" s="22">
        <v>2</v>
      </c>
      <c r="F780" s="22">
        <v>-30</v>
      </c>
    </row>
    <row r="781" spans="1:6">
      <c r="A781" s="22" t="s">
        <v>5556</v>
      </c>
      <c r="B781" s="22" t="s">
        <v>10309</v>
      </c>
      <c r="C781" s="22">
        <v>1380</v>
      </c>
      <c r="D781" s="22">
        <v>-1</v>
      </c>
      <c r="E781" s="22">
        <v>2</v>
      </c>
      <c r="F781" s="22">
        <v>-30</v>
      </c>
    </row>
    <row r="782" spans="1:6">
      <c r="A782" s="22" t="s">
        <v>5556</v>
      </c>
      <c r="B782" s="22" t="s">
        <v>10310</v>
      </c>
      <c r="C782" s="22">
        <v>1560</v>
      </c>
      <c r="D782" s="22">
        <v>-1</v>
      </c>
      <c r="E782" s="22">
        <v>2</v>
      </c>
      <c r="F782" s="22">
        <v>-30</v>
      </c>
    </row>
    <row r="783" spans="1:6">
      <c r="A783" s="22" t="s">
        <v>5556</v>
      </c>
      <c r="B783" s="22" t="s">
        <v>10311</v>
      </c>
      <c r="C783" s="22">
        <v>1560</v>
      </c>
      <c r="D783" s="22">
        <v>-1</v>
      </c>
      <c r="E783" s="22">
        <v>2</v>
      </c>
      <c r="F783" s="22">
        <v>-30</v>
      </c>
    </row>
    <row r="784" spans="1:6">
      <c r="A784" s="22" t="s">
        <v>5556</v>
      </c>
      <c r="B784" s="22" t="s">
        <v>10312</v>
      </c>
      <c r="C784" s="22">
        <v>1560</v>
      </c>
      <c r="D784" s="22">
        <v>-1</v>
      </c>
      <c r="E784" s="22">
        <v>2</v>
      </c>
      <c r="F784" s="22">
        <v>-30</v>
      </c>
    </row>
    <row r="785" spans="1:38">
      <c r="A785" s="22" t="s">
        <v>5556</v>
      </c>
      <c r="B785" s="22" t="s">
        <v>10313</v>
      </c>
      <c r="C785" s="22">
        <v>1730</v>
      </c>
      <c r="D785" s="22">
        <v>-1</v>
      </c>
      <c r="E785" s="22">
        <v>2</v>
      </c>
      <c r="F785" s="22">
        <v>-30</v>
      </c>
    </row>
    <row r="786" spans="1:38">
      <c r="A786" s="22" t="s">
        <v>5556</v>
      </c>
      <c r="B786" s="22" t="s">
        <v>10339</v>
      </c>
      <c r="C786" s="22">
        <v>1730</v>
      </c>
      <c r="D786" s="22">
        <v>-1</v>
      </c>
      <c r="E786" s="22">
        <v>2</v>
      </c>
      <c r="F786" s="22">
        <v>-30</v>
      </c>
    </row>
    <row r="787" spans="1:38">
      <c r="A787" s="22" t="s">
        <v>5556</v>
      </c>
      <c r="B787" s="22" t="s">
        <v>10314</v>
      </c>
      <c r="C787" s="22">
        <v>1730</v>
      </c>
      <c r="D787" s="22">
        <v>-1</v>
      </c>
      <c r="E787" s="22">
        <v>2</v>
      </c>
      <c r="F787" s="22">
        <v>-30</v>
      </c>
    </row>
    <row r="788" spans="1:38">
      <c r="A788" s="22" t="s">
        <v>5556</v>
      </c>
      <c r="B788" s="22" t="s">
        <v>10315</v>
      </c>
      <c r="C788" s="22">
        <v>1900</v>
      </c>
      <c r="D788" s="22">
        <v>-1</v>
      </c>
      <c r="E788" s="22">
        <v>2</v>
      </c>
      <c r="F788" s="22">
        <v>-30</v>
      </c>
    </row>
    <row r="789" spans="1:38">
      <c r="A789" s="22" t="s">
        <v>5556</v>
      </c>
      <c r="B789" s="22" t="s">
        <v>10316</v>
      </c>
      <c r="C789" s="22">
        <v>1900</v>
      </c>
      <c r="D789" s="22">
        <v>-1</v>
      </c>
      <c r="E789" s="22">
        <v>2</v>
      </c>
      <c r="F789" s="22">
        <v>-30</v>
      </c>
    </row>
    <row r="790" spans="1:38">
      <c r="A790" s="22" t="s">
        <v>10325</v>
      </c>
      <c r="B790" s="22" t="s">
        <v>10331</v>
      </c>
      <c r="C790" s="22">
        <v>910</v>
      </c>
      <c r="D790" s="22">
        <v>-1</v>
      </c>
      <c r="E790" s="22">
        <v>2</v>
      </c>
      <c r="F790" s="22">
        <v>-30</v>
      </c>
    </row>
    <row r="791" spans="1:38">
      <c r="A791" s="22" t="s">
        <v>10325</v>
      </c>
      <c r="B791" s="22" t="s">
        <v>10328</v>
      </c>
      <c r="C791" s="22">
        <v>1000</v>
      </c>
      <c r="D791" s="22">
        <v>-1</v>
      </c>
      <c r="E791" s="22">
        <v>2</v>
      </c>
      <c r="F791" s="22">
        <v>-30</v>
      </c>
    </row>
    <row r="792" spans="1:38">
      <c r="A792" s="22" t="s">
        <v>10325</v>
      </c>
      <c r="B792" s="22" t="s">
        <v>10303</v>
      </c>
      <c r="C792" s="22">
        <v>1000</v>
      </c>
      <c r="D792" s="22">
        <v>-1</v>
      </c>
      <c r="E792" s="22">
        <v>2</v>
      </c>
      <c r="F792" s="22">
        <v>-30</v>
      </c>
    </row>
    <row r="793" spans="1:38">
      <c r="A793" s="22" t="s">
        <v>10325</v>
      </c>
      <c r="B793" s="22" t="s">
        <v>10340</v>
      </c>
      <c r="C793" s="22">
        <v>1000</v>
      </c>
      <c r="D793" s="22">
        <v>-1</v>
      </c>
      <c r="E793" s="22">
        <v>2</v>
      </c>
      <c r="F793" s="22">
        <v>-30</v>
      </c>
    </row>
    <row r="794" spans="1:38">
      <c r="A794" s="22" t="s">
        <v>10325</v>
      </c>
      <c r="B794" s="22" t="s">
        <v>10304</v>
      </c>
      <c r="C794" s="22">
        <v>1080</v>
      </c>
      <c r="D794" s="22">
        <v>-1</v>
      </c>
      <c r="E794" s="22">
        <v>2</v>
      </c>
      <c r="F794" s="22">
        <v>-30</v>
      </c>
    </row>
    <row r="795" spans="1:38">
      <c r="A795" s="22" t="s">
        <v>10325</v>
      </c>
      <c r="B795" s="22" t="s">
        <v>10305</v>
      </c>
      <c r="C795" s="22">
        <v>1210</v>
      </c>
      <c r="D795" s="22">
        <v>-1</v>
      </c>
      <c r="E795" s="22">
        <v>2</v>
      </c>
      <c r="F795" s="22">
        <v>-30</v>
      </c>
    </row>
    <row r="796" spans="1:38">
      <c r="A796" s="22" t="s">
        <v>10325</v>
      </c>
      <c r="B796" s="22" t="s">
        <v>10341</v>
      </c>
      <c r="C796" s="22">
        <v>1210</v>
      </c>
      <c r="D796" s="22">
        <v>-1</v>
      </c>
      <c r="E796" s="22">
        <v>2</v>
      </c>
      <c r="F796" s="22">
        <v>-30</v>
      </c>
    </row>
    <row r="797" spans="1:38">
      <c r="A797" s="22" t="s">
        <v>10325</v>
      </c>
      <c r="B797" s="22" t="s">
        <v>10306</v>
      </c>
      <c r="C797" s="22">
        <v>1210</v>
      </c>
      <c r="D797" s="22">
        <v>-1</v>
      </c>
      <c r="E797" s="22">
        <v>2</v>
      </c>
      <c r="F797" s="22">
        <v>-30</v>
      </c>
    </row>
    <row r="798" spans="1:38">
      <c r="A798" s="22" t="s">
        <v>10325</v>
      </c>
      <c r="B798" s="22" t="s">
        <v>10533</v>
      </c>
      <c r="C798" s="22">
        <v>1380</v>
      </c>
      <c r="D798" s="22">
        <v>-1</v>
      </c>
      <c r="E798" s="22">
        <v>2</v>
      </c>
      <c r="F798" s="22">
        <v>-30</v>
      </c>
      <c r="N798"/>
      <c r="O798"/>
      <c r="P798"/>
      <c r="Q798"/>
      <c r="R798"/>
      <c r="S798"/>
      <c r="T798"/>
      <c r="U798"/>
      <c r="V798"/>
      <c r="W798"/>
      <c r="X798"/>
      <c r="Y798"/>
      <c r="Z798"/>
      <c r="AA798"/>
      <c r="AB798"/>
      <c r="AC798"/>
      <c r="AD798"/>
      <c r="AE798"/>
      <c r="AF798"/>
      <c r="AG798"/>
      <c r="AH798"/>
      <c r="AI798"/>
      <c r="AJ798"/>
      <c r="AK798"/>
      <c r="AL798"/>
    </row>
    <row r="799" spans="1:38">
      <c r="A799" s="22" t="s">
        <v>10325</v>
      </c>
      <c r="B799" s="22" t="s">
        <v>10307</v>
      </c>
      <c r="C799" s="22">
        <v>1380</v>
      </c>
      <c r="D799" s="22">
        <v>-1</v>
      </c>
      <c r="E799" s="22">
        <v>2</v>
      </c>
      <c r="F799" s="22">
        <v>-30</v>
      </c>
      <c r="N799"/>
      <c r="O799"/>
      <c r="P799"/>
      <c r="Q799"/>
      <c r="R799"/>
      <c r="S799"/>
      <c r="T799"/>
      <c r="U799"/>
      <c r="V799"/>
      <c r="W799"/>
      <c r="X799"/>
      <c r="Y799"/>
      <c r="Z799"/>
      <c r="AA799"/>
      <c r="AB799"/>
      <c r="AC799"/>
      <c r="AD799"/>
      <c r="AE799"/>
      <c r="AF799"/>
      <c r="AG799"/>
      <c r="AH799"/>
      <c r="AI799"/>
      <c r="AJ799"/>
      <c r="AK799"/>
      <c r="AL799"/>
    </row>
    <row r="800" spans="1:38">
      <c r="A800" s="22" t="s">
        <v>10325</v>
      </c>
      <c r="B800" s="22" t="s">
        <v>10308</v>
      </c>
      <c r="C800" s="22">
        <v>1380</v>
      </c>
      <c r="D800" s="22">
        <v>-1</v>
      </c>
      <c r="E800" s="22">
        <v>2</v>
      </c>
      <c r="F800" s="22">
        <v>-30</v>
      </c>
      <c r="N800"/>
      <c r="O800"/>
      <c r="P800"/>
      <c r="Q800"/>
      <c r="R800"/>
      <c r="S800"/>
      <c r="T800"/>
      <c r="U800"/>
      <c r="V800"/>
      <c r="W800"/>
      <c r="X800"/>
      <c r="Y800"/>
      <c r="Z800"/>
      <c r="AA800"/>
      <c r="AB800"/>
      <c r="AC800"/>
      <c r="AD800"/>
      <c r="AE800"/>
      <c r="AF800"/>
      <c r="AG800"/>
      <c r="AH800"/>
      <c r="AI800"/>
      <c r="AJ800"/>
      <c r="AK800"/>
      <c r="AL800"/>
    </row>
    <row r="801" spans="1:38">
      <c r="A801" s="22" t="s">
        <v>10325</v>
      </c>
      <c r="B801" s="22" t="s">
        <v>10309</v>
      </c>
      <c r="C801" s="22">
        <v>1560</v>
      </c>
      <c r="D801" s="22">
        <v>-1</v>
      </c>
      <c r="E801" s="22">
        <v>2</v>
      </c>
      <c r="F801" s="22">
        <v>-30</v>
      </c>
      <c r="N801"/>
      <c r="O801"/>
      <c r="P801"/>
      <c r="Q801"/>
      <c r="R801"/>
      <c r="S801"/>
      <c r="T801"/>
      <c r="U801"/>
      <c r="V801"/>
      <c r="W801"/>
      <c r="X801"/>
      <c r="Y801"/>
      <c r="Z801"/>
      <c r="AA801"/>
      <c r="AB801"/>
      <c r="AC801"/>
      <c r="AD801"/>
      <c r="AE801"/>
      <c r="AF801"/>
      <c r="AG801"/>
      <c r="AH801"/>
      <c r="AI801"/>
      <c r="AJ801"/>
      <c r="AK801"/>
      <c r="AL801"/>
    </row>
    <row r="802" spans="1:38">
      <c r="A802" s="22" t="s">
        <v>10325</v>
      </c>
      <c r="B802" s="22" t="s">
        <v>10310</v>
      </c>
      <c r="C802" s="22">
        <v>1560</v>
      </c>
      <c r="D802" s="22">
        <v>-1</v>
      </c>
      <c r="E802" s="22">
        <v>2</v>
      </c>
      <c r="F802" s="22">
        <v>-30</v>
      </c>
      <c r="N802"/>
      <c r="O802"/>
      <c r="P802"/>
      <c r="Q802"/>
      <c r="R802"/>
      <c r="S802"/>
      <c r="T802"/>
      <c r="U802"/>
      <c r="V802"/>
      <c r="W802"/>
      <c r="X802"/>
      <c r="Y802"/>
      <c r="Z802"/>
      <c r="AA802"/>
      <c r="AB802"/>
      <c r="AC802"/>
      <c r="AD802"/>
      <c r="AE802"/>
      <c r="AF802"/>
      <c r="AG802"/>
      <c r="AH802"/>
      <c r="AI802"/>
      <c r="AJ802"/>
      <c r="AK802"/>
      <c r="AL802"/>
    </row>
    <row r="803" spans="1:38">
      <c r="A803" s="22" t="s">
        <v>10325</v>
      </c>
      <c r="B803" s="22" t="s">
        <v>10311</v>
      </c>
      <c r="C803" s="22">
        <v>1730</v>
      </c>
      <c r="D803" s="22">
        <v>-1</v>
      </c>
      <c r="E803" s="22">
        <v>2</v>
      </c>
      <c r="F803" s="22">
        <v>-30</v>
      </c>
      <c r="N803"/>
      <c r="O803"/>
      <c r="P803"/>
      <c r="Q803"/>
      <c r="R803"/>
      <c r="S803"/>
      <c r="T803"/>
      <c r="U803"/>
      <c r="V803"/>
      <c r="W803"/>
      <c r="X803"/>
      <c r="Y803"/>
      <c r="Z803"/>
      <c r="AA803"/>
      <c r="AB803"/>
      <c r="AC803"/>
      <c r="AD803"/>
      <c r="AE803"/>
      <c r="AF803"/>
      <c r="AG803"/>
      <c r="AH803"/>
      <c r="AI803"/>
      <c r="AJ803"/>
      <c r="AK803"/>
      <c r="AL803"/>
    </row>
    <row r="804" spans="1:38">
      <c r="A804" s="22" t="s">
        <v>10325</v>
      </c>
      <c r="B804" s="22" t="s">
        <v>10312</v>
      </c>
      <c r="C804" s="22">
        <v>1730</v>
      </c>
      <c r="D804" s="22">
        <v>-1</v>
      </c>
      <c r="E804" s="22">
        <v>2</v>
      </c>
      <c r="F804" s="22">
        <v>-30</v>
      </c>
      <c r="N804"/>
      <c r="O804"/>
      <c r="P804"/>
      <c r="Q804"/>
      <c r="R804"/>
      <c r="S804"/>
      <c r="T804"/>
      <c r="U804"/>
      <c r="V804"/>
      <c r="W804"/>
      <c r="X804"/>
      <c r="Y804"/>
      <c r="Z804"/>
      <c r="AA804"/>
      <c r="AB804"/>
      <c r="AC804"/>
      <c r="AD804"/>
      <c r="AE804"/>
      <c r="AF804"/>
      <c r="AG804"/>
      <c r="AH804"/>
      <c r="AI804"/>
      <c r="AJ804"/>
      <c r="AK804"/>
      <c r="AL804"/>
    </row>
    <row r="805" spans="1:38">
      <c r="A805" s="22" t="s">
        <v>10325</v>
      </c>
      <c r="B805" s="22" t="s">
        <v>10313</v>
      </c>
      <c r="C805" s="22">
        <v>1730</v>
      </c>
      <c r="D805" s="22">
        <v>-1</v>
      </c>
      <c r="E805" s="22">
        <v>2</v>
      </c>
      <c r="F805" s="22">
        <v>-30</v>
      </c>
      <c r="N805"/>
      <c r="O805"/>
      <c r="P805"/>
      <c r="Q805"/>
      <c r="R805"/>
      <c r="S805"/>
      <c r="T805"/>
      <c r="U805"/>
      <c r="V805"/>
      <c r="W805"/>
      <c r="X805"/>
      <c r="Y805"/>
      <c r="Z805"/>
      <c r="AA805"/>
      <c r="AB805"/>
      <c r="AC805"/>
      <c r="AD805"/>
      <c r="AE805"/>
      <c r="AF805"/>
      <c r="AG805"/>
      <c r="AH805"/>
      <c r="AI805"/>
      <c r="AJ805"/>
      <c r="AK805"/>
      <c r="AL805"/>
    </row>
    <row r="806" spans="1:38">
      <c r="A806" s="22" t="s">
        <v>10325</v>
      </c>
      <c r="B806" s="22" t="s">
        <v>10339</v>
      </c>
      <c r="C806" s="22">
        <v>1730</v>
      </c>
      <c r="D806" s="22">
        <v>-1</v>
      </c>
      <c r="E806" s="22">
        <v>2</v>
      </c>
      <c r="F806" s="22">
        <v>-30</v>
      </c>
      <c r="N806"/>
      <c r="O806"/>
      <c r="P806"/>
      <c r="Q806"/>
      <c r="R806"/>
      <c r="S806"/>
      <c r="T806"/>
      <c r="U806"/>
      <c r="V806"/>
      <c r="W806"/>
      <c r="X806"/>
      <c r="Y806"/>
      <c r="Z806"/>
      <c r="AA806"/>
      <c r="AB806"/>
      <c r="AC806"/>
      <c r="AD806"/>
      <c r="AE806"/>
      <c r="AF806"/>
      <c r="AG806"/>
      <c r="AH806"/>
      <c r="AI806"/>
      <c r="AJ806"/>
      <c r="AK806"/>
      <c r="AL806"/>
    </row>
    <row r="807" spans="1:38">
      <c r="A807" s="22" t="s">
        <v>10325</v>
      </c>
      <c r="B807" s="22" t="s">
        <v>10314</v>
      </c>
      <c r="C807" s="22">
        <v>1900</v>
      </c>
      <c r="D807" s="22">
        <v>-1</v>
      </c>
      <c r="E807" s="22">
        <v>2</v>
      </c>
      <c r="F807" s="22">
        <v>-30</v>
      </c>
      <c r="N807"/>
      <c r="O807"/>
      <c r="P807"/>
      <c r="Q807"/>
      <c r="R807"/>
      <c r="S807"/>
      <c r="T807"/>
      <c r="U807"/>
      <c r="V807"/>
      <c r="W807"/>
      <c r="X807"/>
      <c r="Y807"/>
      <c r="Z807"/>
      <c r="AA807"/>
      <c r="AB807"/>
      <c r="AC807"/>
      <c r="AD807"/>
      <c r="AE807"/>
      <c r="AF807"/>
      <c r="AG807"/>
      <c r="AH807"/>
      <c r="AI807"/>
      <c r="AJ807"/>
      <c r="AK807"/>
      <c r="AL807"/>
    </row>
    <row r="808" spans="1:38">
      <c r="A808" s="22" t="s">
        <v>10325</v>
      </c>
      <c r="B808" s="22" t="s">
        <v>10315</v>
      </c>
      <c r="C808" s="22">
        <v>1900</v>
      </c>
      <c r="D808" s="22">
        <v>-1</v>
      </c>
      <c r="E808" s="22">
        <v>2</v>
      </c>
      <c r="F808" s="22">
        <v>-30</v>
      </c>
      <c r="N808"/>
      <c r="O808"/>
      <c r="P808"/>
      <c r="Q808"/>
      <c r="R808"/>
      <c r="S808"/>
      <c r="T808"/>
      <c r="U808"/>
      <c r="V808"/>
      <c r="W808"/>
      <c r="X808"/>
      <c r="Y808"/>
      <c r="Z808"/>
      <c r="AA808"/>
      <c r="AB808"/>
      <c r="AC808"/>
      <c r="AD808"/>
      <c r="AE808"/>
      <c r="AF808"/>
      <c r="AG808"/>
      <c r="AH808"/>
      <c r="AI808"/>
      <c r="AJ808"/>
      <c r="AK808"/>
      <c r="AL808"/>
    </row>
    <row r="809" spans="1:38">
      <c r="A809" s="22" t="s">
        <v>10325</v>
      </c>
      <c r="B809" s="22" t="s">
        <v>10316</v>
      </c>
      <c r="C809" s="22">
        <v>2180</v>
      </c>
      <c r="D809" s="22">
        <v>-1</v>
      </c>
      <c r="E809" s="22">
        <v>2</v>
      </c>
      <c r="F809" s="22">
        <v>-30</v>
      </c>
      <c r="N809"/>
      <c r="O809"/>
      <c r="P809"/>
      <c r="Q809"/>
      <c r="R809"/>
      <c r="S809"/>
      <c r="T809"/>
      <c r="U809"/>
      <c r="V809"/>
      <c r="W809"/>
      <c r="X809"/>
      <c r="Y809"/>
      <c r="Z809"/>
      <c r="AA809"/>
      <c r="AB809"/>
      <c r="AC809"/>
      <c r="AD809"/>
      <c r="AE809"/>
      <c r="AF809"/>
      <c r="AG809"/>
      <c r="AH809"/>
      <c r="AI809"/>
      <c r="AJ809"/>
      <c r="AK809"/>
      <c r="AL809"/>
    </row>
    <row r="810" spans="1:38">
      <c r="A810" s="22" t="s">
        <v>10326</v>
      </c>
      <c r="B810" s="22" t="s">
        <v>10331</v>
      </c>
      <c r="C810" s="22">
        <v>1000</v>
      </c>
      <c r="D810" s="22">
        <v>-1</v>
      </c>
      <c r="E810" s="22">
        <v>2</v>
      </c>
      <c r="F810" s="22">
        <v>-30</v>
      </c>
      <c r="N810"/>
      <c r="O810"/>
      <c r="P810"/>
      <c r="Q810"/>
      <c r="R810"/>
      <c r="S810"/>
      <c r="T810"/>
      <c r="U810"/>
      <c r="V810"/>
      <c r="W810"/>
      <c r="X810"/>
      <c r="Y810"/>
      <c r="Z810"/>
      <c r="AA810"/>
      <c r="AB810"/>
      <c r="AC810"/>
      <c r="AD810"/>
      <c r="AE810"/>
      <c r="AF810"/>
      <c r="AG810"/>
      <c r="AH810"/>
      <c r="AI810"/>
      <c r="AJ810"/>
      <c r="AK810"/>
      <c r="AL810"/>
    </row>
    <row r="811" spans="1:38">
      <c r="A811" s="22" t="s">
        <v>10326</v>
      </c>
      <c r="B811" s="22" t="s">
        <v>10328</v>
      </c>
      <c r="C811" s="22">
        <v>1000</v>
      </c>
      <c r="D811" s="22">
        <v>-1</v>
      </c>
      <c r="E811" s="22">
        <v>2</v>
      </c>
      <c r="F811" s="22">
        <v>-30</v>
      </c>
      <c r="N811"/>
      <c r="O811"/>
      <c r="P811"/>
      <c r="Q811"/>
      <c r="R811"/>
      <c r="S811"/>
      <c r="T811"/>
      <c r="U811"/>
      <c r="V811"/>
      <c r="W811"/>
      <c r="X811"/>
      <c r="Y811"/>
      <c r="Z811"/>
      <c r="AA811"/>
      <c r="AB811"/>
      <c r="AC811"/>
      <c r="AD811"/>
      <c r="AE811"/>
      <c r="AF811"/>
      <c r="AG811"/>
      <c r="AH811"/>
      <c r="AI811"/>
      <c r="AJ811"/>
      <c r="AK811"/>
      <c r="AL811"/>
    </row>
    <row r="812" spans="1:38">
      <c r="A812" s="22" t="s">
        <v>10326</v>
      </c>
      <c r="B812" s="22" t="s">
        <v>10303</v>
      </c>
      <c r="C812" s="22">
        <v>1080</v>
      </c>
      <c r="D812" s="22">
        <v>-1</v>
      </c>
      <c r="E812" s="22">
        <v>2</v>
      </c>
      <c r="F812" s="22">
        <v>-30</v>
      </c>
      <c r="N812"/>
      <c r="O812"/>
      <c r="P812"/>
      <c r="Q812"/>
      <c r="R812"/>
      <c r="S812"/>
      <c r="T812"/>
      <c r="U812"/>
      <c r="V812"/>
      <c r="W812"/>
      <c r="X812"/>
      <c r="Y812"/>
      <c r="Z812"/>
      <c r="AA812"/>
      <c r="AB812"/>
      <c r="AC812"/>
      <c r="AD812"/>
      <c r="AE812"/>
      <c r="AF812"/>
      <c r="AG812"/>
      <c r="AH812"/>
      <c r="AI812"/>
      <c r="AJ812"/>
      <c r="AK812"/>
      <c r="AL812"/>
    </row>
    <row r="813" spans="1:38">
      <c r="A813" s="22" t="s">
        <v>10326</v>
      </c>
      <c r="B813" s="22" t="s">
        <v>10340</v>
      </c>
      <c r="C813" s="22">
        <v>1080</v>
      </c>
      <c r="D813" s="22">
        <v>-1</v>
      </c>
      <c r="E813" s="22">
        <v>2</v>
      </c>
      <c r="F813" s="22">
        <v>-30</v>
      </c>
      <c r="N813"/>
      <c r="O813"/>
      <c r="P813"/>
      <c r="Q813"/>
      <c r="R813"/>
      <c r="S813"/>
      <c r="T813"/>
      <c r="U813"/>
      <c r="V813"/>
      <c r="W813"/>
      <c r="X813"/>
      <c r="Y813"/>
      <c r="Z813"/>
      <c r="AA813"/>
      <c r="AB813"/>
      <c r="AC813"/>
      <c r="AD813"/>
      <c r="AE813"/>
      <c r="AF813"/>
      <c r="AG813"/>
      <c r="AH813"/>
      <c r="AI813"/>
      <c r="AJ813"/>
      <c r="AK813"/>
      <c r="AL813"/>
    </row>
    <row r="814" spans="1:38">
      <c r="A814" s="22" t="s">
        <v>10326</v>
      </c>
      <c r="B814" s="22" t="s">
        <v>10304</v>
      </c>
      <c r="C814" s="22">
        <v>1210</v>
      </c>
      <c r="D814" s="22">
        <v>-1</v>
      </c>
      <c r="E814" s="22">
        <v>2</v>
      </c>
      <c r="F814" s="22">
        <v>-30</v>
      </c>
      <c r="N814"/>
      <c r="O814"/>
      <c r="P814"/>
      <c r="Q814"/>
      <c r="R814"/>
      <c r="S814"/>
      <c r="T814"/>
      <c r="U814"/>
      <c r="V814"/>
      <c r="W814"/>
      <c r="X814"/>
      <c r="Y814"/>
      <c r="Z814"/>
      <c r="AA814"/>
      <c r="AB814"/>
      <c r="AC814"/>
      <c r="AD814"/>
      <c r="AE814"/>
      <c r="AF814"/>
      <c r="AG814"/>
      <c r="AH814"/>
      <c r="AI814"/>
      <c r="AJ814"/>
      <c r="AK814"/>
      <c r="AL814"/>
    </row>
    <row r="815" spans="1:38">
      <c r="A815" s="22" t="s">
        <v>10326</v>
      </c>
      <c r="B815" s="22" t="s">
        <v>10305</v>
      </c>
      <c r="C815" s="22">
        <v>1210</v>
      </c>
      <c r="D815" s="22">
        <v>-1</v>
      </c>
      <c r="E815" s="22">
        <v>2</v>
      </c>
      <c r="F815" s="22">
        <v>-30</v>
      </c>
      <c r="N815"/>
      <c r="O815"/>
      <c r="P815"/>
      <c r="Q815"/>
      <c r="R815"/>
      <c r="S815"/>
      <c r="T815"/>
      <c r="U815"/>
      <c r="V815"/>
      <c r="W815"/>
      <c r="X815"/>
      <c r="Y815"/>
      <c r="Z815"/>
      <c r="AA815"/>
      <c r="AB815"/>
      <c r="AC815"/>
      <c r="AD815"/>
      <c r="AE815"/>
      <c r="AF815"/>
      <c r="AG815"/>
      <c r="AH815"/>
      <c r="AI815"/>
      <c r="AJ815"/>
      <c r="AK815"/>
      <c r="AL815"/>
    </row>
    <row r="816" spans="1:38">
      <c r="A816" s="22" t="s">
        <v>10326</v>
      </c>
      <c r="B816" s="22" t="s">
        <v>10341</v>
      </c>
      <c r="C816" s="22">
        <v>1210</v>
      </c>
      <c r="D816" s="22">
        <v>-1</v>
      </c>
      <c r="E816" s="22">
        <v>2</v>
      </c>
      <c r="F816" s="22">
        <v>-30</v>
      </c>
      <c r="N816"/>
      <c r="O816"/>
      <c r="P816"/>
      <c r="Q816"/>
      <c r="R816"/>
      <c r="S816"/>
      <c r="T816"/>
      <c r="U816"/>
      <c r="V816"/>
      <c r="W816"/>
      <c r="X816"/>
      <c r="Y816"/>
      <c r="Z816"/>
      <c r="AA816"/>
      <c r="AB816"/>
      <c r="AC816"/>
      <c r="AD816"/>
      <c r="AE816"/>
      <c r="AF816"/>
      <c r="AG816"/>
      <c r="AH816"/>
      <c r="AI816"/>
      <c r="AJ816"/>
      <c r="AK816"/>
      <c r="AL816"/>
    </row>
    <row r="817" spans="1:38">
      <c r="A817" s="22" t="s">
        <v>10326</v>
      </c>
      <c r="B817" s="22" t="s">
        <v>10306</v>
      </c>
      <c r="C817" s="22">
        <v>1380</v>
      </c>
      <c r="D817" s="22">
        <v>-1</v>
      </c>
      <c r="E817" s="22">
        <v>2</v>
      </c>
      <c r="F817" s="22">
        <v>-30</v>
      </c>
      <c r="N817"/>
      <c r="O817"/>
      <c r="P817"/>
      <c r="Q817"/>
      <c r="R817"/>
      <c r="S817"/>
      <c r="T817"/>
      <c r="U817"/>
      <c r="V817"/>
      <c r="W817"/>
      <c r="X817"/>
      <c r="Y817"/>
      <c r="Z817"/>
      <c r="AA817"/>
      <c r="AB817"/>
      <c r="AC817"/>
      <c r="AD817"/>
      <c r="AE817"/>
      <c r="AF817"/>
      <c r="AG817"/>
      <c r="AH817"/>
      <c r="AI817"/>
      <c r="AJ817"/>
      <c r="AK817"/>
      <c r="AL817"/>
    </row>
    <row r="818" spans="1:38">
      <c r="A818" s="22" t="s">
        <v>10326</v>
      </c>
      <c r="B818" s="22" t="s">
        <v>10533</v>
      </c>
      <c r="C818" s="22">
        <v>1380</v>
      </c>
      <c r="D818" s="22">
        <v>-1</v>
      </c>
      <c r="E818" s="22">
        <v>2</v>
      </c>
      <c r="F818" s="22">
        <v>-30</v>
      </c>
      <c r="N818"/>
      <c r="O818"/>
      <c r="P818"/>
      <c r="Q818"/>
      <c r="R818"/>
      <c r="S818"/>
      <c r="T818"/>
      <c r="U818"/>
      <c r="V818"/>
      <c r="W818"/>
      <c r="X818"/>
      <c r="Y818"/>
      <c r="Z818"/>
      <c r="AA818"/>
      <c r="AB818"/>
      <c r="AC818"/>
      <c r="AD818"/>
      <c r="AE818"/>
      <c r="AF818"/>
      <c r="AG818"/>
      <c r="AH818"/>
      <c r="AI818"/>
      <c r="AJ818"/>
      <c r="AK818"/>
      <c r="AL818"/>
    </row>
    <row r="819" spans="1:38">
      <c r="A819" s="22" t="s">
        <v>10326</v>
      </c>
      <c r="B819" s="22" t="s">
        <v>10307</v>
      </c>
      <c r="C819" s="22">
        <v>1380</v>
      </c>
      <c r="D819" s="22">
        <v>-1</v>
      </c>
      <c r="E819" s="22">
        <v>2</v>
      </c>
      <c r="F819" s="22">
        <v>-30</v>
      </c>
      <c r="N819"/>
      <c r="O819"/>
      <c r="P819"/>
      <c r="Q819"/>
      <c r="R819"/>
      <c r="S819"/>
      <c r="T819"/>
      <c r="U819"/>
      <c r="V819"/>
      <c r="W819"/>
      <c r="X819"/>
      <c r="Y819"/>
      <c r="Z819"/>
      <c r="AA819"/>
      <c r="AB819"/>
      <c r="AC819"/>
      <c r="AD819"/>
      <c r="AE819"/>
      <c r="AF819"/>
      <c r="AG819"/>
      <c r="AH819"/>
      <c r="AI819"/>
      <c r="AJ819"/>
      <c r="AK819"/>
      <c r="AL819"/>
    </row>
    <row r="820" spans="1:38">
      <c r="A820" s="22" t="s">
        <v>10326</v>
      </c>
      <c r="B820" s="22" t="s">
        <v>10308</v>
      </c>
      <c r="C820" s="22">
        <v>1560</v>
      </c>
      <c r="D820" s="22">
        <v>-1</v>
      </c>
      <c r="E820" s="22">
        <v>2</v>
      </c>
      <c r="F820" s="22">
        <v>-30</v>
      </c>
      <c r="N820"/>
      <c r="O820"/>
      <c r="P820"/>
      <c r="Q820"/>
      <c r="R820"/>
      <c r="S820"/>
      <c r="T820"/>
      <c r="U820"/>
      <c r="V820"/>
      <c r="W820"/>
      <c r="X820"/>
      <c r="Y820"/>
      <c r="Z820"/>
      <c r="AA820"/>
      <c r="AB820"/>
      <c r="AC820"/>
      <c r="AD820"/>
      <c r="AE820"/>
      <c r="AF820"/>
      <c r="AG820"/>
      <c r="AH820"/>
      <c r="AI820"/>
      <c r="AJ820"/>
      <c r="AK820"/>
      <c r="AL820"/>
    </row>
    <row r="821" spans="1:38">
      <c r="A821" s="22" t="s">
        <v>10326</v>
      </c>
      <c r="B821" s="22" t="s">
        <v>10309</v>
      </c>
      <c r="C821" s="22">
        <v>1560</v>
      </c>
      <c r="D821" s="22">
        <v>-1</v>
      </c>
      <c r="E821" s="22">
        <v>2</v>
      </c>
      <c r="F821" s="22">
        <v>-30</v>
      </c>
      <c r="N821"/>
      <c r="O821"/>
      <c r="P821"/>
      <c r="Q821"/>
      <c r="R821"/>
      <c r="S821"/>
      <c r="T821"/>
      <c r="U821"/>
      <c r="V821"/>
      <c r="W821"/>
      <c r="X821"/>
      <c r="Y821"/>
      <c r="Z821"/>
      <c r="AA821"/>
      <c r="AB821"/>
      <c r="AC821"/>
      <c r="AD821"/>
      <c r="AE821"/>
      <c r="AF821"/>
      <c r="AG821"/>
      <c r="AH821"/>
      <c r="AI821"/>
      <c r="AJ821"/>
      <c r="AK821"/>
      <c r="AL821"/>
    </row>
    <row r="822" spans="1:38">
      <c r="A822" s="22" t="s">
        <v>10326</v>
      </c>
      <c r="B822" s="22" t="s">
        <v>10310</v>
      </c>
      <c r="C822" s="22">
        <v>1560</v>
      </c>
      <c r="D822" s="22">
        <v>-1</v>
      </c>
      <c r="E822" s="22">
        <v>2</v>
      </c>
      <c r="F822" s="22">
        <v>-30</v>
      </c>
      <c r="N822"/>
      <c r="O822"/>
      <c r="P822"/>
      <c r="Q822"/>
      <c r="R822"/>
      <c r="S822"/>
      <c r="T822"/>
      <c r="U822"/>
      <c r="V822"/>
      <c r="W822"/>
      <c r="X822"/>
      <c r="Y822"/>
      <c r="Z822"/>
      <c r="AA822"/>
      <c r="AB822"/>
      <c r="AC822"/>
      <c r="AD822"/>
      <c r="AE822"/>
      <c r="AF822"/>
      <c r="AG822"/>
      <c r="AH822"/>
      <c r="AI822"/>
      <c r="AJ822"/>
      <c r="AK822"/>
      <c r="AL822"/>
    </row>
    <row r="823" spans="1:38">
      <c r="A823" s="22" t="s">
        <v>10326</v>
      </c>
      <c r="B823" s="22" t="s">
        <v>10311</v>
      </c>
      <c r="C823" s="22">
        <v>1730</v>
      </c>
      <c r="D823" s="22">
        <v>-1</v>
      </c>
      <c r="E823" s="22">
        <v>2</v>
      </c>
      <c r="F823" s="22">
        <v>-30</v>
      </c>
      <c r="N823"/>
      <c r="O823"/>
      <c r="P823"/>
      <c r="Q823"/>
      <c r="R823"/>
      <c r="S823"/>
      <c r="T823"/>
      <c r="U823"/>
      <c r="V823"/>
      <c r="W823"/>
      <c r="X823"/>
      <c r="Y823"/>
      <c r="Z823"/>
      <c r="AA823"/>
      <c r="AB823"/>
      <c r="AC823"/>
      <c r="AD823"/>
      <c r="AE823"/>
      <c r="AF823"/>
      <c r="AG823"/>
      <c r="AH823"/>
      <c r="AI823"/>
      <c r="AJ823"/>
      <c r="AK823"/>
      <c r="AL823"/>
    </row>
    <row r="824" spans="1:38">
      <c r="A824" s="22" t="s">
        <v>10326</v>
      </c>
      <c r="B824" s="22" t="s">
        <v>10312</v>
      </c>
      <c r="C824" s="22">
        <v>1730</v>
      </c>
      <c r="D824" s="22">
        <v>-1</v>
      </c>
      <c r="E824" s="22">
        <v>2</v>
      </c>
      <c r="F824" s="22">
        <v>-30</v>
      </c>
      <c r="N824"/>
      <c r="O824"/>
      <c r="P824"/>
      <c r="Q824"/>
      <c r="R824"/>
      <c r="S824"/>
      <c r="T824"/>
      <c r="U824"/>
      <c r="V824"/>
      <c r="W824"/>
      <c r="X824"/>
      <c r="Y824"/>
      <c r="Z824"/>
      <c r="AA824"/>
      <c r="AB824"/>
      <c r="AC824"/>
      <c r="AD824"/>
      <c r="AE824"/>
      <c r="AF824"/>
      <c r="AG824"/>
      <c r="AH824"/>
      <c r="AI824"/>
      <c r="AJ824"/>
      <c r="AK824"/>
      <c r="AL824"/>
    </row>
    <row r="825" spans="1:38">
      <c r="A825" s="22" t="s">
        <v>10326</v>
      </c>
      <c r="B825" s="22" t="s">
        <v>10313</v>
      </c>
      <c r="C825" s="22">
        <v>1900</v>
      </c>
      <c r="D825" s="22">
        <v>-1</v>
      </c>
      <c r="E825" s="22">
        <v>2</v>
      </c>
      <c r="F825" s="22">
        <v>-30</v>
      </c>
      <c r="N825"/>
      <c r="O825"/>
      <c r="P825"/>
      <c r="Q825"/>
      <c r="R825"/>
      <c r="S825"/>
      <c r="T825"/>
      <c r="U825"/>
      <c r="V825"/>
      <c r="W825"/>
      <c r="X825"/>
      <c r="Y825"/>
      <c r="Z825"/>
      <c r="AA825"/>
      <c r="AB825"/>
      <c r="AC825"/>
      <c r="AD825"/>
      <c r="AE825"/>
      <c r="AF825"/>
      <c r="AG825"/>
      <c r="AH825"/>
      <c r="AI825"/>
      <c r="AJ825"/>
      <c r="AK825"/>
      <c r="AL825"/>
    </row>
    <row r="826" spans="1:38">
      <c r="A826" s="22" t="s">
        <v>10326</v>
      </c>
      <c r="B826" s="22" t="s">
        <v>10339</v>
      </c>
      <c r="C826" s="22">
        <v>1900</v>
      </c>
      <c r="D826" s="22">
        <v>-1</v>
      </c>
      <c r="E826" s="22">
        <v>2</v>
      </c>
      <c r="F826" s="22">
        <v>-30</v>
      </c>
      <c r="N826"/>
      <c r="O826"/>
      <c r="P826"/>
      <c r="Q826"/>
      <c r="R826"/>
      <c r="S826"/>
      <c r="T826"/>
      <c r="U826"/>
      <c r="V826"/>
      <c r="W826"/>
      <c r="X826"/>
      <c r="Y826"/>
      <c r="Z826"/>
      <c r="AA826"/>
      <c r="AB826"/>
      <c r="AC826"/>
      <c r="AD826"/>
      <c r="AE826"/>
      <c r="AF826"/>
      <c r="AG826"/>
      <c r="AH826"/>
      <c r="AI826"/>
      <c r="AJ826"/>
      <c r="AK826"/>
      <c r="AL826"/>
    </row>
    <row r="827" spans="1:38">
      <c r="A827" s="22" t="s">
        <v>10326</v>
      </c>
      <c r="B827" s="22" t="s">
        <v>10314</v>
      </c>
      <c r="C827" s="22">
        <v>1900</v>
      </c>
      <c r="D827" s="22">
        <v>-1</v>
      </c>
      <c r="E827" s="22">
        <v>2</v>
      </c>
      <c r="F827" s="22">
        <v>-30</v>
      </c>
      <c r="N827"/>
      <c r="O827"/>
      <c r="P827"/>
      <c r="Q827"/>
      <c r="R827"/>
      <c r="S827"/>
      <c r="T827"/>
      <c r="U827"/>
      <c r="V827"/>
      <c r="W827"/>
      <c r="X827"/>
      <c r="Y827"/>
      <c r="Z827"/>
      <c r="AA827"/>
      <c r="AB827"/>
      <c r="AC827"/>
      <c r="AD827"/>
      <c r="AE827"/>
      <c r="AF827"/>
      <c r="AG827"/>
      <c r="AH827"/>
      <c r="AI827"/>
      <c r="AJ827"/>
      <c r="AK827"/>
      <c r="AL827"/>
    </row>
    <row r="828" spans="1:38">
      <c r="A828" s="22" t="s">
        <v>10326</v>
      </c>
      <c r="B828" s="22" t="s">
        <v>10315</v>
      </c>
      <c r="C828" s="22">
        <v>2180</v>
      </c>
      <c r="D828" s="22">
        <v>-1</v>
      </c>
      <c r="E828" s="22">
        <v>2</v>
      </c>
      <c r="F828" s="22">
        <v>-30</v>
      </c>
      <c r="N828"/>
      <c r="O828"/>
      <c r="P828"/>
      <c r="Q828"/>
      <c r="R828"/>
      <c r="S828"/>
      <c r="T828"/>
      <c r="U828"/>
      <c r="V828"/>
      <c r="W828"/>
      <c r="X828"/>
      <c r="Y828"/>
      <c r="Z828"/>
      <c r="AA828"/>
      <c r="AB828"/>
      <c r="AC828"/>
      <c r="AD828"/>
      <c r="AE828"/>
      <c r="AF828"/>
      <c r="AG828"/>
      <c r="AH828"/>
      <c r="AI828"/>
      <c r="AJ828"/>
      <c r="AK828"/>
      <c r="AL828"/>
    </row>
    <row r="829" spans="1:38">
      <c r="A829" s="22" t="s">
        <v>10326</v>
      </c>
      <c r="B829" s="22" t="s">
        <v>10316</v>
      </c>
      <c r="C829" s="22">
        <v>2180</v>
      </c>
      <c r="D829" s="22">
        <v>-1</v>
      </c>
      <c r="E829" s="22">
        <v>2</v>
      </c>
      <c r="F829" s="22">
        <v>-30</v>
      </c>
      <c r="N829"/>
      <c r="O829"/>
      <c r="P829"/>
      <c r="Q829"/>
      <c r="R829"/>
      <c r="S829"/>
      <c r="T829"/>
      <c r="U829"/>
      <c r="V829"/>
      <c r="W829"/>
      <c r="X829"/>
      <c r="Y829"/>
      <c r="Z829"/>
      <c r="AA829"/>
      <c r="AB829"/>
      <c r="AC829"/>
      <c r="AD829"/>
      <c r="AE829"/>
      <c r="AF829"/>
      <c r="AG829"/>
      <c r="AH829"/>
      <c r="AI829"/>
      <c r="AJ829"/>
      <c r="AK829"/>
      <c r="AL829"/>
    </row>
    <row r="830" spans="1:38">
      <c r="A830" s="22" t="s">
        <v>10327</v>
      </c>
      <c r="B830" s="22" t="s">
        <v>10331</v>
      </c>
      <c r="C830" s="22">
        <v>1080</v>
      </c>
      <c r="D830" s="22">
        <v>-1</v>
      </c>
      <c r="E830" s="22">
        <v>2</v>
      </c>
      <c r="F830" s="22">
        <v>-30</v>
      </c>
      <c r="N830"/>
      <c r="O830"/>
      <c r="P830"/>
      <c r="Q830"/>
      <c r="R830"/>
      <c r="S830"/>
      <c r="T830"/>
      <c r="U830"/>
      <c r="V830"/>
      <c r="W830"/>
      <c r="X830"/>
      <c r="Y830"/>
      <c r="Z830"/>
      <c r="AA830"/>
      <c r="AB830"/>
      <c r="AC830"/>
      <c r="AD830"/>
      <c r="AE830"/>
      <c r="AF830"/>
      <c r="AG830"/>
      <c r="AH830"/>
      <c r="AI830"/>
      <c r="AJ830"/>
      <c r="AK830"/>
      <c r="AL830"/>
    </row>
    <row r="831" spans="1:38">
      <c r="A831" s="22" t="s">
        <v>10327</v>
      </c>
      <c r="B831" s="22" t="s">
        <v>10328</v>
      </c>
      <c r="C831" s="22">
        <v>1080</v>
      </c>
      <c r="D831" s="22">
        <v>-1</v>
      </c>
      <c r="E831" s="22">
        <v>2</v>
      </c>
      <c r="F831" s="22">
        <v>-30</v>
      </c>
      <c r="N831"/>
      <c r="O831"/>
      <c r="P831"/>
      <c r="Q831"/>
      <c r="R831"/>
      <c r="S831"/>
      <c r="T831"/>
      <c r="U831"/>
      <c r="V831"/>
      <c r="W831"/>
      <c r="X831"/>
      <c r="Y831"/>
      <c r="Z831"/>
      <c r="AA831"/>
      <c r="AB831"/>
      <c r="AC831"/>
      <c r="AD831"/>
      <c r="AE831"/>
      <c r="AF831"/>
      <c r="AG831"/>
      <c r="AH831"/>
      <c r="AI831"/>
      <c r="AJ831"/>
      <c r="AK831"/>
      <c r="AL831"/>
    </row>
    <row r="832" spans="1:38">
      <c r="A832" s="22" t="s">
        <v>10327</v>
      </c>
      <c r="B832" s="22" t="s">
        <v>10303</v>
      </c>
      <c r="C832" s="22">
        <v>1080</v>
      </c>
      <c r="D832" s="22">
        <v>-1</v>
      </c>
      <c r="E832" s="22">
        <v>2</v>
      </c>
      <c r="F832" s="22">
        <v>-30</v>
      </c>
    </row>
    <row r="833" spans="1:50">
      <c r="A833" s="22" t="s">
        <v>10327</v>
      </c>
      <c r="B833" s="22" t="s">
        <v>10340</v>
      </c>
      <c r="C833" s="22">
        <v>1210</v>
      </c>
      <c r="D833" s="22">
        <v>-1</v>
      </c>
      <c r="E833" s="22">
        <v>2</v>
      </c>
      <c r="F833" s="22">
        <v>-30</v>
      </c>
    </row>
    <row r="834" spans="1:50">
      <c r="A834" s="22" t="s">
        <v>10327</v>
      </c>
      <c r="B834" s="22" t="s">
        <v>10304</v>
      </c>
      <c r="C834" s="22">
        <v>1210</v>
      </c>
      <c r="D834" s="22">
        <v>-1</v>
      </c>
      <c r="E834" s="22">
        <v>2</v>
      </c>
      <c r="F834" s="22">
        <v>-30</v>
      </c>
    </row>
    <row r="835" spans="1:50">
      <c r="A835" s="22" t="s">
        <v>10327</v>
      </c>
      <c r="B835" s="22" t="s">
        <v>10305</v>
      </c>
      <c r="C835" s="22">
        <v>1210</v>
      </c>
      <c r="D835" s="22">
        <v>-1</v>
      </c>
      <c r="E835" s="22">
        <v>2</v>
      </c>
      <c r="F835" s="22">
        <v>-30</v>
      </c>
    </row>
    <row r="836" spans="1:50">
      <c r="A836" s="22" t="s">
        <v>10327</v>
      </c>
      <c r="B836" s="22" t="s">
        <v>10342</v>
      </c>
      <c r="C836" s="22">
        <v>1380</v>
      </c>
      <c r="D836" s="22">
        <v>-1</v>
      </c>
      <c r="E836" s="22">
        <v>2</v>
      </c>
      <c r="F836" s="22">
        <v>-30</v>
      </c>
    </row>
    <row r="837" spans="1:50">
      <c r="A837" s="22" t="s">
        <v>10327</v>
      </c>
      <c r="B837" s="22" t="s">
        <v>10306</v>
      </c>
      <c r="C837" s="22">
        <v>1380</v>
      </c>
      <c r="D837" s="22">
        <v>-1</v>
      </c>
      <c r="E837" s="22">
        <v>2</v>
      </c>
      <c r="F837" s="22">
        <v>-30</v>
      </c>
    </row>
    <row r="838" spans="1:50">
      <c r="A838" s="22" t="s">
        <v>10327</v>
      </c>
      <c r="B838" s="22" t="s">
        <v>10533</v>
      </c>
      <c r="C838" s="22">
        <v>1380</v>
      </c>
      <c r="D838" s="22">
        <v>-1</v>
      </c>
      <c r="E838" s="22">
        <v>2</v>
      </c>
      <c r="F838" s="22">
        <v>-30</v>
      </c>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1:50">
      <c r="A839" s="22" t="s">
        <v>10327</v>
      </c>
      <c r="B839" s="22" t="s">
        <v>10307</v>
      </c>
      <c r="C839" s="22">
        <v>1560</v>
      </c>
      <c r="D839" s="22">
        <v>-1</v>
      </c>
      <c r="E839" s="22">
        <v>2</v>
      </c>
      <c r="F839" s="22">
        <v>-30</v>
      </c>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1:50">
      <c r="A840" s="22" t="s">
        <v>10327</v>
      </c>
      <c r="B840" s="22" t="s">
        <v>10308</v>
      </c>
      <c r="C840" s="22">
        <v>1560</v>
      </c>
      <c r="D840" s="22">
        <v>-1</v>
      </c>
      <c r="E840" s="22">
        <v>2</v>
      </c>
      <c r="F840" s="22">
        <v>-30</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1:50">
      <c r="A841" s="22" t="s">
        <v>10327</v>
      </c>
      <c r="B841" s="22" t="s">
        <v>10309</v>
      </c>
      <c r="C841" s="22">
        <v>1560</v>
      </c>
      <c r="D841" s="22">
        <v>-1</v>
      </c>
      <c r="E841" s="22">
        <v>2</v>
      </c>
      <c r="F841" s="22">
        <v>-30</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1:50">
      <c r="A842" s="22" t="s">
        <v>10327</v>
      </c>
      <c r="B842" s="22" t="s">
        <v>10310</v>
      </c>
      <c r="C842" s="22">
        <v>1730</v>
      </c>
      <c r="D842" s="22">
        <v>-1</v>
      </c>
      <c r="E842" s="22">
        <v>2</v>
      </c>
      <c r="F842" s="22">
        <v>-30</v>
      </c>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1:50">
      <c r="A843" s="22" t="s">
        <v>10327</v>
      </c>
      <c r="B843" s="22" t="s">
        <v>10311</v>
      </c>
      <c r="C843" s="22">
        <v>1730</v>
      </c>
      <c r="D843" s="22">
        <v>-1</v>
      </c>
      <c r="E843" s="22">
        <v>2</v>
      </c>
      <c r="F843" s="22">
        <v>-30</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1:50">
      <c r="A844" s="22" t="s">
        <v>10327</v>
      </c>
      <c r="B844" s="22" t="s">
        <v>10312</v>
      </c>
      <c r="C844" s="22">
        <v>1900</v>
      </c>
      <c r="D844" s="22">
        <v>-1</v>
      </c>
      <c r="E844" s="22">
        <v>2</v>
      </c>
      <c r="F844" s="22">
        <v>-30</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1:50">
      <c r="A845" s="22" t="s">
        <v>10327</v>
      </c>
      <c r="B845" s="22" t="s">
        <v>10313</v>
      </c>
      <c r="C845" s="22">
        <v>1900</v>
      </c>
      <c r="D845" s="22">
        <v>-1</v>
      </c>
      <c r="E845" s="22">
        <v>2</v>
      </c>
      <c r="F845" s="22">
        <v>-30</v>
      </c>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1:50">
      <c r="A846" s="22" t="s">
        <v>10327</v>
      </c>
      <c r="B846" s="22" t="s">
        <v>10339</v>
      </c>
      <c r="C846" s="22">
        <v>1900</v>
      </c>
      <c r="D846" s="22">
        <v>-1</v>
      </c>
      <c r="E846" s="22">
        <v>2</v>
      </c>
      <c r="F846" s="22">
        <v>-30</v>
      </c>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1:50">
      <c r="A847" s="22" t="s">
        <v>10327</v>
      </c>
      <c r="B847" s="22" t="s">
        <v>10314</v>
      </c>
      <c r="C847" s="22">
        <v>2180</v>
      </c>
      <c r="D847" s="22">
        <v>-1</v>
      </c>
      <c r="E847" s="22">
        <v>2</v>
      </c>
      <c r="F847" s="22">
        <v>-30</v>
      </c>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1:50">
      <c r="A848" s="22" t="s">
        <v>10327</v>
      </c>
      <c r="B848" s="22" t="s">
        <v>10315</v>
      </c>
      <c r="C848" s="22">
        <v>2180</v>
      </c>
      <c r="D848" s="22">
        <v>-1</v>
      </c>
      <c r="E848" s="22">
        <v>2</v>
      </c>
      <c r="F848" s="22">
        <v>-30</v>
      </c>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1:50">
      <c r="A849" s="22" t="s">
        <v>10327</v>
      </c>
      <c r="B849" s="22" t="s">
        <v>10316</v>
      </c>
      <c r="C849" s="22">
        <v>2180</v>
      </c>
      <c r="D849" s="22">
        <v>-1</v>
      </c>
      <c r="E849" s="22">
        <v>2</v>
      </c>
      <c r="F849" s="22">
        <v>-30</v>
      </c>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1:50">
      <c r="A850" s="22" t="s">
        <v>10329</v>
      </c>
      <c r="B850" s="22" t="s">
        <v>10328</v>
      </c>
      <c r="C850" s="22">
        <v>300</v>
      </c>
      <c r="D850" s="22">
        <v>-1</v>
      </c>
      <c r="E850" s="22">
        <v>2</v>
      </c>
      <c r="F850" s="22">
        <v>-110</v>
      </c>
      <c r="G850" s="22" t="s">
        <v>10333</v>
      </c>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1:50">
      <c r="A851" s="22" t="s">
        <v>10329</v>
      </c>
      <c r="B851" s="22" t="s">
        <v>10303</v>
      </c>
      <c r="C851" s="22">
        <v>300</v>
      </c>
      <c r="D851" s="22">
        <v>-1</v>
      </c>
      <c r="E851" s="22">
        <v>2</v>
      </c>
      <c r="F851" s="22">
        <v>-110</v>
      </c>
      <c r="G851" s="22" t="s">
        <v>10333</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1:50">
      <c r="A852" s="22" t="s">
        <v>10329</v>
      </c>
      <c r="B852" s="22" t="s">
        <v>10340</v>
      </c>
      <c r="C852" s="22">
        <v>350</v>
      </c>
      <c r="D852" s="22">
        <v>-1</v>
      </c>
      <c r="E852" s="22">
        <v>2</v>
      </c>
      <c r="F852" s="22">
        <v>-110</v>
      </c>
      <c r="G852" s="22" t="s">
        <v>10333</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1:50">
      <c r="A853" s="22" t="s">
        <v>10329</v>
      </c>
      <c r="B853" s="22" t="s">
        <v>10304</v>
      </c>
      <c r="C853" s="22">
        <v>400</v>
      </c>
      <c r="D853" s="22">
        <v>-1</v>
      </c>
      <c r="E853" s="22">
        <v>2</v>
      </c>
      <c r="F853" s="22">
        <v>-80</v>
      </c>
      <c r="G853" s="22" t="s">
        <v>10333</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1:50">
      <c r="A854" s="22" t="s">
        <v>10329</v>
      </c>
      <c r="B854" s="22" t="s">
        <v>10305</v>
      </c>
      <c r="C854" s="22">
        <v>480</v>
      </c>
      <c r="D854" s="22">
        <v>-1</v>
      </c>
      <c r="E854" s="22">
        <v>2</v>
      </c>
      <c r="F854" s="22">
        <v>-30</v>
      </c>
      <c r="G854" s="22" t="s">
        <v>10333</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1:50">
      <c r="A855" s="22" t="s">
        <v>10329</v>
      </c>
      <c r="B855" s="22" t="s">
        <v>10342</v>
      </c>
      <c r="C855" s="22">
        <v>480</v>
      </c>
      <c r="D855" s="22">
        <v>-1</v>
      </c>
      <c r="E855" s="22">
        <v>2</v>
      </c>
      <c r="F855" s="22">
        <v>-30</v>
      </c>
      <c r="G855" s="22" t="s">
        <v>10333</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1:50">
      <c r="A856" s="22" t="s">
        <v>10329</v>
      </c>
      <c r="B856" s="22" t="s">
        <v>10306</v>
      </c>
      <c r="C856" s="22">
        <v>560</v>
      </c>
      <c r="D856" s="22">
        <v>-1</v>
      </c>
      <c r="E856" s="22">
        <v>2</v>
      </c>
      <c r="F856" s="22">
        <v>-30</v>
      </c>
      <c r="G856" s="22" t="s">
        <v>10333</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1:50">
      <c r="A857" s="22" t="s">
        <v>10329</v>
      </c>
      <c r="B857" s="22" t="s">
        <v>10533</v>
      </c>
      <c r="C857" s="22">
        <v>650</v>
      </c>
      <c r="D857" s="22">
        <v>-1</v>
      </c>
      <c r="E857" s="22">
        <v>2</v>
      </c>
      <c r="F857" s="22">
        <v>-30</v>
      </c>
      <c r="G857" s="22" t="s">
        <v>10333</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1:50">
      <c r="A858" s="22" t="s">
        <v>10329</v>
      </c>
      <c r="B858" s="22" t="s">
        <v>10307</v>
      </c>
      <c r="C858" s="22">
        <v>740</v>
      </c>
      <c r="D858" s="22">
        <v>-1</v>
      </c>
      <c r="E858" s="22">
        <v>2</v>
      </c>
      <c r="F858" s="22">
        <v>-30</v>
      </c>
      <c r="G858" s="22" t="s">
        <v>10333</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1:50">
      <c r="A859" s="22" t="s">
        <v>10329</v>
      </c>
      <c r="B859" s="22" t="s">
        <v>10308</v>
      </c>
      <c r="C859" s="22">
        <v>740</v>
      </c>
      <c r="D859" s="22">
        <v>-1</v>
      </c>
      <c r="E859" s="22">
        <v>2</v>
      </c>
      <c r="F859" s="22">
        <v>-30</v>
      </c>
      <c r="G859" s="22" t="s">
        <v>10333</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1:50">
      <c r="A860" s="22" t="s">
        <v>10329</v>
      </c>
      <c r="B860" s="22" t="s">
        <v>10309</v>
      </c>
      <c r="C860" s="22">
        <v>820</v>
      </c>
      <c r="D860" s="22">
        <v>-1</v>
      </c>
      <c r="E860" s="22">
        <v>2</v>
      </c>
      <c r="F860" s="22">
        <v>-30</v>
      </c>
      <c r="G860" s="22" t="s">
        <v>10333</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1:50">
      <c r="A861" s="22" t="s">
        <v>10329</v>
      </c>
      <c r="B861" s="22" t="s">
        <v>10310</v>
      </c>
      <c r="C861" s="22">
        <v>910</v>
      </c>
      <c r="D861" s="22">
        <v>-1</v>
      </c>
      <c r="E861" s="22">
        <v>2</v>
      </c>
      <c r="F861" s="22">
        <v>-30</v>
      </c>
      <c r="G861" s="22" t="s">
        <v>10333</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1:50">
      <c r="A862" s="22" t="s">
        <v>10329</v>
      </c>
      <c r="B862" s="22" t="s">
        <v>10311</v>
      </c>
      <c r="C862" s="22">
        <v>1000</v>
      </c>
      <c r="D862" s="22">
        <v>-1</v>
      </c>
      <c r="E862" s="22">
        <v>2</v>
      </c>
      <c r="F862" s="22">
        <v>-30</v>
      </c>
      <c r="G862" s="22" t="s">
        <v>10333</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1:50">
      <c r="A863" s="22" t="s">
        <v>10329</v>
      </c>
      <c r="B863" s="22" t="s">
        <v>10312</v>
      </c>
      <c r="C863" s="22">
        <v>1080</v>
      </c>
      <c r="D863" s="22">
        <v>-1</v>
      </c>
      <c r="E863" s="22">
        <v>2</v>
      </c>
      <c r="F863" s="22">
        <v>-30</v>
      </c>
      <c r="G863" s="22" t="s">
        <v>10333</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1:50">
      <c r="A864" s="22" t="s">
        <v>10329</v>
      </c>
      <c r="B864" s="22" t="s">
        <v>10313</v>
      </c>
      <c r="C864" s="22">
        <v>1080</v>
      </c>
      <c r="D864" s="22">
        <v>-1</v>
      </c>
      <c r="E864" s="22">
        <v>2</v>
      </c>
      <c r="F864" s="22">
        <v>-30</v>
      </c>
      <c r="G864" s="22" t="s">
        <v>10333</v>
      </c>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1:50">
      <c r="A865" s="22" t="s">
        <v>10329</v>
      </c>
      <c r="B865" s="22" t="s">
        <v>10339</v>
      </c>
      <c r="C865" s="22">
        <v>1210</v>
      </c>
      <c r="D865" s="22">
        <v>-1</v>
      </c>
      <c r="E865" s="22">
        <v>2</v>
      </c>
      <c r="F865" s="22">
        <v>-30</v>
      </c>
      <c r="G865" s="22" t="s">
        <v>10333</v>
      </c>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1:50">
      <c r="A866" s="22" t="s">
        <v>10329</v>
      </c>
      <c r="B866" s="22" t="s">
        <v>10314</v>
      </c>
      <c r="C866" s="22">
        <v>1210</v>
      </c>
      <c r="D866" s="22">
        <v>-1</v>
      </c>
      <c r="E866" s="22">
        <v>2</v>
      </c>
      <c r="F866" s="22">
        <v>-30</v>
      </c>
      <c r="G866" s="22" t="s">
        <v>10333</v>
      </c>
      <c r="K866"/>
      <c r="L866"/>
      <c r="M866"/>
      <c r="N866"/>
      <c r="O866"/>
      <c r="P866"/>
      <c r="Q866"/>
      <c r="R866"/>
      <c r="S866"/>
      <c r="T866"/>
      <c r="U866"/>
      <c r="V866"/>
      <c r="W866"/>
      <c r="X866"/>
      <c r="Y866"/>
      <c r="Z866"/>
      <c r="AA866"/>
      <c r="AB866"/>
      <c r="AC866"/>
      <c r="AD866"/>
    </row>
    <row r="867" spans="1:50">
      <c r="A867" s="22" t="s">
        <v>10329</v>
      </c>
      <c r="B867" s="22" t="s">
        <v>10315</v>
      </c>
      <c r="C867" s="22">
        <v>1210</v>
      </c>
      <c r="D867" s="22">
        <v>-1</v>
      </c>
      <c r="E867" s="22">
        <v>2</v>
      </c>
      <c r="F867" s="22">
        <v>-30</v>
      </c>
      <c r="G867" s="22" t="s">
        <v>10333</v>
      </c>
      <c r="K867"/>
      <c r="L867"/>
      <c r="M867"/>
      <c r="N867"/>
      <c r="O867"/>
      <c r="P867"/>
      <c r="Q867"/>
      <c r="R867"/>
      <c r="S867"/>
      <c r="T867"/>
      <c r="U867"/>
      <c r="V867"/>
      <c r="W867"/>
      <c r="X867"/>
      <c r="Y867"/>
      <c r="Z867"/>
      <c r="AA867"/>
      <c r="AB867"/>
      <c r="AC867"/>
      <c r="AD867"/>
    </row>
    <row r="868" spans="1:50">
      <c r="A868" s="22" t="s">
        <v>10329</v>
      </c>
      <c r="B868" s="22" t="s">
        <v>10316</v>
      </c>
      <c r="C868" s="22">
        <v>1380</v>
      </c>
      <c r="D868" s="22">
        <v>-1</v>
      </c>
      <c r="E868" s="22">
        <v>2</v>
      </c>
      <c r="F868" s="22">
        <v>-30</v>
      </c>
      <c r="G868" s="22" t="s">
        <v>10333</v>
      </c>
      <c r="K868"/>
      <c r="L868"/>
      <c r="M868"/>
      <c r="N868"/>
      <c r="O868"/>
      <c r="P868"/>
      <c r="Q868"/>
      <c r="R868"/>
      <c r="S868"/>
      <c r="T868"/>
      <c r="U868"/>
      <c r="V868"/>
      <c r="W868"/>
      <c r="X868"/>
      <c r="Y868"/>
      <c r="Z868"/>
      <c r="AA868"/>
      <c r="AB868"/>
      <c r="AC868"/>
      <c r="AD868"/>
    </row>
    <row r="869" spans="1:50">
      <c r="A869" s="22" t="s">
        <v>10332</v>
      </c>
      <c r="B869" s="22" t="s">
        <v>10331</v>
      </c>
      <c r="D869" s="22">
        <v>-1</v>
      </c>
      <c r="E869" s="22">
        <v>2</v>
      </c>
      <c r="K869"/>
      <c r="L869"/>
      <c r="M869"/>
      <c r="N869"/>
      <c r="O869"/>
      <c r="P869"/>
      <c r="Q869"/>
      <c r="R869"/>
      <c r="S869"/>
      <c r="T869"/>
      <c r="U869"/>
      <c r="V869"/>
      <c r="W869"/>
      <c r="X869"/>
      <c r="Y869"/>
      <c r="Z869"/>
      <c r="AA869"/>
      <c r="AB869"/>
      <c r="AC869"/>
      <c r="AD869"/>
    </row>
    <row r="870" spans="1:50">
      <c r="A870" s="22" t="s">
        <v>10330</v>
      </c>
      <c r="B870" s="22" t="s">
        <v>10328</v>
      </c>
      <c r="C870" s="22">
        <v>240</v>
      </c>
      <c r="D870" s="22">
        <v>-1</v>
      </c>
      <c r="E870" s="22">
        <v>2</v>
      </c>
      <c r="F870" s="22">
        <v>-130</v>
      </c>
      <c r="G870" s="22" t="s">
        <v>10333</v>
      </c>
      <c r="K870"/>
      <c r="L870"/>
      <c r="M870"/>
      <c r="N870"/>
      <c r="O870"/>
      <c r="P870"/>
      <c r="Q870"/>
      <c r="R870"/>
      <c r="S870"/>
      <c r="T870"/>
      <c r="U870"/>
      <c r="V870"/>
      <c r="W870"/>
      <c r="X870"/>
      <c r="Y870"/>
      <c r="Z870"/>
      <c r="AA870"/>
      <c r="AB870"/>
      <c r="AC870"/>
      <c r="AD870"/>
    </row>
    <row r="871" spans="1:50">
      <c r="A871" s="22" t="s">
        <v>10330</v>
      </c>
      <c r="B871" s="22" t="s">
        <v>10303</v>
      </c>
      <c r="C871" s="22">
        <v>240</v>
      </c>
      <c r="D871" s="22">
        <v>-1</v>
      </c>
      <c r="E871" s="22">
        <v>2</v>
      </c>
      <c r="F871" s="22">
        <v>-130</v>
      </c>
      <c r="K871"/>
      <c r="L871"/>
      <c r="M871"/>
      <c r="N871"/>
      <c r="O871"/>
      <c r="P871"/>
      <c r="Q871"/>
      <c r="R871"/>
      <c r="S871"/>
      <c r="T871"/>
      <c r="U871"/>
      <c r="V871"/>
      <c r="W871"/>
      <c r="X871"/>
      <c r="Y871"/>
      <c r="Z871"/>
      <c r="AA871"/>
      <c r="AB871"/>
      <c r="AC871"/>
      <c r="AD871"/>
    </row>
    <row r="872" spans="1:50">
      <c r="A872" s="22" t="s">
        <v>10330</v>
      </c>
      <c r="B872" s="22" t="s">
        <v>10340</v>
      </c>
      <c r="C872" s="22">
        <v>290</v>
      </c>
      <c r="D872" s="22">
        <v>-1</v>
      </c>
      <c r="E872" s="22">
        <v>2</v>
      </c>
      <c r="F872" s="22">
        <v>-130</v>
      </c>
      <c r="K872"/>
      <c r="L872"/>
      <c r="M872"/>
      <c r="N872"/>
      <c r="O872"/>
      <c r="P872"/>
      <c r="Q872"/>
      <c r="R872"/>
      <c r="S872"/>
      <c r="T872"/>
      <c r="U872"/>
      <c r="V872"/>
      <c r="W872"/>
      <c r="X872"/>
      <c r="Y872"/>
      <c r="Z872"/>
      <c r="AA872"/>
      <c r="AB872"/>
      <c r="AC872"/>
      <c r="AD872"/>
    </row>
    <row r="873" spans="1:50">
      <c r="A873" s="22" t="s">
        <v>10330</v>
      </c>
      <c r="B873" s="22" t="s">
        <v>10304</v>
      </c>
      <c r="C873" s="22">
        <v>340</v>
      </c>
      <c r="D873" s="22">
        <v>-1</v>
      </c>
      <c r="E873" s="22">
        <v>2</v>
      </c>
      <c r="F873" s="22">
        <v>-100</v>
      </c>
    </row>
    <row r="874" spans="1:50">
      <c r="A874" s="22" t="s">
        <v>10330</v>
      </c>
      <c r="B874" s="22" t="s">
        <v>10305</v>
      </c>
      <c r="C874" s="22">
        <v>420</v>
      </c>
      <c r="D874" s="22">
        <v>-1</v>
      </c>
      <c r="E874" s="22">
        <v>2</v>
      </c>
      <c r="F874" s="22">
        <v>-50</v>
      </c>
      <c r="I874" s="75" t="s">
        <v>10395</v>
      </c>
      <c r="J874" s="76"/>
      <c r="K874" s="76"/>
      <c r="L874" s="76"/>
      <c r="M874" s="76"/>
      <c r="N874" s="77"/>
      <c r="O874" s="75" t="s">
        <v>10394</v>
      </c>
      <c r="P874" s="76"/>
      <c r="Q874" s="76"/>
      <c r="R874" s="76"/>
      <c r="S874" s="76"/>
      <c r="T874" s="75" t="s">
        <v>10393</v>
      </c>
      <c r="U874" s="76"/>
      <c r="V874" s="76"/>
      <c r="W874" s="76"/>
      <c r="X874" s="76"/>
      <c r="Y874" s="76"/>
      <c r="Z874" s="77"/>
    </row>
    <row r="875" spans="1:50">
      <c r="A875" s="22" t="s">
        <v>10330</v>
      </c>
      <c r="B875" s="22" t="s">
        <v>10342</v>
      </c>
      <c r="C875" s="22">
        <v>420</v>
      </c>
      <c r="D875" s="22">
        <v>-1</v>
      </c>
      <c r="E875" s="22">
        <v>2</v>
      </c>
      <c r="F875" s="22">
        <v>-50</v>
      </c>
      <c r="I875" s="78"/>
      <c r="J875" s="74"/>
      <c r="K875" s="74"/>
      <c r="L875" s="74"/>
      <c r="M875" s="74"/>
      <c r="N875" s="79"/>
      <c r="O875" s="78"/>
      <c r="P875" s="74"/>
      <c r="Q875" s="74"/>
      <c r="R875" s="74"/>
      <c r="S875" s="74"/>
      <c r="T875" s="78"/>
      <c r="U875" s="74"/>
      <c r="V875" s="74"/>
      <c r="W875" s="74"/>
      <c r="X875" s="74"/>
      <c r="Y875" s="74"/>
      <c r="Z875" s="79"/>
    </row>
    <row r="876" spans="1:50">
      <c r="A876" s="22" t="s">
        <v>10330</v>
      </c>
      <c r="B876" s="22" t="s">
        <v>10306</v>
      </c>
      <c r="C876" s="22">
        <v>500</v>
      </c>
      <c r="D876" s="22">
        <v>-1</v>
      </c>
      <c r="E876" s="22">
        <v>2</v>
      </c>
      <c r="F876" s="22">
        <v>-50</v>
      </c>
      <c r="I876" s="78"/>
      <c r="J876" s="116" t="s">
        <v>10454</v>
      </c>
      <c r="K876" s="74"/>
      <c r="L876" s="74"/>
      <c r="M876" s="74"/>
      <c r="N876" s="79"/>
      <c r="O876" s="78"/>
      <c r="P876" s="116" t="s">
        <v>10455</v>
      </c>
      <c r="Q876" s="74"/>
      <c r="R876" s="74"/>
      <c r="S876" s="74"/>
      <c r="T876" s="78"/>
      <c r="U876" s="116" t="s">
        <v>10456</v>
      </c>
      <c r="V876" s="74"/>
      <c r="W876" s="74"/>
      <c r="X876" s="74"/>
      <c r="Y876" s="74"/>
      <c r="Z876" s="79"/>
    </row>
    <row r="877" spans="1:50">
      <c r="A877" s="22" t="s">
        <v>10330</v>
      </c>
      <c r="B877" s="22" t="s">
        <v>10533</v>
      </c>
      <c r="C877" s="22">
        <v>590</v>
      </c>
      <c r="D877" s="22">
        <v>-1</v>
      </c>
      <c r="E877" s="22">
        <v>2</v>
      </c>
      <c r="F877" s="22">
        <v>-50</v>
      </c>
      <c r="I877" s="78"/>
      <c r="J877" s="74"/>
      <c r="K877" s="74"/>
      <c r="L877" s="116" t="s">
        <v>10457</v>
      </c>
      <c r="M877" s="74"/>
      <c r="N877" s="79"/>
      <c r="O877" s="78"/>
      <c r="P877" s="74"/>
      <c r="Q877" s="74"/>
      <c r="R877" s="74"/>
      <c r="S877" s="74"/>
      <c r="T877" s="78"/>
      <c r="U877" s="74"/>
      <c r="V877" s="74"/>
      <c r="W877" s="74"/>
      <c r="X877" s="74"/>
      <c r="Y877" s="74"/>
      <c r="Z877" s="79"/>
    </row>
    <row r="878" spans="1:50">
      <c r="A878" s="22" t="s">
        <v>10330</v>
      </c>
      <c r="B878" s="22" t="s">
        <v>10307</v>
      </c>
      <c r="C878" s="22">
        <v>680</v>
      </c>
      <c r="D878" s="22">
        <v>-1</v>
      </c>
      <c r="E878" s="22">
        <v>2</v>
      </c>
      <c r="F878" s="22">
        <v>-50</v>
      </c>
      <c r="I878" s="78"/>
      <c r="J878" s="74"/>
      <c r="K878" s="74"/>
      <c r="L878" s="74"/>
      <c r="M878" s="110" t="s">
        <v>5719</v>
      </c>
      <c r="N878" s="79"/>
      <c r="O878" s="115" t="s">
        <v>10459</v>
      </c>
      <c r="P878" s="74"/>
      <c r="Q878" s="74"/>
      <c r="R878" s="74"/>
      <c r="S878" s="74"/>
      <c r="T878" s="78"/>
      <c r="U878" s="74"/>
      <c r="V878" s="74"/>
      <c r="W878" s="74"/>
      <c r="X878" s="116" t="s">
        <v>10460</v>
      </c>
      <c r="Y878" s="74"/>
      <c r="Z878" s="79"/>
    </row>
    <row r="879" spans="1:50">
      <c r="A879" s="22" t="s">
        <v>10330</v>
      </c>
      <c r="B879" s="22" t="s">
        <v>10308</v>
      </c>
      <c r="C879" s="22">
        <v>680</v>
      </c>
      <c r="D879" s="22">
        <v>-1</v>
      </c>
      <c r="E879" s="22">
        <v>2</v>
      </c>
      <c r="F879" s="22">
        <v>-50</v>
      </c>
      <c r="I879" s="115" t="s">
        <v>10458</v>
      </c>
      <c r="J879" s="74"/>
      <c r="K879" s="74"/>
      <c r="L879" s="74"/>
      <c r="M879" s="110" t="s">
        <v>5717</v>
      </c>
      <c r="N879" s="79"/>
      <c r="O879" s="78"/>
      <c r="P879" s="110" t="s">
        <v>5656</v>
      </c>
      <c r="Q879" s="74"/>
      <c r="R879" s="74"/>
      <c r="S879" s="74"/>
      <c r="T879" s="78"/>
      <c r="U879" s="74"/>
      <c r="V879" s="74"/>
      <c r="W879" s="74"/>
      <c r="X879" s="74"/>
      <c r="Y879" s="74"/>
      <c r="Z879" s="79"/>
    </row>
    <row r="880" spans="1:50">
      <c r="A880" s="22" t="s">
        <v>10330</v>
      </c>
      <c r="B880" s="22" t="s">
        <v>10309</v>
      </c>
      <c r="C880" s="22">
        <v>760</v>
      </c>
      <c r="D880" s="22">
        <v>-1</v>
      </c>
      <c r="E880" s="22">
        <v>2</v>
      </c>
      <c r="F880" s="22">
        <v>-50</v>
      </c>
      <c r="I880" s="78"/>
      <c r="J880" s="74"/>
      <c r="K880" s="74"/>
      <c r="L880" s="74"/>
      <c r="M880" s="74"/>
      <c r="N880" s="79"/>
      <c r="O880" s="78"/>
      <c r="P880" s="110" t="s">
        <v>5644</v>
      </c>
      <c r="Q880" s="74"/>
      <c r="R880" s="74"/>
      <c r="S880" s="74"/>
      <c r="T880" s="78"/>
      <c r="U880" s="74"/>
      <c r="V880" s="74"/>
      <c r="W880" s="74"/>
      <c r="X880" s="74"/>
      <c r="Y880" s="74"/>
      <c r="Z880" s="79"/>
    </row>
    <row r="881" spans="1:38">
      <c r="A881" s="22" t="s">
        <v>10330</v>
      </c>
      <c r="B881" s="22" t="s">
        <v>10310</v>
      </c>
      <c r="C881" s="22">
        <v>850</v>
      </c>
      <c r="D881" s="22">
        <v>-1</v>
      </c>
      <c r="E881" s="22">
        <v>2</v>
      </c>
      <c r="F881" s="22">
        <v>-50</v>
      </c>
      <c r="I881" s="78"/>
      <c r="J881" s="110" t="s">
        <v>5573</v>
      </c>
      <c r="K881" s="98" t="s">
        <v>5575</v>
      </c>
      <c r="L881" s="99" t="s">
        <v>5577</v>
      </c>
      <c r="M881" s="100" t="s">
        <v>5581</v>
      </c>
      <c r="N881" s="101" t="s">
        <v>5584</v>
      </c>
      <c r="O881" s="102" t="s">
        <v>5586</v>
      </c>
      <c r="P881" s="103" t="s">
        <v>5592</v>
      </c>
      <c r="Q881" s="104" t="s">
        <v>10386</v>
      </c>
      <c r="R881" s="105" t="s">
        <v>5061</v>
      </c>
      <c r="S881" s="104" t="s">
        <v>5620</v>
      </c>
      <c r="T881" s="106" t="s">
        <v>5622</v>
      </c>
      <c r="U881" s="107" t="s">
        <v>4062</v>
      </c>
      <c r="V881" s="108" t="s">
        <v>10385</v>
      </c>
      <c r="W881" s="109" t="s">
        <v>3767</v>
      </c>
      <c r="X881" s="110" t="s">
        <v>3772</v>
      </c>
      <c r="Y881" s="110" t="s">
        <v>3544</v>
      </c>
      <c r="Z881" s="111" t="s">
        <v>3848</v>
      </c>
      <c r="AC881" s="22" t="s">
        <v>10399</v>
      </c>
    </row>
    <row r="882" spans="1:38">
      <c r="A882" s="22" t="s">
        <v>10330</v>
      </c>
      <c r="B882" s="22" t="s">
        <v>10311</v>
      </c>
      <c r="C882" s="22">
        <v>940</v>
      </c>
      <c r="D882" s="22">
        <v>-1</v>
      </c>
      <c r="E882" s="22">
        <v>2</v>
      </c>
      <c r="F882" s="22">
        <v>-50</v>
      </c>
      <c r="I882" s="78"/>
      <c r="J882" s="74"/>
      <c r="K882" s="74"/>
      <c r="L882" s="74"/>
      <c r="M882" s="74"/>
      <c r="N882" s="79"/>
      <c r="O882" s="78"/>
      <c r="P882" s="84" t="s">
        <v>10353</v>
      </c>
      <c r="Q882" s="74"/>
      <c r="R882" s="74" t="s">
        <v>10472</v>
      </c>
      <c r="S882" s="74"/>
      <c r="T882" s="78"/>
      <c r="U882" s="110" t="s">
        <v>31</v>
      </c>
      <c r="V882" s="74"/>
      <c r="W882" s="85" t="s">
        <v>10352</v>
      </c>
      <c r="X882" s="74"/>
      <c r="Y882" s="74"/>
      <c r="Z882" s="79"/>
      <c r="AC882" s="89" t="s">
        <v>10401</v>
      </c>
    </row>
    <row r="883" spans="1:38">
      <c r="A883" s="22" t="s">
        <v>10330</v>
      </c>
      <c r="B883" s="22" t="s">
        <v>10312</v>
      </c>
      <c r="C883" s="22">
        <v>1020</v>
      </c>
      <c r="D883" s="22">
        <v>-1</v>
      </c>
      <c r="E883" s="22">
        <v>2</v>
      </c>
      <c r="F883" s="22">
        <v>-50</v>
      </c>
      <c r="I883" s="78"/>
      <c r="J883" s="74"/>
      <c r="K883" s="74"/>
      <c r="L883" s="74"/>
      <c r="M883" s="74"/>
      <c r="N883" s="79"/>
      <c r="O883" s="78"/>
      <c r="P883" s="110" t="s">
        <v>5660</v>
      </c>
      <c r="Q883" s="74"/>
      <c r="R883" s="74" t="s">
        <v>10473</v>
      </c>
      <c r="S883" s="74"/>
      <c r="T883" s="78"/>
      <c r="U883" s="110"/>
      <c r="V883" s="74"/>
      <c r="W883" s="74"/>
      <c r="X883" s="74"/>
      <c r="Y883" s="110" t="s">
        <v>1482</v>
      </c>
      <c r="Z883" s="79"/>
    </row>
    <row r="884" spans="1:38">
      <c r="A884" s="22" t="s">
        <v>10330</v>
      </c>
      <c r="B884" s="22" t="s">
        <v>10313</v>
      </c>
      <c r="C884" s="22">
        <v>1020</v>
      </c>
      <c r="D884" s="22">
        <v>-1</v>
      </c>
      <c r="E884" s="22">
        <v>2</v>
      </c>
      <c r="F884" s="22">
        <v>-50</v>
      </c>
      <c r="I884" s="78"/>
      <c r="J884" s="74"/>
      <c r="K884" s="74"/>
      <c r="L884" s="74"/>
      <c r="M884" s="74"/>
      <c r="N884" s="79"/>
      <c r="O884" s="78"/>
      <c r="P884" s="110" t="s">
        <v>5682</v>
      </c>
      <c r="Q884" s="116" t="s">
        <v>10461</v>
      </c>
      <c r="R884" s="74"/>
      <c r="S884" s="74"/>
      <c r="T884" s="78"/>
      <c r="U884" s="110" t="s">
        <v>4048</v>
      </c>
      <c r="V884" s="116" t="s">
        <v>10462</v>
      </c>
      <c r="W884" s="74"/>
      <c r="X884" s="116" t="s">
        <v>10460</v>
      </c>
      <c r="Y884" s="74"/>
      <c r="Z884" s="79"/>
    </row>
    <row r="885" spans="1:38">
      <c r="A885" s="22" t="s">
        <v>10330</v>
      </c>
      <c r="B885" s="22" t="s">
        <v>10339</v>
      </c>
      <c r="C885" s="22">
        <v>1150</v>
      </c>
      <c r="D885" s="22">
        <v>-1</v>
      </c>
      <c r="E885" s="22">
        <v>2</v>
      </c>
      <c r="F885" s="22">
        <v>-50</v>
      </c>
      <c r="I885" s="80"/>
      <c r="J885" s="81"/>
      <c r="K885" s="81"/>
      <c r="L885" s="81"/>
      <c r="M885" s="81"/>
      <c r="N885" s="82"/>
      <c r="O885" s="80"/>
      <c r="P885" s="81"/>
      <c r="Q885" s="81"/>
      <c r="R885" s="81"/>
      <c r="S885" s="81"/>
      <c r="T885" s="80"/>
      <c r="U885" s="81"/>
      <c r="V885" s="81"/>
      <c r="W885" s="81" t="s">
        <v>3749</v>
      </c>
      <c r="X885" s="81"/>
      <c r="Y885" s="81"/>
      <c r="Z885" s="82"/>
      <c r="AC885" s="72" t="s">
        <v>10400</v>
      </c>
      <c r="AD885" s="22" t="s">
        <v>10392</v>
      </c>
    </row>
    <row r="886" spans="1:38">
      <c r="A886" s="22" t="s">
        <v>10330</v>
      </c>
      <c r="B886" s="22" t="s">
        <v>10314</v>
      </c>
      <c r="C886" s="22">
        <v>1150</v>
      </c>
      <c r="D886" s="22">
        <v>-1</v>
      </c>
      <c r="E886" s="22">
        <v>2</v>
      </c>
      <c r="F886" s="22">
        <v>-50</v>
      </c>
      <c r="W886" s="22" t="s">
        <v>3736</v>
      </c>
      <c r="AC886" s="65" t="s">
        <v>10387</v>
      </c>
      <c r="AE886" s="22" t="s">
        <v>10355</v>
      </c>
      <c r="AF886" s="22" t="s">
        <v>10358</v>
      </c>
    </row>
    <row r="887" spans="1:38">
      <c r="A887" s="22" t="s">
        <v>10330</v>
      </c>
      <c r="B887" s="22" t="s">
        <v>10315</v>
      </c>
      <c r="C887" s="22">
        <v>1150</v>
      </c>
      <c r="D887" s="22">
        <v>-1</v>
      </c>
      <c r="E887" s="22">
        <v>2</v>
      </c>
      <c r="F887" s="22">
        <v>-50</v>
      </c>
      <c r="P887" s="92"/>
      <c r="Q887" s="22" t="s">
        <v>10615</v>
      </c>
      <c r="Y887" s="92"/>
      <c r="Z887" s="22" t="s">
        <v>10615</v>
      </c>
      <c r="AC887" s="66" t="s">
        <v>10388</v>
      </c>
      <c r="AE887" s="95">
        <v>1410</v>
      </c>
      <c r="AF887" s="96">
        <v>1380</v>
      </c>
      <c r="AG887" s="22" t="s">
        <v>10402</v>
      </c>
    </row>
    <row r="888" spans="1:38">
      <c r="A888" s="22" t="s">
        <v>10330</v>
      </c>
      <c r="B888" s="22" t="s">
        <v>10316</v>
      </c>
      <c r="C888" s="22">
        <v>1320</v>
      </c>
      <c r="D888" s="22">
        <v>-1</v>
      </c>
      <c r="E888" s="22">
        <v>2</v>
      </c>
      <c r="F888" s="22">
        <v>-50</v>
      </c>
      <c r="L888" s="22" t="s">
        <v>10376</v>
      </c>
      <c r="T888" s="22" t="s">
        <v>10616</v>
      </c>
      <c r="U888" s="22" t="s">
        <v>10618</v>
      </c>
      <c r="V888" s="22" t="s">
        <v>10617</v>
      </c>
      <c r="W888" s="22">
        <v>1140</v>
      </c>
      <c r="X888" s="22">
        <v>1140</v>
      </c>
      <c r="AC888" s="22" t="s">
        <v>10389</v>
      </c>
    </row>
    <row r="889" spans="1:38">
      <c r="A889" s="22" t="s">
        <v>10332</v>
      </c>
      <c r="B889" s="22" t="s">
        <v>10302</v>
      </c>
      <c r="C889" s="22">
        <v>550</v>
      </c>
      <c r="D889" s="22">
        <v>-1</v>
      </c>
      <c r="E889" s="22">
        <v>2</v>
      </c>
      <c r="F889" s="22">
        <v>0</v>
      </c>
      <c r="G889" s="22" t="s">
        <v>10334</v>
      </c>
      <c r="N889" s="22" t="s">
        <v>10355</v>
      </c>
      <c r="O889" s="22" t="s">
        <v>10358</v>
      </c>
      <c r="W889" s="22" t="s">
        <v>10490</v>
      </c>
      <c r="X889" s="22" t="s">
        <v>10358</v>
      </c>
      <c r="AF889" s="92"/>
      <c r="AG889" s="22" t="s">
        <v>10615</v>
      </c>
      <c r="AK889" s="22" t="s">
        <v>10488</v>
      </c>
      <c r="AL889" s="22" t="s">
        <v>10489</v>
      </c>
    </row>
    <row r="890" spans="1:38">
      <c r="A890" s="22" t="s">
        <v>10332</v>
      </c>
      <c r="B890" s="22" t="s">
        <v>10317</v>
      </c>
      <c r="C890" s="22">
        <v>560</v>
      </c>
      <c r="D890" s="22">
        <v>-1</v>
      </c>
      <c r="E890" s="22">
        <v>2</v>
      </c>
      <c r="F890" s="22">
        <v>0</v>
      </c>
      <c r="L890" s="66" t="s">
        <v>10350</v>
      </c>
      <c r="M890" s="66" t="s">
        <v>10351</v>
      </c>
      <c r="N890" s="22">
        <f>860</f>
        <v>860</v>
      </c>
      <c r="O890" s="22">
        <f>670+190</f>
        <v>860</v>
      </c>
      <c r="P890" s="92">
        <f>860-670</f>
        <v>190</v>
      </c>
      <c r="T890" s="89" t="s">
        <v>10371</v>
      </c>
      <c r="U890" s="90" t="s">
        <v>10372</v>
      </c>
      <c r="V890" s="89" t="s">
        <v>10373</v>
      </c>
      <c r="W890" s="22">
        <v>3020</v>
      </c>
      <c r="X890" s="70">
        <f>580+1870+670</f>
        <v>3120</v>
      </c>
      <c r="Y890" s="92" t="s">
        <v>10384</v>
      </c>
      <c r="AA890" s="22" t="s">
        <v>10378</v>
      </c>
      <c r="AB890" s="22" t="s">
        <v>10380</v>
      </c>
      <c r="AE890" s="92">
        <v>1380</v>
      </c>
      <c r="AF890" s="92"/>
      <c r="AI890" s="22" t="s">
        <v>10473</v>
      </c>
      <c r="AJ890" s="22" t="s">
        <v>10474</v>
      </c>
      <c r="AK890" s="22">
        <f>670+1220+190</f>
        <v>2080</v>
      </c>
    </row>
    <row r="891" spans="1:38">
      <c r="A891" s="22" t="s">
        <v>10332</v>
      </c>
      <c r="B891" s="22" t="s">
        <v>10318</v>
      </c>
      <c r="C891" s="22">
        <v>560</v>
      </c>
      <c r="D891" s="22">
        <v>-1</v>
      </c>
      <c r="E891" s="22">
        <v>2</v>
      </c>
      <c r="F891" s="22">
        <v>0</v>
      </c>
      <c r="K891" s="22" t="s">
        <v>10439</v>
      </c>
      <c r="L891" s="66" t="s">
        <v>10033</v>
      </c>
      <c r="M891" s="66" t="s">
        <v>10354</v>
      </c>
      <c r="N891" s="22">
        <v>2580</v>
      </c>
      <c r="O891" s="22">
        <f>2430+140</f>
        <v>2570</v>
      </c>
      <c r="P891" s="92"/>
      <c r="T891" s="22" t="s">
        <v>10370</v>
      </c>
      <c r="U891" s="64" t="s">
        <v>10374</v>
      </c>
      <c r="V891" s="22" t="s">
        <v>10373</v>
      </c>
      <c r="W891" s="88">
        <v>2950</v>
      </c>
      <c r="X891" s="88">
        <f>2950</f>
        <v>2950</v>
      </c>
      <c r="Y891" s="92" t="s">
        <v>10384</v>
      </c>
      <c r="AA891" s="66" t="s">
        <v>10315</v>
      </c>
      <c r="AB891" s="69" t="s">
        <v>10379</v>
      </c>
      <c r="AD891" s="71" t="s">
        <v>10391</v>
      </c>
      <c r="AE891" s="22">
        <v>1150</v>
      </c>
      <c r="AF891" s="92"/>
      <c r="AI891" s="22" t="s">
        <v>10473</v>
      </c>
      <c r="AJ891" s="22" t="s">
        <v>10483</v>
      </c>
    </row>
    <row r="892" spans="1:38">
      <c r="A892" s="22" t="s">
        <v>10332</v>
      </c>
      <c r="B892" s="22" t="s">
        <v>10319</v>
      </c>
      <c r="C892" s="22">
        <v>600</v>
      </c>
      <c r="D892" s="22">
        <v>-1</v>
      </c>
      <c r="E892" s="22">
        <v>2</v>
      </c>
      <c r="F892" s="22">
        <v>0</v>
      </c>
      <c r="K892" s="22" t="s">
        <v>10439</v>
      </c>
      <c r="L892" s="66" t="s">
        <v>10033</v>
      </c>
      <c r="M892" s="66" t="s">
        <v>10356</v>
      </c>
      <c r="N892" s="22">
        <v>2760</v>
      </c>
      <c r="O892" s="22">
        <f>2430+320</f>
        <v>2750</v>
      </c>
      <c r="P892" s="92"/>
      <c r="T892" s="66" t="s">
        <v>10370</v>
      </c>
      <c r="U892" s="69" t="s">
        <v>10375</v>
      </c>
      <c r="V892" s="66" t="s">
        <v>10373</v>
      </c>
      <c r="W892" s="22">
        <v>3020</v>
      </c>
      <c r="X892" s="70">
        <f>580+2600</f>
        <v>3180</v>
      </c>
      <c r="Y892" s="92"/>
      <c r="AA892" s="72" t="s">
        <v>10315</v>
      </c>
      <c r="AB892" s="73" t="s">
        <v>10377</v>
      </c>
      <c r="AC892" s="72"/>
      <c r="AD892" s="72">
        <v>970</v>
      </c>
      <c r="AE892" s="72">
        <v>970</v>
      </c>
      <c r="AF892" s="92"/>
      <c r="AI892" s="22" t="s">
        <v>10473</v>
      </c>
      <c r="AJ892" s="22" t="s">
        <v>10484</v>
      </c>
    </row>
    <row r="893" spans="1:38">
      <c r="A893" s="22" t="s">
        <v>10332</v>
      </c>
      <c r="B893" s="22" t="s">
        <v>10320</v>
      </c>
      <c r="C893" s="22">
        <v>680</v>
      </c>
      <c r="D893" s="22">
        <v>-1</v>
      </c>
      <c r="E893" s="22">
        <v>2</v>
      </c>
      <c r="F893" s="22">
        <v>0</v>
      </c>
      <c r="K893" s="22" t="s">
        <v>10439</v>
      </c>
      <c r="L893" s="65" t="s">
        <v>10033</v>
      </c>
      <c r="M893" s="65" t="s">
        <v>10357</v>
      </c>
      <c r="N893" s="22">
        <v>2440</v>
      </c>
      <c r="O893" s="22">
        <v>2430</v>
      </c>
      <c r="P893" s="92"/>
      <c r="T893" s="66" t="s">
        <v>10370</v>
      </c>
      <c r="U893" s="69" t="s">
        <v>10377</v>
      </c>
      <c r="W893" s="22">
        <v>1180</v>
      </c>
      <c r="X893" s="70">
        <f>580+690</f>
        <v>1270</v>
      </c>
      <c r="Y893" s="92"/>
      <c r="AA893" s="92" t="s">
        <v>10315</v>
      </c>
      <c r="AB893" s="94" t="s">
        <v>9996</v>
      </c>
      <c r="AC893" s="92" t="s">
        <v>9995</v>
      </c>
      <c r="AD893" s="22">
        <f>1660+2610</f>
        <v>4270</v>
      </c>
      <c r="AE893" s="70">
        <f>970+2700+670</f>
        <v>4340</v>
      </c>
      <c r="AF893" s="92" t="s">
        <v>10384</v>
      </c>
      <c r="AI893" s="22" t="s">
        <v>10473</v>
      </c>
      <c r="AJ893" s="22" t="s">
        <v>10485</v>
      </c>
    </row>
    <row r="894" spans="1:38">
      <c r="A894" s="22" t="s">
        <v>10332</v>
      </c>
      <c r="B894" s="22" t="s">
        <v>10321</v>
      </c>
      <c r="C894" s="22">
        <v>680</v>
      </c>
      <c r="D894" s="22">
        <v>-1</v>
      </c>
      <c r="E894" s="22">
        <v>2</v>
      </c>
      <c r="F894" s="22">
        <v>0</v>
      </c>
      <c r="K894" s="22" t="s">
        <v>10439</v>
      </c>
      <c r="L894" s="65" t="s">
        <v>10033</v>
      </c>
      <c r="M894" s="65" t="s">
        <v>10359</v>
      </c>
      <c r="N894" s="22">
        <v>2940</v>
      </c>
      <c r="O894" s="22">
        <v>3030</v>
      </c>
      <c r="P894" s="92"/>
      <c r="S894" s="112" t="s">
        <v>10421</v>
      </c>
      <c r="T894" s="22" t="s">
        <v>10370</v>
      </c>
      <c r="U894" s="22" t="s">
        <v>10378</v>
      </c>
      <c r="W894" s="95">
        <v>2260</v>
      </c>
      <c r="X894" s="96">
        <v>2350</v>
      </c>
      <c r="Y894" s="92" t="s">
        <v>10424</v>
      </c>
      <c r="AA894" s="22" t="s">
        <v>10315</v>
      </c>
      <c r="AB894" s="64" t="s">
        <v>9998</v>
      </c>
      <c r="AC894" s="22" t="s">
        <v>9995</v>
      </c>
      <c r="AD894" s="88">
        <f>3020+1090</f>
        <v>4110</v>
      </c>
      <c r="AE894" s="88">
        <f>4110</f>
        <v>4110</v>
      </c>
      <c r="AF894" s="92" t="s">
        <v>10384</v>
      </c>
      <c r="AI894" s="22" t="s">
        <v>10473</v>
      </c>
      <c r="AJ894" s="22" t="s">
        <v>10486</v>
      </c>
    </row>
    <row r="895" spans="1:38">
      <c r="A895" s="22" t="s">
        <v>10332</v>
      </c>
      <c r="B895" s="22" t="s">
        <v>10025</v>
      </c>
      <c r="C895" s="22">
        <v>770</v>
      </c>
      <c r="D895" s="22">
        <v>-1</v>
      </c>
      <c r="E895" s="22">
        <v>2</v>
      </c>
      <c r="F895" s="22">
        <v>0</v>
      </c>
      <c r="K895" s="22" t="s">
        <v>10440</v>
      </c>
      <c r="L895" s="65" t="s">
        <v>10033</v>
      </c>
      <c r="M895" s="65" t="s">
        <v>10360</v>
      </c>
      <c r="N895" s="22">
        <v>3710</v>
      </c>
      <c r="O895" s="22">
        <v>3260</v>
      </c>
      <c r="P895" s="92"/>
      <c r="T895" s="66" t="s">
        <v>10370</v>
      </c>
      <c r="U895" s="69" t="s">
        <v>10379</v>
      </c>
      <c r="W895" s="71" t="s">
        <v>10390</v>
      </c>
      <c r="X895" s="70">
        <f>580+820</f>
        <v>1400</v>
      </c>
      <c r="Y895" s="92"/>
      <c r="AA895" s="66" t="s">
        <v>10315</v>
      </c>
      <c r="AB895" s="69" t="s">
        <v>10033</v>
      </c>
      <c r="AC895" s="66" t="s">
        <v>9995</v>
      </c>
      <c r="AD895" s="88">
        <f>970+3430</f>
        <v>4400</v>
      </c>
      <c r="AE895" s="88">
        <f>970+3430</f>
        <v>4400</v>
      </c>
      <c r="AF895" s="92"/>
      <c r="AG895" s="22">
        <f>4400-3430</f>
        <v>970</v>
      </c>
      <c r="AI895" s="22" t="s">
        <v>10473</v>
      </c>
      <c r="AJ895" s="22" t="s">
        <v>10480</v>
      </c>
    </row>
    <row r="896" spans="1:38">
      <c r="A896" s="22" t="s">
        <v>10332</v>
      </c>
      <c r="B896" s="22" t="s">
        <v>10322</v>
      </c>
      <c r="C896" s="22">
        <v>860</v>
      </c>
      <c r="D896" s="22">
        <v>-1</v>
      </c>
      <c r="E896" s="22">
        <v>2</v>
      </c>
      <c r="F896" s="22">
        <v>0</v>
      </c>
      <c r="K896" s="22" t="s">
        <v>10440</v>
      </c>
      <c r="L896" s="66" t="s">
        <v>10033</v>
      </c>
      <c r="M896" s="66" t="s">
        <v>10361</v>
      </c>
      <c r="N896" s="22">
        <f>970+3170</f>
        <v>4140</v>
      </c>
      <c r="O896" s="22">
        <f>3260+970</f>
        <v>4230</v>
      </c>
      <c r="P896" s="92">
        <f>4140-3170</f>
        <v>970</v>
      </c>
      <c r="S896" s="22" t="s">
        <v>10434</v>
      </c>
      <c r="T896" s="22" t="s">
        <v>10370</v>
      </c>
      <c r="U896" s="22" t="s">
        <v>10380</v>
      </c>
      <c r="W896" s="88">
        <v>1490</v>
      </c>
      <c r="X896" s="88">
        <v>1490</v>
      </c>
      <c r="Y896" s="92"/>
      <c r="AA896" s="69" t="s">
        <v>10331</v>
      </c>
      <c r="AB896" s="66" t="s">
        <v>10380</v>
      </c>
      <c r="AD896" s="22">
        <f>190+270</f>
        <v>460</v>
      </c>
      <c r="AE896" s="22">
        <v>350</v>
      </c>
      <c r="AF896" s="92"/>
      <c r="AG896" s="22">
        <f>460-270</f>
        <v>190</v>
      </c>
      <c r="AI896" s="22" t="s">
        <v>10473</v>
      </c>
      <c r="AJ896" s="22" t="s">
        <v>10479</v>
      </c>
    </row>
    <row r="897" spans="1:38">
      <c r="A897" s="22" t="s">
        <v>10332</v>
      </c>
      <c r="B897" s="22" t="s">
        <v>10323</v>
      </c>
      <c r="C897" s="22">
        <v>860</v>
      </c>
      <c r="D897" s="22">
        <v>-1</v>
      </c>
      <c r="E897" s="22">
        <v>2</v>
      </c>
      <c r="F897" s="22">
        <v>0</v>
      </c>
      <c r="K897" s="71" t="s">
        <v>10442</v>
      </c>
      <c r="L897" s="65" t="s">
        <v>10033</v>
      </c>
      <c r="M897" s="65" t="s">
        <v>10362</v>
      </c>
      <c r="N897" s="71" t="s">
        <v>10396</v>
      </c>
      <c r="O897" s="22">
        <v>3390</v>
      </c>
      <c r="P897" s="92"/>
      <c r="T897" s="89" t="s">
        <v>10381</v>
      </c>
      <c r="U897" s="90" t="s">
        <v>10372</v>
      </c>
      <c r="V897" s="89" t="s">
        <v>10373</v>
      </c>
      <c r="W897" s="22">
        <v>2850</v>
      </c>
      <c r="X897" s="70">
        <f>320+1870+670</f>
        <v>2860</v>
      </c>
      <c r="Y897" s="92" t="s">
        <v>10384</v>
      </c>
      <c r="AA897" s="65" t="s">
        <v>10331</v>
      </c>
      <c r="AB897" s="68" t="s">
        <v>10379</v>
      </c>
      <c r="AD897" s="71" t="s">
        <v>10391</v>
      </c>
      <c r="AE897" s="22">
        <v>230</v>
      </c>
      <c r="AF897" s="92"/>
      <c r="AI897" s="22" t="s">
        <v>10473</v>
      </c>
      <c r="AJ897" s="22" t="s">
        <v>10481</v>
      </c>
    </row>
    <row r="898" spans="1:38">
      <c r="A898" s="22" t="s">
        <v>10332</v>
      </c>
      <c r="B898" s="22" t="s">
        <v>10324</v>
      </c>
      <c r="C898" s="22">
        <v>940</v>
      </c>
      <c r="D898" s="22">
        <v>-1</v>
      </c>
      <c r="E898" s="22">
        <v>2</v>
      </c>
      <c r="F898" s="22">
        <v>0</v>
      </c>
      <c r="K898" s="22" t="s">
        <v>10440</v>
      </c>
      <c r="L898" s="66" t="s">
        <v>10033</v>
      </c>
      <c r="M898" s="66" t="s">
        <v>10363</v>
      </c>
      <c r="N898" s="22">
        <f>190+3300</f>
        <v>3490</v>
      </c>
      <c r="O898" s="22">
        <f>3390+190</f>
        <v>3580</v>
      </c>
      <c r="P898" s="92">
        <f>3490-3300</f>
        <v>190</v>
      </c>
      <c r="T898" s="89" t="s">
        <v>10356</v>
      </c>
      <c r="U898" s="90" t="s">
        <v>10374</v>
      </c>
      <c r="V898" s="89" t="s">
        <v>10373</v>
      </c>
      <c r="W898" s="22">
        <v>2630</v>
      </c>
      <c r="X898" s="70">
        <v>2630</v>
      </c>
      <c r="Y898" s="92" t="s">
        <v>10384</v>
      </c>
      <c r="AA898" s="66" t="s">
        <v>10331</v>
      </c>
      <c r="AB898" s="93" t="s">
        <v>9996</v>
      </c>
      <c r="AC898" s="66" t="s">
        <v>9995</v>
      </c>
      <c r="AD898" s="22">
        <f>670+2610</f>
        <v>3280</v>
      </c>
      <c r="AE898" s="70">
        <f>2700+670</f>
        <v>3370</v>
      </c>
      <c r="AF898" s="92" t="s">
        <v>10384</v>
      </c>
      <c r="AG898" s="22">
        <f>3280-2610</f>
        <v>670</v>
      </c>
      <c r="AI898" s="22" t="s">
        <v>10473</v>
      </c>
      <c r="AJ898" s="22" t="s">
        <v>10482</v>
      </c>
    </row>
    <row r="899" spans="1:38">
      <c r="A899" s="22" t="s">
        <v>10332</v>
      </c>
      <c r="B899" s="22" t="s">
        <v>10325</v>
      </c>
      <c r="C899" s="22">
        <v>1030</v>
      </c>
      <c r="D899" s="22">
        <v>-1</v>
      </c>
      <c r="E899" s="22">
        <v>2</v>
      </c>
      <c r="F899" s="22">
        <v>0</v>
      </c>
      <c r="L899" s="65" t="s">
        <v>10033</v>
      </c>
      <c r="M899" s="65" t="s">
        <v>10364</v>
      </c>
      <c r="N899" s="88">
        <v>240</v>
      </c>
      <c r="O899" s="88">
        <v>240</v>
      </c>
      <c r="P899" s="92"/>
      <c r="T899" s="66" t="s">
        <v>10356</v>
      </c>
      <c r="U899" s="69" t="s">
        <v>10375</v>
      </c>
      <c r="V899" s="66" t="s">
        <v>10373</v>
      </c>
      <c r="W899" s="88">
        <f>320+2600</f>
        <v>2920</v>
      </c>
      <c r="X899" s="88">
        <f>320+2600</f>
        <v>2920</v>
      </c>
      <c r="Y899" s="92"/>
      <c r="AA899" s="66" t="s">
        <v>10331</v>
      </c>
      <c r="AB899" s="93" t="s">
        <v>9998</v>
      </c>
      <c r="AC899" s="66" t="s">
        <v>9995</v>
      </c>
      <c r="AD899" s="88">
        <f>1940+1090</f>
        <v>3030</v>
      </c>
      <c r="AE899" s="88">
        <f>1090+1940</f>
        <v>3030</v>
      </c>
      <c r="AF899" s="92" t="s">
        <v>10384</v>
      </c>
      <c r="AG899" s="22">
        <f>3030-1090</f>
        <v>1940</v>
      </c>
      <c r="AI899" s="22" t="s">
        <v>10473</v>
      </c>
      <c r="AJ899" s="22" t="s">
        <v>10477</v>
      </c>
    </row>
    <row r="900" spans="1:38">
      <c r="A900" s="22" t="s">
        <v>10332</v>
      </c>
      <c r="B900" s="22" t="s">
        <v>10326</v>
      </c>
      <c r="C900" s="22">
        <v>1120</v>
      </c>
      <c r="D900" s="22">
        <v>-1</v>
      </c>
      <c r="E900" s="22">
        <v>2</v>
      </c>
      <c r="F900" s="22">
        <v>0</v>
      </c>
      <c r="T900" s="66" t="s">
        <v>10356</v>
      </c>
      <c r="U900" s="69" t="s">
        <v>10377</v>
      </c>
      <c r="W900" s="22">
        <v>920</v>
      </c>
      <c r="X900" s="70">
        <f>320+690</f>
        <v>1010</v>
      </c>
      <c r="Y900" s="92"/>
      <c r="AA900" s="66" t="s">
        <v>10331</v>
      </c>
      <c r="AB900" s="69" t="s">
        <v>10033</v>
      </c>
      <c r="AC900" s="66" t="s">
        <v>9995</v>
      </c>
      <c r="AD900" s="88">
        <f>0+3430</f>
        <v>3430</v>
      </c>
      <c r="AE900" s="88">
        <v>3430</v>
      </c>
      <c r="AF900" s="92"/>
      <c r="AI900" s="22" t="s">
        <v>10473</v>
      </c>
      <c r="AJ900" s="22" t="s">
        <v>10478</v>
      </c>
    </row>
    <row r="901" spans="1:38">
      <c r="A901" s="22" t="s">
        <v>10332</v>
      </c>
      <c r="B901" s="22" t="s">
        <v>10327</v>
      </c>
      <c r="C901" s="22">
        <v>1200</v>
      </c>
      <c r="D901" s="22">
        <v>-1</v>
      </c>
      <c r="E901" s="22">
        <v>2</v>
      </c>
      <c r="F901" s="22">
        <v>0</v>
      </c>
      <c r="L901" s="87" t="s">
        <v>10364</v>
      </c>
      <c r="M901" s="66" t="s">
        <v>10351</v>
      </c>
      <c r="N901" s="88">
        <f>190+840</f>
        <v>1030</v>
      </c>
      <c r="O901" s="88">
        <f>190+840</f>
        <v>1030</v>
      </c>
      <c r="P901" s="92"/>
      <c r="S901" s="22" t="s">
        <v>10438</v>
      </c>
      <c r="T901" s="22" t="s">
        <v>10356</v>
      </c>
      <c r="U901" s="22" t="s">
        <v>10378</v>
      </c>
      <c r="W901" s="95">
        <v>1920</v>
      </c>
      <c r="X901" s="96">
        <v>2010</v>
      </c>
      <c r="Y901" s="92" t="s">
        <v>10424</v>
      </c>
      <c r="AA901" s="69" t="s">
        <v>10379</v>
      </c>
      <c r="AB901" s="66" t="s">
        <v>10380</v>
      </c>
      <c r="AD901" s="71" t="s">
        <v>10390</v>
      </c>
      <c r="AE901" s="22">
        <v>190</v>
      </c>
      <c r="AF901" s="92"/>
      <c r="AI901" s="22" t="s">
        <v>10473</v>
      </c>
      <c r="AJ901" s="22" t="s">
        <v>10475</v>
      </c>
    </row>
    <row r="902" spans="1:38">
      <c r="A902" s="22" t="s">
        <v>10568</v>
      </c>
      <c r="L902" s="87" t="s">
        <v>10364</v>
      </c>
      <c r="M902" s="66" t="s">
        <v>10354</v>
      </c>
      <c r="N902" s="88">
        <f>140+2600</f>
        <v>2740</v>
      </c>
      <c r="O902" s="88">
        <f>140+2600</f>
        <v>2740</v>
      </c>
      <c r="P902" s="92"/>
      <c r="Q902" s="22">
        <f>2740-2600</f>
        <v>140</v>
      </c>
      <c r="T902" s="66" t="s">
        <v>10356</v>
      </c>
      <c r="U902" s="69" t="s">
        <v>10379</v>
      </c>
      <c r="W902" s="71" t="s">
        <v>10391</v>
      </c>
      <c r="X902" s="70">
        <f>320+820</f>
        <v>1140</v>
      </c>
      <c r="Y902" s="92"/>
      <c r="AA902" s="65" t="s">
        <v>10379</v>
      </c>
      <c r="AB902" s="68" t="s">
        <v>10035</v>
      </c>
      <c r="AD902" s="71" t="s">
        <v>10390</v>
      </c>
      <c r="AE902" s="22">
        <v>820</v>
      </c>
      <c r="AF902" s="92"/>
      <c r="AI902" s="22" t="s">
        <v>10473</v>
      </c>
      <c r="AJ902" s="22" t="s">
        <v>10476</v>
      </c>
    </row>
    <row r="903" spans="1:38">
      <c r="A903" s="22" t="s">
        <v>10568</v>
      </c>
      <c r="L903" s="87" t="s">
        <v>10364</v>
      </c>
      <c r="M903" s="66" t="s">
        <v>10356</v>
      </c>
      <c r="N903" s="88">
        <f>320+2600</f>
        <v>2920</v>
      </c>
      <c r="O903" s="88">
        <f>320+2600</f>
        <v>2920</v>
      </c>
      <c r="P903" s="92"/>
      <c r="Q903" s="22">
        <f>2920-2600</f>
        <v>320</v>
      </c>
      <c r="S903" s="22" t="s">
        <v>10434</v>
      </c>
      <c r="T903" s="22" t="s">
        <v>10356</v>
      </c>
      <c r="U903" s="22" t="s">
        <v>10380</v>
      </c>
      <c r="W903" s="88">
        <v>1230</v>
      </c>
      <c r="X903" s="88">
        <v>1230</v>
      </c>
      <c r="Y903" s="92"/>
      <c r="AA903" s="66" t="s">
        <v>10379</v>
      </c>
      <c r="AB903" s="66" t="s">
        <v>10356</v>
      </c>
      <c r="AC903" s="66"/>
      <c r="AD903" s="71" t="s">
        <v>10390</v>
      </c>
      <c r="AE903" s="70">
        <f>820+320</f>
        <v>1140</v>
      </c>
      <c r="AF903" s="92"/>
      <c r="AI903" s="22" t="s">
        <v>10473</v>
      </c>
      <c r="AJ903" s="22" t="s">
        <v>10487</v>
      </c>
    </row>
    <row r="904" spans="1:38">
      <c r="A904" s="22" t="s">
        <v>10568</v>
      </c>
      <c r="L904" s="86" t="s">
        <v>10364</v>
      </c>
      <c r="M904" s="65" t="s">
        <v>10035</v>
      </c>
      <c r="N904" s="88">
        <v>2600</v>
      </c>
      <c r="O904" s="88">
        <v>2600</v>
      </c>
      <c r="P904" s="92"/>
      <c r="T904" s="69" t="s">
        <v>10382</v>
      </c>
      <c r="U904" s="93" t="s">
        <v>10372</v>
      </c>
      <c r="V904" s="66" t="s">
        <v>10373</v>
      </c>
      <c r="W904" s="22">
        <v>2550</v>
      </c>
      <c r="X904" s="70">
        <f>1870+670</f>
        <v>2540</v>
      </c>
      <c r="Y904" s="92" t="s">
        <v>10384</v>
      </c>
      <c r="AA904" s="66" t="s">
        <v>10379</v>
      </c>
      <c r="AB904" s="93" t="s">
        <v>9996</v>
      </c>
      <c r="AC904" s="66" t="s">
        <v>9995</v>
      </c>
      <c r="AD904" s="71" t="s">
        <v>10390</v>
      </c>
      <c r="AE904" s="70">
        <f>2830+670</f>
        <v>3500</v>
      </c>
      <c r="AF904" s="92" t="s">
        <v>10384</v>
      </c>
    </row>
    <row r="905" spans="1:38">
      <c r="A905" s="22" t="s">
        <v>10568</v>
      </c>
      <c r="L905" s="86" t="s">
        <v>10364</v>
      </c>
      <c r="M905" s="65" t="s">
        <v>10359</v>
      </c>
      <c r="N905" s="88">
        <v>3200</v>
      </c>
      <c r="O905" s="88">
        <v>3200</v>
      </c>
      <c r="P905" s="92"/>
      <c r="T905" s="66" t="s">
        <v>10035</v>
      </c>
      <c r="U905" s="93" t="s">
        <v>10374</v>
      </c>
      <c r="V905" s="66" t="s">
        <v>10373</v>
      </c>
      <c r="W905" s="88">
        <v>2300</v>
      </c>
      <c r="X905" s="88">
        <f>1940+360</f>
        <v>2300</v>
      </c>
      <c r="Y905" s="92" t="s">
        <v>10384</v>
      </c>
      <c r="AA905" s="66" t="s">
        <v>10379</v>
      </c>
      <c r="AB905" s="93" t="s">
        <v>9998</v>
      </c>
      <c r="AC905" s="66" t="s">
        <v>9995</v>
      </c>
      <c r="AD905" s="71" t="s">
        <v>10390</v>
      </c>
      <c r="AE905" s="70">
        <f>1220+1940</f>
        <v>3160</v>
      </c>
      <c r="AF905" s="92" t="s">
        <v>10384</v>
      </c>
    </row>
    <row r="906" spans="1:38">
      <c r="A906" s="22" t="s">
        <v>10568</v>
      </c>
      <c r="L906" s="86" t="s">
        <v>10364</v>
      </c>
      <c r="M906" s="65" t="s">
        <v>10360</v>
      </c>
      <c r="N906" s="88">
        <v>3430</v>
      </c>
      <c r="O906" s="88">
        <v>3430</v>
      </c>
      <c r="P906" s="92"/>
      <c r="T906" s="65" t="s">
        <v>10035</v>
      </c>
      <c r="U906" s="68" t="s">
        <v>10375</v>
      </c>
      <c r="V906" s="65" t="s">
        <v>10373</v>
      </c>
      <c r="W906" s="88">
        <v>2600</v>
      </c>
      <c r="X906" s="88">
        <v>2600</v>
      </c>
      <c r="Y906" s="92"/>
      <c r="AA906" s="65" t="s">
        <v>10379</v>
      </c>
      <c r="AB906" s="65" t="s">
        <v>10033</v>
      </c>
      <c r="AC906" s="65" t="s">
        <v>9995</v>
      </c>
      <c r="AD906" s="71" t="s">
        <v>10390</v>
      </c>
      <c r="AE906" s="22">
        <v>3560</v>
      </c>
      <c r="AJ906" s="22" t="s">
        <v>10344</v>
      </c>
      <c r="AK906" s="22" t="s">
        <v>10345</v>
      </c>
    </row>
    <row r="907" spans="1:38">
      <c r="A907" s="22" t="s">
        <v>10568</v>
      </c>
      <c r="L907" s="87" t="s">
        <v>10364</v>
      </c>
      <c r="M907" s="66" t="s">
        <v>10361</v>
      </c>
      <c r="N907" s="88">
        <f>970+3430</f>
        <v>4400</v>
      </c>
      <c r="O907" s="88">
        <f>3430+970</f>
        <v>4400</v>
      </c>
      <c r="P907" s="92"/>
      <c r="Q907" s="22">
        <f>4400-3430</f>
        <v>970</v>
      </c>
      <c r="T907" s="66" t="s">
        <v>10035</v>
      </c>
      <c r="U907" s="69" t="s">
        <v>10377</v>
      </c>
      <c r="W907" s="88">
        <v>600</v>
      </c>
      <c r="X907" s="88">
        <v>600</v>
      </c>
      <c r="Y907" s="92"/>
      <c r="AA907" s="92" t="s">
        <v>10380</v>
      </c>
      <c r="AB907" s="94" t="s">
        <v>9996</v>
      </c>
      <c r="AC907" s="92" t="s">
        <v>9995</v>
      </c>
      <c r="AD907" s="22">
        <f>760+2740</f>
        <v>3500</v>
      </c>
      <c r="AE907" s="70">
        <f>190+2830+670</f>
        <v>3690</v>
      </c>
      <c r="AF907" s="92" t="s">
        <v>10384</v>
      </c>
      <c r="AG907" s="22">
        <f>3500-2740</f>
        <v>760</v>
      </c>
      <c r="AI907" s="22" t="s">
        <v>10343</v>
      </c>
      <c r="AJ907" s="22">
        <v>4140</v>
      </c>
      <c r="AK907" s="22">
        <f>190+3560+500</f>
        <v>4250</v>
      </c>
    </row>
    <row r="908" spans="1:38">
      <c r="A908" s="22" t="s">
        <v>10568</v>
      </c>
      <c r="L908" s="86" t="s">
        <v>10364</v>
      </c>
      <c r="M908" s="65" t="s">
        <v>10362</v>
      </c>
      <c r="N908" s="71" t="s">
        <v>10397</v>
      </c>
      <c r="O908" s="22">
        <v>3500</v>
      </c>
      <c r="P908" s="92"/>
      <c r="T908" s="66" t="s">
        <v>10035</v>
      </c>
      <c r="U908" s="66" t="s">
        <v>10378</v>
      </c>
      <c r="W908" s="22">
        <v>1570</v>
      </c>
      <c r="X908" s="70">
        <f>690+970</f>
        <v>1660</v>
      </c>
      <c r="Y908" s="92"/>
      <c r="AA908" s="92" t="s">
        <v>10380</v>
      </c>
      <c r="AB908" s="94" t="s">
        <v>9998</v>
      </c>
      <c r="AC908" s="92" t="s">
        <v>9995</v>
      </c>
      <c r="AD908" s="22">
        <f>1940+1220</f>
        <v>3160</v>
      </c>
      <c r="AE908" s="70">
        <f>190+1220+1940</f>
        <v>3350</v>
      </c>
      <c r="AF908" s="92" t="s">
        <v>10384</v>
      </c>
      <c r="AG908" s="22">
        <f>3160-1220</f>
        <v>1940</v>
      </c>
      <c r="AJ908" s="22">
        <v>3560</v>
      </c>
      <c r="AL908" s="22" t="s">
        <v>10346</v>
      </c>
    </row>
    <row r="909" spans="1:38">
      <c r="A909" s="22" t="s">
        <v>10568</v>
      </c>
      <c r="L909" s="87" t="s">
        <v>10364</v>
      </c>
      <c r="M909" s="66" t="s">
        <v>10363</v>
      </c>
      <c r="N909" s="88">
        <f>190+3560</f>
        <v>3750</v>
      </c>
      <c r="O909" s="88">
        <f>3560+190</f>
        <v>3750</v>
      </c>
      <c r="P909" s="92"/>
      <c r="Q909" s="22">
        <f>3750-3560</f>
        <v>190</v>
      </c>
      <c r="T909" s="65" t="s">
        <v>10035</v>
      </c>
      <c r="U909" s="68" t="s">
        <v>10379</v>
      </c>
      <c r="W909" s="71" t="s">
        <v>10390</v>
      </c>
      <c r="X909" s="22">
        <v>820</v>
      </c>
      <c r="Y909" s="92"/>
      <c r="AA909" s="65" t="s">
        <v>10380</v>
      </c>
      <c r="AB909" s="68" t="s">
        <v>10033</v>
      </c>
      <c r="AC909" s="65" t="s">
        <v>9995</v>
      </c>
      <c r="AD909" s="88">
        <f>190+3560</f>
        <v>3750</v>
      </c>
      <c r="AE909" s="88">
        <f>190+3560</f>
        <v>3750</v>
      </c>
      <c r="AF909" s="92"/>
      <c r="AG909" s="22">
        <f>3750-3560</f>
        <v>190</v>
      </c>
    </row>
    <row r="910" spans="1:38">
      <c r="A910" s="22" t="s">
        <v>10568</v>
      </c>
      <c r="L910" s="66" t="s">
        <v>10365</v>
      </c>
      <c r="M910" s="66" t="s">
        <v>10367</v>
      </c>
      <c r="N910" s="88">
        <f>190+1520</f>
        <v>1710</v>
      </c>
      <c r="O910" s="88">
        <f>190+1520</f>
        <v>1710</v>
      </c>
      <c r="P910" s="92"/>
      <c r="Q910" s="22">
        <f>1710-1520</f>
        <v>190</v>
      </c>
      <c r="T910" s="66" t="s">
        <v>10035</v>
      </c>
      <c r="U910" s="66" t="s">
        <v>10380</v>
      </c>
      <c r="W910" s="88">
        <v>1010</v>
      </c>
      <c r="X910" s="88">
        <f>820+190</f>
        <v>1010</v>
      </c>
      <c r="Y910" s="92"/>
      <c r="AA910" s="92" t="s">
        <v>10380</v>
      </c>
      <c r="AB910" s="92" t="s">
        <v>10417</v>
      </c>
      <c r="AD910" s="22">
        <v>4620</v>
      </c>
      <c r="AE910" s="22">
        <f>190+3390+1140</f>
        <v>4720</v>
      </c>
      <c r="AF910" s="92"/>
      <c r="AI910" s="22" t="s">
        <v>10347</v>
      </c>
      <c r="AJ910" s="22">
        <v>840</v>
      </c>
      <c r="AK910" s="22">
        <v>930</v>
      </c>
    </row>
    <row r="911" spans="1:38">
      <c r="A911" s="22" t="s">
        <v>10568</v>
      </c>
      <c r="J911" s="22" t="s">
        <v>10441</v>
      </c>
      <c r="L911" s="22" t="s">
        <v>10365</v>
      </c>
      <c r="M911" s="22" t="s">
        <v>10368</v>
      </c>
      <c r="N911" s="88">
        <f>1320+670</f>
        <v>1990</v>
      </c>
      <c r="O911" s="88">
        <v>1990</v>
      </c>
      <c r="P911" s="92"/>
      <c r="Q911" s="22">
        <f>1990-670</f>
        <v>1320</v>
      </c>
      <c r="T911" s="92" t="s">
        <v>10383</v>
      </c>
      <c r="U911" s="94" t="s">
        <v>10372</v>
      </c>
      <c r="V911" s="92" t="s">
        <v>10373</v>
      </c>
      <c r="W911" s="22">
        <v>2550</v>
      </c>
      <c r="X911" s="70">
        <f>140+1870+670</f>
        <v>2680</v>
      </c>
      <c r="Y911" s="92" t="s">
        <v>10384</v>
      </c>
      <c r="AA911" s="92" t="s">
        <v>10380</v>
      </c>
      <c r="AB911" s="92" t="s">
        <v>10418</v>
      </c>
      <c r="AE911" s="22">
        <f>190+2830+190</f>
        <v>3210</v>
      </c>
      <c r="AF911" s="92"/>
    </row>
    <row r="912" spans="1:38">
      <c r="A912" s="22" t="s">
        <v>10568</v>
      </c>
      <c r="L912" s="87" t="s">
        <v>10366</v>
      </c>
      <c r="M912" s="66" t="s">
        <v>10367</v>
      </c>
      <c r="N912" s="88">
        <f>670+1520</f>
        <v>2190</v>
      </c>
      <c r="O912" s="88">
        <f>670+1520</f>
        <v>2190</v>
      </c>
      <c r="P912" s="92"/>
      <c r="Q912" s="22">
        <f>2190-1520</f>
        <v>670</v>
      </c>
      <c r="T912" s="22" t="s">
        <v>10383</v>
      </c>
      <c r="U912" s="64" t="s">
        <v>10374</v>
      </c>
      <c r="V912" s="22" t="s">
        <v>10373</v>
      </c>
      <c r="W912" s="88">
        <v>2300</v>
      </c>
      <c r="X912" s="88">
        <v>2300</v>
      </c>
      <c r="Y912" s="92" t="s">
        <v>10384</v>
      </c>
      <c r="AA912" s="92" t="s">
        <v>10449</v>
      </c>
      <c r="AB912" s="92" t="s">
        <v>9461</v>
      </c>
      <c r="AE912" s="22">
        <f>320+2430+1140</f>
        <v>3890</v>
      </c>
      <c r="AF912" s="92"/>
    </row>
    <row r="913" spans="1:31">
      <c r="A913" s="22" t="s">
        <v>10568</v>
      </c>
      <c r="L913" s="63" t="s">
        <v>10366</v>
      </c>
      <c r="M913" s="22" t="s">
        <v>10368</v>
      </c>
      <c r="N913" s="88">
        <f>1940+670</f>
        <v>2610</v>
      </c>
      <c r="O913" s="88">
        <v>2610</v>
      </c>
      <c r="P913" s="92"/>
      <c r="Q913" s="22">
        <f>2610-670</f>
        <v>1940</v>
      </c>
      <c r="T913" s="66" t="s">
        <v>10383</v>
      </c>
      <c r="U913" s="69" t="s">
        <v>10375</v>
      </c>
      <c r="V913" s="66" t="s">
        <v>10373</v>
      </c>
      <c r="W913" s="88">
        <f>140+2600</f>
        <v>2740</v>
      </c>
      <c r="X913" s="88">
        <f>140+2600</f>
        <v>2740</v>
      </c>
      <c r="Y913" s="92"/>
    </row>
    <row r="914" spans="1:31">
      <c r="A914" s="22" t="s">
        <v>10568</v>
      </c>
      <c r="J914" s="22" t="s">
        <v>10446</v>
      </c>
      <c r="K914" s="22" t="s">
        <v>10439</v>
      </c>
      <c r="L914" s="91" t="s">
        <v>10366</v>
      </c>
      <c r="M914" s="92" t="s">
        <v>10369</v>
      </c>
      <c r="N914" s="22">
        <f>970+1880</f>
        <v>2850</v>
      </c>
      <c r="O914" s="22">
        <f>670+1870+320</f>
        <v>2860</v>
      </c>
      <c r="P914" s="92"/>
      <c r="Q914" s="22">
        <f>2850-1880</f>
        <v>970</v>
      </c>
      <c r="T914" s="66" t="s">
        <v>10383</v>
      </c>
      <c r="U914" s="69" t="s">
        <v>10377</v>
      </c>
      <c r="W914" s="22">
        <v>1180</v>
      </c>
      <c r="X914" s="70">
        <f>140+690</f>
        <v>830</v>
      </c>
      <c r="Y914" s="92"/>
    </row>
    <row r="915" spans="1:31">
      <c r="A915" s="22" t="s">
        <v>10568</v>
      </c>
      <c r="J915" s="22" t="s">
        <v>10446</v>
      </c>
      <c r="L915" s="91" t="s">
        <v>10366</v>
      </c>
      <c r="M915" s="92" t="s">
        <v>10370</v>
      </c>
      <c r="N915" s="22">
        <f>1320+1880</f>
        <v>3200</v>
      </c>
      <c r="O915" s="22">
        <f>670+1870+580</f>
        <v>3120</v>
      </c>
      <c r="P915" s="92"/>
      <c r="Q915" s="22">
        <f>3200-1880</f>
        <v>1320</v>
      </c>
      <c r="S915" s="112" t="s">
        <v>10419</v>
      </c>
      <c r="T915" s="22" t="s">
        <v>10383</v>
      </c>
      <c r="U915" s="22" t="s">
        <v>10378</v>
      </c>
      <c r="W915" s="95">
        <v>1740</v>
      </c>
      <c r="X915" s="96">
        <v>1830</v>
      </c>
      <c r="Y915" s="92" t="s">
        <v>10412</v>
      </c>
    </row>
    <row r="916" spans="1:31">
      <c r="A916" s="22" t="s">
        <v>10568</v>
      </c>
      <c r="K916" s="22" t="s">
        <v>10440</v>
      </c>
      <c r="L916" s="87" t="s">
        <v>10366</v>
      </c>
      <c r="M916" s="66" t="s">
        <v>10360</v>
      </c>
      <c r="N916" s="22">
        <f>670+2610</f>
        <v>3280</v>
      </c>
      <c r="O916" s="22">
        <f>670+2700</f>
        <v>3370</v>
      </c>
      <c r="P916" s="92"/>
      <c r="Q916" s="22">
        <f>3280-2610</f>
        <v>670</v>
      </c>
      <c r="T916" s="66" t="s">
        <v>10383</v>
      </c>
      <c r="U916" s="66" t="s">
        <v>10379</v>
      </c>
      <c r="W916" s="71" t="s">
        <v>10390</v>
      </c>
      <c r="X916" s="70">
        <f>670+160</f>
        <v>830</v>
      </c>
      <c r="Y916" s="92"/>
    </row>
    <row r="917" spans="1:31">
      <c r="A917" s="22" t="s">
        <v>10568</v>
      </c>
      <c r="L917" s="91" t="s">
        <v>10366</v>
      </c>
      <c r="M917" s="92" t="s">
        <v>10361</v>
      </c>
      <c r="N917" s="22">
        <f>2110+2610</f>
        <v>4720</v>
      </c>
      <c r="O917" s="22">
        <f>670+2700+970</f>
        <v>4340</v>
      </c>
      <c r="P917" s="92"/>
      <c r="Q917" s="22">
        <f>4720-2610</f>
        <v>2110</v>
      </c>
      <c r="T917" s="22" t="s">
        <v>10383</v>
      </c>
      <c r="U917" s="67" t="s">
        <v>10380</v>
      </c>
      <c r="W917" s="97">
        <v>1010</v>
      </c>
      <c r="X917" s="97">
        <v>1010</v>
      </c>
      <c r="Y917" s="92"/>
      <c r="AA917" s="22" t="s">
        <v>10427</v>
      </c>
      <c r="AD917" s="22" t="s">
        <v>10542</v>
      </c>
    </row>
    <row r="918" spans="1:31">
      <c r="A918" s="22" t="s">
        <v>10568</v>
      </c>
      <c r="L918" s="87" t="s">
        <v>10366</v>
      </c>
      <c r="M918" s="66" t="s">
        <v>10362</v>
      </c>
      <c r="N918" s="71" t="s">
        <v>10398</v>
      </c>
      <c r="O918" s="22">
        <f>670+2830</f>
        <v>3500</v>
      </c>
      <c r="P918" s="92"/>
      <c r="S918" s="22" t="s">
        <v>10546</v>
      </c>
      <c r="T918" s="22" t="s">
        <v>10543</v>
      </c>
      <c r="U918" s="22" t="s">
        <v>10544</v>
      </c>
      <c r="W918" s="22">
        <v>840</v>
      </c>
      <c r="X918" s="22">
        <v>930</v>
      </c>
      <c r="Y918" s="92"/>
      <c r="Z918" s="22" t="s">
        <v>10434</v>
      </c>
      <c r="AA918" s="65" t="s">
        <v>10425</v>
      </c>
      <c r="AB918" s="65" t="s">
        <v>10426</v>
      </c>
      <c r="AD918" s="22">
        <v>820</v>
      </c>
      <c r="AE918" s="22">
        <v>820</v>
      </c>
    </row>
    <row r="919" spans="1:31">
      <c r="A919" s="22" t="s">
        <v>10568</v>
      </c>
      <c r="K919" s="22" t="s">
        <v>10440</v>
      </c>
      <c r="L919" s="91" t="s">
        <v>10366</v>
      </c>
      <c r="M919" s="92" t="s">
        <v>10363</v>
      </c>
      <c r="N919" s="22">
        <f>760+2740</f>
        <v>3500</v>
      </c>
      <c r="O919" s="22">
        <f>670+2830+190</f>
        <v>3690</v>
      </c>
      <c r="P919" s="92"/>
      <c r="Q919" s="22">
        <f>3500-2740</f>
        <v>760</v>
      </c>
      <c r="AA919" s="22" t="s">
        <v>10425</v>
      </c>
      <c r="AB919" s="22" t="s">
        <v>10428</v>
      </c>
      <c r="AD919" s="22">
        <v>360</v>
      </c>
    </row>
    <row r="920" spans="1:31">
      <c r="A920" s="22" t="s">
        <v>10568</v>
      </c>
      <c r="K920" s="22" t="s">
        <v>10440</v>
      </c>
      <c r="L920" s="72" t="s">
        <v>10443</v>
      </c>
      <c r="M920" s="72" t="s">
        <v>10444</v>
      </c>
      <c r="N920" s="22">
        <v>970</v>
      </c>
      <c r="O920" s="22">
        <v>970</v>
      </c>
      <c r="P920" s="92"/>
      <c r="T920" s="83"/>
      <c r="AA920" s="22" t="s">
        <v>10428</v>
      </c>
      <c r="AB920" s="22" t="s">
        <v>10426</v>
      </c>
      <c r="AD920" s="22">
        <v>460</v>
      </c>
    </row>
    <row r="921" spans="1:31">
      <c r="A921" s="22" t="s">
        <v>10568</v>
      </c>
      <c r="L921" s="22" t="s">
        <v>10443</v>
      </c>
      <c r="M921" s="22" t="s">
        <v>10445</v>
      </c>
      <c r="N921" s="22">
        <v>4380</v>
      </c>
      <c r="O921" s="22">
        <f>580+2430+1140</f>
        <v>4150</v>
      </c>
      <c r="P921" s="92"/>
      <c r="AA921" s="22" t="s">
        <v>10429</v>
      </c>
    </row>
    <row r="922" spans="1:31">
      <c r="A922" s="22" t="s">
        <v>10568</v>
      </c>
      <c r="I922" s="113" t="s">
        <v>10453</v>
      </c>
      <c r="J922" s="114"/>
      <c r="K922" s="114"/>
      <c r="L922" s="114"/>
      <c r="M922" s="114"/>
      <c r="V922" s="22" t="s">
        <v>10542</v>
      </c>
      <c r="AA922" s="64" t="s">
        <v>10430</v>
      </c>
    </row>
    <row r="923" spans="1:31">
      <c r="A923" s="22" t="s">
        <v>10568</v>
      </c>
      <c r="I923" s="114"/>
      <c r="J923" s="113" t="s">
        <v>10448</v>
      </c>
      <c r="K923" s="114"/>
      <c r="L923" s="114"/>
      <c r="M923" s="114"/>
      <c r="S923" s="55" t="s">
        <v>10419</v>
      </c>
      <c r="T923" s="22" t="s">
        <v>10403</v>
      </c>
      <c r="U923" s="22" t="s">
        <v>10404</v>
      </c>
      <c r="V923" s="22">
        <v>140</v>
      </c>
      <c r="AB923" s="22" t="s">
        <v>10436</v>
      </c>
    </row>
    <row r="924" spans="1:31">
      <c r="A924" s="22" t="s">
        <v>10568</v>
      </c>
      <c r="I924" s="114"/>
      <c r="J924" s="113" t="s">
        <v>10450</v>
      </c>
      <c r="K924" s="114" t="s">
        <v>10451</v>
      </c>
      <c r="L924" s="114"/>
      <c r="M924" s="114"/>
      <c r="T924" s="22" t="s">
        <v>10405</v>
      </c>
      <c r="U924" s="22" t="s">
        <v>10406</v>
      </c>
      <c r="V924" s="22">
        <v>970</v>
      </c>
      <c r="AB924" s="22" t="s">
        <v>10436</v>
      </c>
    </row>
    <row r="925" spans="1:31">
      <c r="A925" s="22" t="s">
        <v>10568</v>
      </c>
      <c r="I925" s="114"/>
      <c r="J925" s="114"/>
      <c r="K925" s="114" t="s">
        <v>10452</v>
      </c>
      <c r="L925" s="114"/>
      <c r="M925" s="114"/>
      <c r="T925" s="22" t="s">
        <v>10405</v>
      </c>
      <c r="U925" s="22" t="s">
        <v>10404</v>
      </c>
      <c r="V925" s="22">
        <v>600</v>
      </c>
      <c r="W925" s="22">
        <v>690</v>
      </c>
      <c r="X925" s="22" t="s">
        <v>10407</v>
      </c>
      <c r="AB925" s="22" t="s">
        <v>10432</v>
      </c>
      <c r="AC925" s="22" t="s">
        <v>10433</v>
      </c>
      <c r="AD925" s="22">
        <f>1490-820+820</f>
        <v>1490</v>
      </c>
    </row>
    <row r="926" spans="1:31">
      <c r="A926" s="22" t="s">
        <v>10568</v>
      </c>
      <c r="I926" s="114"/>
      <c r="J926" s="114"/>
      <c r="K926" s="114" t="s">
        <v>10556</v>
      </c>
      <c r="L926" s="114"/>
      <c r="M926" s="114"/>
      <c r="U926" s="22" t="s">
        <v>10408</v>
      </c>
      <c r="AB926" s="22" t="s">
        <v>10435</v>
      </c>
      <c r="AC926" s="22" t="s">
        <v>10433</v>
      </c>
    </row>
    <row r="927" spans="1:31">
      <c r="A927" s="22" t="s">
        <v>10568</v>
      </c>
      <c r="I927" s="114"/>
      <c r="J927" s="114" t="s">
        <v>10463</v>
      </c>
      <c r="K927" s="114"/>
      <c r="L927" s="114"/>
      <c r="M927" s="114"/>
      <c r="U927" s="22" t="s">
        <v>10431</v>
      </c>
    </row>
    <row r="928" spans="1:31">
      <c r="A928" s="22" t="s">
        <v>10568</v>
      </c>
      <c r="I928" s="114"/>
      <c r="J928" s="114"/>
      <c r="K928" s="114" t="s">
        <v>10464</v>
      </c>
      <c r="L928" s="114"/>
      <c r="M928" s="114"/>
      <c r="Z928" s="22" t="s">
        <v>10438</v>
      </c>
      <c r="AA928" s="22" t="s">
        <v>10435</v>
      </c>
      <c r="AB928" s="22" t="s">
        <v>10437</v>
      </c>
      <c r="AC928" s="22">
        <f>1920-600</f>
        <v>1320</v>
      </c>
    </row>
    <row r="929" spans="1:30">
      <c r="A929" s="22" t="s">
        <v>10568</v>
      </c>
      <c r="I929" s="114"/>
      <c r="J929" s="114"/>
      <c r="K929" s="114" t="s">
        <v>10465</v>
      </c>
      <c r="L929" s="114"/>
      <c r="M929" s="114"/>
      <c r="AC929" s="22">
        <f>SUM(V931:V932)</f>
        <v>690</v>
      </c>
    </row>
    <row r="930" spans="1:30">
      <c r="A930" s="22" t="s">
        <v>10568</v>
      </c>
      <c r="I930" s="114"/>
      <c r="J930" s="114"/>
      <c r="K930" s="114" t="s">
        <v>10466</v>
      </c>
      <c r="L930" s="114"/>
      <c r="M930" s="114"/>
      <c r="S930" s="112" t="s">
        <v>10420</v>
      </c>
      <c r="T930" s="22" t="s">
        <v>10413</v>
      </c>
      <c r="U930" s="22" t="s">
        <v>10414</v>
      </c>
      <c r="V930" s="22">
        <f>1740-600</f>
        <v>1140</v>
      </c>
      <c r="AC930" s="22">
        <f>SUM(AC928:AC929)</f>
        <v>2010</v>
      </c>
    </row>
    <row r="931" spans="1:30">
      <c r="A931" s="22" t="s">
        <v>10568</v>
      </c>
      <c r="I931" s="114"/>
      <c r="J931" s="114"/>
      <c r="K931" s="124" t="s">
        <v>10535</v>
      </c>
      <c r="L931" s="114"/>
      <c r="M931" s="114"/>
      <c r="T931" s="22" t="s">
        <v>10409</v>
      </c>
      <c r="U931" s="22" t="s">
        <v>10410</v>
      </c>
      <c r="V931" s="22">
        <v>460</v>
      </c>
    </row>
    <row r="932" spans="1:30">
      <c r="A932" s="22" t="s">
        <v>10568</v>
      </c>
      <c r="I932" s="114"/>
      <c r="J932" s="114"/>
      <c r="K932" s="117"/>
      <c r="L932" s="114" t="s">
        <v>10467</v>
      </c>
      <c r="M932" s="114"/>
      <c r="T932" s="22" t="s">
        <v>10410</v>
      </c>
      <c r="U932" s="22" t="s">
        <v>10411</v>
      </c>
      <c r="V932" s="22">
        <v>230</v>
      </c>
    </row>
    <row r="933" spans="1:30">
      <c r="A933" s="22" t="s">
        <v>10568</v>
      </c>
      <c r="I933" s="114"/>
      <c r="J933" s="114"/>
      <c r="K933" s="117"/>
      <c r="L933" s="114"/>
      <c r="M933" s="114"/>
      <c r="U933" s="22" t="s">
        <v>10415</v>
      </c>
      <c r="V933" s="22">
        <f>SUM(V930:V932)</f>
        <v>1830</v>
      </c>
      <c r="Z933" s="75" t="s">
        <v>10545</v>
      </c>
      <c r="AA933" s="76" t="s">
        <v>10543</v>
      </c>
      <c r="AB933" s="76" t="s">
        <v>10547</v>
      </c>
      <c r="AC933" s="76">
        <v>140</v>
      </c>
      <c r="AD933" s="77"/>
    </row>
    <row r="934" spans="1:30">
      <c r="A934" s="22" t="s">
        <v>10568</v>
      </c>
      <c r="I934" s="114"/>
      <c r="J934" s="114"/>
      <c r="K934" s="117"/>
      <c r="L934" s="114"/>
      <c r="M934" s="114"/>
      <c r="Z934" s="78"/>
      <c r="AA934" s="74" t="s">
        <v>10547</v>
      </c>
      <c r="AB934" s="74" t="s">
        <v>10548</v>
      </c>
      <c r="AC934" s="74">
        <v>460</v>
      </c>
      <c r="AD934" s="79"/>
    </row>
    <row r="935" spans="1:30">
      <c r="A935" s="22" t="s">
        <v>10568</v>
      </c>
      <c r="I935" s="114"/>
      <c r="J935" s="118" t="s">
        <v>10468</v>
      </c>
      <c r="K935" s="119"/>
      <c r="L935" s="118"/>
      <c r="M935" s="118"/>
      <c r="N935" s="118"/>
      <c r="O935" s="118"/>
      <c r="T935" s="22" t="s">
        <v>10416</v>
      </c>
      <c r="Z935" s="78"/>
      <c r="AA935" s="74" t="s">
        <v>10548</v>
      </c>
      <c r="AB935" s="74" t="s">
        <v>10544</v>
      </c>
      <c r="AC935" s="74">
        <v>340</v>
      </c>
      <c r="AD935" s="79"/>
    </row>
    <row r="936" spans="1:30">
      <c r="A936" s="22" t="s">
        <v>10568</v>
      </c>
      <c r="I936" s="114"/>
      <c r="J936" s="118"/>
      <c r="K936" s="119" t="s">
        <v>10536</v>
      </c>
      <c r="L936" s="118"/>
      <c r="M936" s="118"/>
      <c r="N936" s="118"/>
      <c r="O936" s="118"/>
      <c r="Z936" s="78"/>
      <c r="AA936" s="74"/>
      <c r="AB936" s="74"/>
      <c r="AC936" s="74">
        <f>SUM(AC933:AC935)</f>
        <v>940</v>
      </c>
      <c r="AD936" s="79"/>
    </row>
    <row r="937" spans="1:30">
      <c r="A937" s="22" t="s">
        <v>10568</v>
      </c>
      <c r="I937" s="114"/>
      <c r="J937" s="121"/>
      <c r="K937" s="120" t="s">
        <v>10469</v>
      </c>
      <c r="L937" s="118" t="s">
        <v>10470</v>
      </c>
      <c r="M937" s="118" t="s">
        <v>10471</v>
      </c>
      <c r="N937" s="118"/>
      <c r="O937" s="118"/>
      <c r="S937" s="112" t="s">
        <v>10422</v>
      </c>
      <c r="T937" s="22" t="s">
        <v>10423</v>
      </c>
      <c r="U937" s="22" t="s">
        <v>10414</v>
      </c>
      <c r="V937" s="22">
        <f>2260-600</f>
        <v>1660</v>
      </c>
      <c r="Z937" s="78"/>
      <c r="AA937" s="74"/>
      <c r="AB937" s="74"/>
      <c r="AC937" s="74"/>
      <c r="AD937" s="79"/>
    </row>
    <row r="938" spans="1:30">
      <c r="A938" s="22" t="s">
        <v>10568</v>
      </c>
      <c r="I938" s="114"/>
      <c r="J938" s="121"/>
      <c r="K938" s="119"/>
      <c r="L938" s="118"/>
      <c r="M938" s="118"/>
      <c r="N938" s="118"/>
      <c r="O938" s="118"/>
      <c r="T938" s="22" t="s">
        <v>10035</v>
      </c>
      <c r="U938" s="22" t="s">
        <v>10052</v>
      </c>
      <c r="V938" s="22">
        <v>460</v>
      </c>
      <c r="Z938" s="78"/>
      <c r="AA938" s="74" t="s">
        <v>10548</v>
      </c>
      <c r="AB938" s="74" t="s">
        <v>10549</v>
      </c>
      <c r="AC938" s="74">
        <v>230</v>
      </c>
      <c r="AD938" s="79"/>
    </row>
    <row r="939" spans="1:30">
      <c r="A939" s="22" t="s">
        <v>10568</v>
      </c>
      <c r="I939" s="114"/>
      <c r="J939" s="122" t="s">
        <v>10491</v>
      </c>
      <c r="K939" s="118"/>
      <c r="L939" s="118"/>
      <c r="M939" s="118"/>
      <c r="N939" s="118"/>
      <c r="O939" s="118"/>
      <c r="T939" s="22" t="s">
        <v>10052</v>
      </c>
      <c r="U939" s="22" t="s">
        <v>10331</v>
      </c>
      <c r="V939" s="22">
        <v>230</v>
      </c>
      <c r="Z939" s="78"/>
      <c r="AA939" s="74"/>
      <c r="AB939" s="74"/>
      <c r="AC939" s="74"/>
      <c r="AD939" s="79"/>
    </row>
    <row r="940" spans="1:30">
      <c r="A940" s="22" t="s">
        <v>10568</v>
      </c>
      <c r="I940" s="114"/>
      <c r="J940" s="122" t="s">
        <v>10492</v>
      </c>
      <c r="K940" s="118"/>
      <c r="L940" s="118"/>
      <c r="M940" s="118"/>
      <c r="N940" s="118"/>
      <c r="O940" s="118"/>
      <c r="U940" s="22" t="s">
        <v>10415</v>
      </c>
      <c r="V940" s="22">
        <f>SUM(V937:V939)</f>
        <v>2350</v>
      </c>
      <c r="Z940" s="78"/>
      <c r="AA940" s="74" t="s">
        <v>10547</v>
      </c>
      <c r="AB940" s="74" t="s">
        <v>10549</v>
      </c>
      <c r="AC940" s="74">
        <v>600</v>
      </c>
      <c r="AD940" s="79"/>
    </row>
    <row r="941" spans="1:30">
      <c r="A941" s="22" t="s">
        <v>10568</v>
      </c>
      <c r="I941" s="114"/>
      <c r="J941" s="121"/>
      <c r="K941" s="118"/>
      <c r="L941" s="118"/>
      <c r="M941" s="118"/>
      <c r="N941" s="118"/>
      <c r="O941" s="118"/>
      <c r="Z941" s="78"/>
      <c r="AA941" s="74" t="s">
        <v>10549</v>
      </c>
      <c r="AB941" s="74" t="s">
        <v>10544</v>
      </c>
      <c r="AC941" s="74">
        <v>210</v>
      </c>
      <c r="AD941" s="79"/>
    </row>
    <row r="942" spans="1:30">
      <c r="A942" s="22" t="s">
        <v>10568</v>
      </c>
      <c r="I942" s="114"/>
      <c r="J942" s="121"/>
      <c r="K942" s="118"/>
      <c r="L942" s="118"/>
      <c r="M942" s="118"/>
      <c r="N942" s="118"/>
      <c r="O942" s="118"/>
      <c r="Z942" s="78"/>
      <c r="AA942" s="74"/>
      <c r="AB942" s="74"/>
      <c r="AC942" s="74"/>
      <c r="AD942" s="79"/>
    </row>
    <row r="943" spans="1:30">
      <c r="A943" s="22" t="s">
        <v>10568</v>
      </c>
      <c r="I943" s="114"/>
      <c r="J943" s="121"/>
      <c r="K943" s="118"/>
      <c r="L943" s="118"/>
      <c r="M943" s="118"/>
      <c r="N943" s="118"/>
      <c r="O943" s="118"/>
      <c r="P943" s="123"/>
      <c r="Q943" s="123"/>
      <c r="R943" s="123"/>
      <c r="S943" s="123"/>
      <c r="T943" s="123"/>
      <c r="Z943" s="78"/>
      <c r="AA943" s="74" t="s">
        <v>10550</v>
      </c>
      <c r="AB943" s="74">
        <f>840-600+AC934+AC938</f>
        <v>930</v>
      </c>
      <c r="AC943" s="74"/>
      <c r="AD943" s="79"/>
    </row>
    <row r="944" spans="1:30">
      <c r="A944" s="22" t="s">
        <v>10568</v>
      </c>
      <c r="I944" s="114"/>
      <c r="J944" s="118"/>
      <c r="K944" s="118"/>
      <c r="L944" s="118"/>
      <c r="M944" s="118"/>
      <c r="N944" s="118"/>
      <c r="O944" s="118"/>
      <c r="P944"/>
      <c r="Q944"/>
      <c r="R944"/>
      <c r="S944"/>
      <c r="T944"/>
      <c r="Z944" s="78"/>
      <c r="AA944" s="74" t="s">
        <v>10551</v>
      </c>
      <c r="AB944" s="74">
        <f>840-600</f>
        <v>240</v>
      </c>
      <c r="AC944" s="74"/>
      <c r="AD944" s="79"/>
    </row>
    <row r="945" spans="1:30">
      <c r="A945" s="22" t="s">
        <v>10568</v>
      </c>
      <c r="I945" s="114"/>
      <c r="J945" s="118"/>
      <c r="K945" s="118"/>
      <c r="L945" s="118"/>
      <c r="M945" s="118"/>
      <c r="N945" s="118"/>
      <c r="O945" s="118"/>
      <c r="P945"/>
      <c r="Q945"/>
      <c r="R945"/>
      <c r="S945"/>
      <c r="T945"/>
      <c r="Y945" s="64"/>
      <c r="Z945" s="74" t="s">
        <v>10552</v>
      </c>
      <c r="AA945" s="74" t="s">
        <v>10554</v>
      </c>
      <c r="AB945" s="74">
        <f>AC934</f>
        <v>460</v>
      </c>
      <c r="AC945" s="74"/>
      <c r="AD945" s="79"/>
    </row>
    <row r="946" spans="1:30">
      <c r="A946" s="22" t="s">
        <v>10568</v>
      </c>
      <c r="I946" s="114"/>
      <c r="J946" s="114"/>
      <c r="K946" s="114"/>
      <c r="L946" s="114"/>
      <c r="M946" s="114"/>
      <c r="P946"/>
      <c r="Q946"/>
      <c r="R946"/>
      <c r="S946"/>
      <c r="T946"/>
      <c r="Z946" s="74" t="s">
        <v>10552</v>
      </c>
      <c r="AA946" s="74" t="s">
        <v>10555</v>
      </c>
      <c r="AB946" s="74">
        <f>AC938</f>
        <v>230</v>
      </c>
      <c r="AC946" s="74">
        <f>SUM(AB945:AB946)</f>
        <v>690</v>
      </c>
      <c r="AD946" s="79">
        <v>600</v>
      </c>
    </row>
    <row r="947" spans="1:30">
      <c r="A947" s="22" t="s">
        <v>10568</v>
      </c>
      <c r="I947" s="114"/>
      <c r="J947" s="114"/>
      <c r="K947" s="114"/>
      <c r="L947" s="114"/>
      <c r="M947" s="114"/>
      <c r="P947"/>
      <c r="Q947"/>
      <c r="R947"/>
      <c r="S947"/>
      <c r="T947"/>
      <c r="Z947" s="80"/>
      <c r="AA947" s="81" t="s">
        <v>10553</v>
      </c>
      <c r="AB947" s="81">
        <f>SUM(AB944:AB946)</f>
        <v>930</v>
      </c>
      <c r="AC947" s="81"/>
      <c r="AD947" s="82"/>
    </row>
    <row r="948" spans="1:30">
      <c r="A948" s="22" t="s">
        <v>10568</v>
      </c>
      <c r="I948" s="114"/>
      <c r="J948" s="114"/>
      <c r="K948" s="114"/>
      <c r="L948" s="114"/>
      <c r="M948" s="114"/>
      <c r="P948"/>
      <c r="Q948"/>
      <c r="R948"/>
      <c r="S948"/>
      <c r="T948"/>
    </row>
    <row r="949" spans="1:30">
      <c r="A949" s="22" t="s">
        <v>10568</v>
      </c>
      <c r="I949" s="114"/>
      <c r="J949" s="114"/>
      <c r="K949" s="114"/>
      <c r="L949" s="114"/>
      <c r="M949" s="114"/>
      <c r="P949"/>
      <c r="Q949"/>
      <c r="R949"/>
      <c r="S949"/>
      <c r="T949"/>
    </row>
    <row r="950" spans="1:30">
      <c r="A950" s="22" t="s">
        <v>10568</v>
      </c>
      <c r="I950" s="114"/>
      <c r="J950" s="114"/>
      <c r="K950" s="114"/>
      <c r="L950" s="114"/>
      <c r="M950" s="114"/>
      <c r="P950"/>
      <c r="Q950"/>
      <c r="R950"/>
      <c r="S950"/>
      <c r="T950"/>
    </row>
    <row r="951" spans="1:30">
      <c r="A951" s="22" t="s">
        <v>10568</v>
      </c>
      <c r="I951" s="114"/>
      <c r="J951" s="114"/>
      <c r="K951" s="114"/>
      <c r="L951" s="114"/>
      <c r="M951" s="114"/>
      <c r="P951"/>
      <c r="Q951"/>
      <c r="R951"/>
      <c r="S951"/>
      <c r="T951"/>
    </row>
    <row r="952" spans="1:30">
      <c r="A952" s="22" t="s">
        <v>10568</v>
      </c>
      <c r="I952" s="114"/>
      <c r="J952" s="114"/>
      <c r="K952" s="114"/>
      <c r="L952" s="114"/>
      <c r="M952" s="114"/>
      <c r="P952"/>
      <c r="Q952"/>
      <c r="R952"/>
      <c r="S952"/>
      <c r="T952"/>
    </row>
    <row r="953" spans="1:30">
      <c r="A953" s="22" t="s">
        <v>10568</v>
      </c>
      <c r="I953" s="114"/>
      <c r="J953" s="114"/>
      <c r="K953" s="114"/>
      <c r="L953" s="114"/>
      <c r="M953" s="114"/>
      <c r="P953"/>
      <c r="Q953"/>
      <c r="R953"/>
      <c r="S953"/>
      <c r="T953"/>
    </row>
    <row r="954" spans="1:30">
      <c r="A954" s="22" t="s">
        <v>10568</v>
      </c>
      <c r="I954" s="114"/>
      <c r="J954" s="114"/>
      <c r="K954" s="114"/>
      <c r="L954" s="114"/>
      <c r="M954" s="114"/>
      <c r="P954"/>
      <c r="Q954"/>
      <c r="R954"/>
      <c r="S954"/>
      <c r="T954"/>
    </row>
    <row r="955" spans="1:30">
      <c r="A955" s="22" t="s">
        <v>10568</v>
      </c>
      <c r="I955" s="114"/>
      <c r="J955" s="114"/>
      <c r="K955" s="114"/>
      <c r="L955" s="114"/>
      <c r="M955" s="114"/>
      <c r="P955"/>
      <c r="Q955"/>
      <c r="R955"/>
      <c r="S955"/>
      <c r="T955"/>
    </row>
    <row r="956" spans="1:30">
      <c r="A956" s="22" t="s">
        <v>10568</v>
      </c>
      <c r="I956" s="114"/>
      <c r="J956" s="114"/>
      <c r="K956" s="114"/>
      <c r="L956" s="114"/>
      <c r="M956" s="114"/>
      <c r="P956"/>
      <c r="Q956"/>
      <c r="R956"/>
      <c r="S956"/>
      <c r="T956"/>
    </row>
    <row r="957" spans="1:30">
      <c r="A957" s="22" t="s">
        <v>10568</v>
      </c>
      <c r="I957" s="114"/>
      <c r="J957" s="114"/>
      <c r="K957" s="114"/>
      <c r="L957" s="114"/>
      <c r="M957" s="114"/>
      <c r="P957"/>
      <c r="Q957"/>
      <c r="R957"/>
      <c r="S957"/>
      <c r="T957"/>
    </row>
    <row r="958" spans="1:30">
      <c r="A958" s="22" t="s">
        <v>10568</v>
      </c>
      <c r="I958" s="114"/>
      <c r="J958" s="114"/>
      <c r="K958" s="114"/>
      <c r="L958" s="114"/>
      <c r="M958" s="114"/>
      <c r="P958"/>
      <c r="Q958"/>
      <c r="R958"/>
      <c r="S958"/>
      <c r="T958"/>
    </row>
    <row r="959" spans="1:30">
      <c r="A959" s="22" t="s">
        <v>10568</v>
      </c>
      <c r="I959" s="114"/>
      <c r="J959" s="114"/>
      <c r="K959" s="114"/>
      <c r="L959" s="114"/>
      <c r="M959" s="114"/>
      <c r="P959"/>
      <c r="Q959"/>
      <c r="R959"/>
      <c r="S959"/>
      <c r="T959"/>
    </row>
    <row r="960" spans="1:30">
      <c r="A960" s="22" t="s">
        <v>10568</v>
      </c>
      <c r="I960" s="114"/>
      <c r="J960" s="114"/>
      <c r="K960" s="114"/>
      <c r="L960" s="114"/>
      <c r="M960" s="114"/>
      <c r="P960"/>
      <c r="Q960"/>
      <c r="R960"/>
      <c r="S960"/>
      <c r="T960"/>
    </row>
    <row r="961" spans="9:20">
      <c r="I961" s="114"/>
      <c r="J961" s="114"/>
      <c r="K961" s="114"/>
      <c r="L961" s="114"/>
      <c r="M961" s="114"/>
      <c r="P961"/>
      <c r="Q961"/>
      <c r="R961"/>
      <c r="S961"/>
      <c r="T961"/>
    </row>
    <row r="962" spans="9:20">
      <c r="I962" s="114"/>
      <c r="J962" s="114"/>
      <c r="K962" s="114"/>
      <c r="L962" s="114"/>
      <c r="M962" s="114"/>
      <c r="P962"/>
      <c r="Q962"/>
      <c r="R962"/>
      <c r="S962"/>
      <c r="T962"/>
    </row>
    <row r="963" spans="9:20">
      <c r="P963"/>
      <c r="Q963"/>
      <c r="R963"/>
      <c r="S963"/>
      <c r="T963"/>
    </row>
    <row r="964" spans="9:20">
      <c r="P964"/>
      <c r="Q964"/>
      <c r="R964"/>
      <c r="S964"/>
      <c r="T964"/>
    </row>
    <row r="965" spans="9:20">
      <c r="P965"/>
      <c r="Q965"/>
      <c r="R965"/>
      <c r="S965"/>
      <c r="T965"/>
    </row>
    <row r="966" spans="9:20">
      <c r="P966"/>
      <c r="Q966"/>
      <c r="R966"/>
      <c r="S966"/>
      <c r="T966"/>
    </row>
    <row r="967" spans="9:20">
      <c r="P967"/>
      <c r="Q967"/>
      <c r="R967"/>
      <c r="S967"/>
      <c r="T967"/>
    </row>
    <row r="968" spans="9:20">
      <c r="P968"/>
      <c r="Q968"/>
      <c r="R968"/>
      <c r="S968"/>
      <c r="T968"/>
    </row>
    <row r="969" spans="9:20">
      <c r="P969"/>
      <c r="Q969"/>
      <c r="R969"/>
      <c r="S969"/>
      <c r="T969"/>
    </row>
    <row r="970" spans="9:20">
      <c r="P970"/>
      <c r="Q970"/>
      <c r="R970"/>
      <c r="S970"/>
      <c r="T970"/>
    </row>
    <row r="971" spans="9:20">
      <c r="P971"/>
      <c r="Q971"/>
      <c r="R971"/>
      <c r="S971"/>
      <c r="T971"/>
    </row>
    <row r="972" spans="9:20">
      <c r="P972"/>
      <c r="Q972"/>
      <c r="R972"/>
      <c r="S972"/>
      <c r="T972"/>
    </row>
    <row r="973" spans="9:20">
      <c r="P973"/>
      <c r="Q973"/>
      <c r="R973"/>
      <c r="S973"/>
      <c r="T973"/>
    </row>
    <row r="974" spans="9:20">
      <c r="P974"/>
      <c r="Q974"/>
      <c r="R974"/>
      <c r="S974"/>
      <c r="T974"/>
    </row>
    <row r="975" spans="9:20">
      <c r="P975"/>
      <c r="Q975"/>
      <c r="R975"/>
      <c r="S975"/>
      <c r="T975"/>
    </row>
    <row r="976" spans="9:20">
      <c r="P976"/>
      <c r="Q976"/>
      <c r="R976"/>
      <c r="S976"/>
      <c r="T976"/>
    </row>
    <row r="977" spans="16:20">
      <c r="P977"/>
      <c r="Q977"/>
      <c r="R977"/>
      <c r="S977"/>
      <c r="T977"/>
    </row>
    <row r="978" spans="16:20">
      <c r="P978"/>
      <c r="Q978"/>
      <c r="R978"/>
      <c r="S978"/>
      <c r="T978"/>
    </row>
    <row r="979" spans="16:20">
      <c r="P979"/>
      <c r="Q979"/>
      <c r="R979"/>
      <c r="S979"/>
      <c r="T979"/>
    </row>
    <row r="980" spans="16:20">
      <c r="P980"/>
      <c r="Q980"/>
      <c r="R980"/>
      <c r="S980"/>
      <c r="T980"/>
    </row>
    <row r="981" spans="16:20">
      <c r="P981"/>
      <c r="Q981"/>
      <c r="R981"/>
      <c r="S981"/>
      <c r="T981"/>
    </row>
    <row r="982" spans="16:20">
      <c r="P982"/>
      <c r="Q982"/>
      <c r="R982"/>
      <c r="S982"/>
      <c r="T982"/>
    </row>
    <row r="983" spans="16:20">
      <c r="P983"/>
      <c r="Q983"/>
      <c r="R983"/>
      <c r="S983"/>
      <c r="T983"/>
    </row>
    <row r="984" spans="16:20">
      <c r="P984"/>
      <c r="Q984"/>
      <c r="R984"/>
      <c r="S984"/>
      <c r="T984"/>
    </row>
    <row r="985" spans="16:20">
      <c r="P985"/>
      <c r="Q985"/>
      <c r="R985"/>
      <c r="S985"/>
      <c r="T985"/>
    </row>
    <row r="986" spans="16:20">
      <c r="P986"/>
      <c r="Q986"/>
      <c r="R986"/>
      <c r="S986"/>
      <c r="T986"/>
    </row>
    <row r="987" spans="16:20">
      <c r="P987"/>
      <c r="Q987"/>
      <c r="R987"/>
      <c r="S987"/>
      <c r="T987"/>
    </row>
    <row r="988" spans="16:20">
      <c r="P988"/>
      <c r="Q988"/>
      <c r="R988"/>
      <c r="S988"/>
      <c r="T988"/>
    </row>
    <row r="989" spans="16:20">
      <c r="P989"/>
      <c r="Q989"/>
      <c r="R989"/>
      <c r="S989"/>
      <c r="T989"/>
    </row>
    <row r="990" spans="16:20">
      <c r="P990"/>
      <c r="Q990"/>
      <c r="R990"/>
      <c r="S990"/>
      <c r="T990"/>
    </row>
    <row r="991" spans="16:20">
      <c r="P991"/>
      <c r="Q991"/>
      <c r="R991"/>
      <c r="S991"/>
      <c r="T991"/>
    </row>
    <row r="992" spans="16:20">
      <c r="P992"/>
      <c r="Q992"/>
      <c r="R992"/>
      <c r="S992"/>
      <c r="T992"/>
    </row>
    <row r="993" spans="16:20">
      <c r="P993"/>
      <c r="Q993"/>
      <c r="R993"/>
      <c r="S993"/>
      <c r="T993"/>
    </row>
    <row r="994" spans="16:20">
      <c r="P994"/>
      <c r="Q994"/>
      <c r="R994"/>
      <c r="S994"/>
      <c r="T994"/>
    </row>
    <row r="995" spans="16:20">
      <c r="P995"/>
      <c r="Q995"/>
      <c r="R995"/>
      <c r="S995"/>
      <c r="T995"/>
    </row>
    <row r="996" spans="16:20">
      <c r="P996"/>
      <c r="Q996"/>
      <c r="R996"/>
      <c r="S996"/>
      <c r="T996"/>
    </row>
    <row r="997" spans="16:20">
      <c r="P997"/>
      <c r="Q997"/>
      <c r="R997"/>
      <c r="S997"/>
      <c r="T997"/>
    </row>
    <row r="998" spans="16:20">
      <c r="P998"/>
      <c r="Q998"/>
      <c r="R998"/>
      <c r="S998"/>
      <c r="T998"/>
    </row>
    <row r="999" spans="16:20">
      <c r="P999"/>
      <c r="Q999"/>
      <c r="R999"/>
      <c r="S999"/>
      <c r="T999"/>
    </row>
    <row r="1000" spans="16:20">
      <c r="P1000"/>
      <c r="Q1000"/>
      <c r="R1000"/>
      <c r="S1000"/>
      <c r="T1000"/>
    </row>
    <row r="1001" spans="16:20">
      <c r="P1001"/>
      <c r="Q1001"/>
      <c r="R1001"/>
      <c r="S1001"/>
      <c r="T1001"/>
    </row>
    <row r="1002" spans="16:20">
      <c r="P1002"/>
      <c r="Q1002"/>
      <c r="R1002"/>
      <c r="S1002"/>
      <c r="T1002"/>
    </row>
    <row r="1003" spans="16:20">
      <c r="P1003"/>
      <c r="Q1003"/>
      <c r="R1003"/>
      <c r="S1003"/>
      <c r="T1003"/>
    </row>
    <row r="1004" spans="16:20">
      <c r="P1004"/>
      <c r="Q1004"/>
      <c r="R1004"/>
      <c r="S1004"/>
      <c r="T1004"/>
    </row>
    <row r="1005" spans="16:20">
      <c r="P1005"/>
      <c r="Q1005"/>
      <c r="R1005"/>
      <c r="S1005"/>
      <c r="T1005"/>
    </row>
    <row r="1006" spans="16:20">
      <c r="P1006"/>
      <c r="Q1006"/>
      <c r="R1006"/>
      <c r="S1006"/>
      <c r="T1006"/>
    </row>
    <row r="1007" spans="16:20">
      <c r="P1007"/>
      <c r="Q1007"/>
      <c r="R1007"/>
      <c r="S1007"/>
      <c r="T1007"/>
    </row>
    <row r="1008" spans="16:20">
      <c r="P1008"/>
      <c r="Q1008"/>
      <c r="R1008"/>
      <c r="S1008"/>
      <c r="T1008"/>
    </row>
    <row r="1009" spans="16:20">
      <c r="P1009"/>
      <c r="Q1009"/>
      <c r="R1009"/>
      <c r="S1009"/>
      <c r="T1009"/>
    </row>
    <row r="1010" spans="16:20">
      <c r="P1010"/>
      <c r="Q1010"/>
      <c r="R1010"/>
      <c r="S1010"/>
      <c r="T1010"/>
    </row>
    <row r="1011" spans="16:20">
      <c r="P1011"/>
      <c r="Q1011"/>
      <c r="R1011"/>
      <c r="S1011"/>
      <c r="T1011"/>
    </row>
    <row r="1012" spans="16:20">
      <c r="P1012"/>
      <c r="Q1012"/>
      <c r="R1012"/>
      <c r="S1012"/>
      <c r="T1012"/>
    </row>
    <row r="1013" spans="16:20">
      <c r="P1013"/>
      <c r="Q1013"/>
      <c r="R1013"/>
      <c r="S1013"/>
      <c r="T1013"/>
    </row>
    <row r="1014" spans="16:20">
      <c r="P1014"/>
      <c r="Q1014"/>
      <c r="R1014"/>
      <c r="S1014"/>
      <c r="T1014"/>
    </row>
    <row r="1015" spans="16:20">
      <c r="P1015"/>
      <c r="Q1015"/>
      <c r="R1015"/>
      <c r="S1015"/>
      <c r="T1015"/>
    </row>
    <row r="1016" spans="16:20">
      <c r="P1016"/>
      <c r="Q1016"/>
      <c r="R1016"/>
      <c r="S1016"/>
      <c r="T1016"/>
    </row>
    <row r="1017" spans="16:20">
      <c r="P1017"/>
      <c r="Q1017"/>
      <c r="R1017"/>
      <c r="S1017"/>
      <c r="T1017"/>
    </row>
    <row r="1018" spans="16:20">
      <c r="P1018"/>
      <c r="Q1018"/>
      <c r="R1018"/>
      <c r="S1018"/>
      <c r="T1018"/>
    </row>
    <row r="1019" spans="16:20">
      <c r="P1019"/>
      <c r="Q1019"/>
      <c r="R1019"/>
      <c r="S1019"/>
      <c r="T1019"/>
    </row>
    <row r="1020" spans="16:20">
      <c r="P1020"/>
      <c r="Q1020"/>
      <c r="R1020"/>
      <c r="S1020"/>
      <c r="T1020"/>
    </row>
    <row r="1021" spans="16:20">
      <c r="P1021"/>
      <c r="Q1021"/>
      <c r="R1021"/>
      <c r="S1021"/>
      <c r="T1021"/>
    </row>
    <row r="1022" spans="16:20">
      <c r="P1022"/>
      <c r="Q1022"/>
      <c r="R1022"/>
      <c r="S1022"/>
      <c r="T1022"/>
    </row>
    <row r="1023" spans="16:20">
      <c r="P1023"/>
      <c r="Q1023"/>
      <c r="R1023"/>
      <c r="S1023"/>
      <c r="T1023"/>
    </row>
    <row r="1024" spans="16:20">
      <c r="P1024"/>
      <c r="Q1024"/>
      <c r="R1024"/>
      <c r="S1024"/>
      <c r="T1024"/>
    </row>
    <row r="1025" spans="16:20">
      <c r="P1025"/>
      <c r="Q1025"/>
      <c r="R1025"/>
      <c r="S1025"/>
      <c r="T1025"/>
    </row>
    <row r="1026" spans="16:20">
      <c r="P1026"/>
      <c r="Q1026"/>
      <c r="R1026"/>
      <c r="S1026"/>
      <c r="T1026"/>
    </row>
    <row r="1027" spans="16:20">
      <c r="P1027"/>
      <c r="Q1027"/>
      <c r="R1027"/>
      <c r="S1027"/>
      <c r="T1027"/>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22" bestFit="1" customWidth="1"/>
    <col min="2" max="2" width="13.375" style="22" customWidth="1"/>
    <col min="3" max="16384" width="9" style="22"/>
  </cols>
  <sheetData>
    <row r="1" spans="1:7">
      <c r="A1" s="22" t="s">
        <v>9551</v>
      </c>
      <c r="B1" s="22" t="s">
        <v>9560</v>
      </c>
    </row>
    <row r="2" spans="1:7">
      <c r="A2" s="22" t="s">
        <v>9556</v>
      </c>
      <c r="B2" s="22" t="s">
        <v>9557</v>
      </c>
      <c r="C2" s="22" t="s">
        <v>9558</v>
      </c>
      <c r="D2" s="22" t="s">
        <v>9559</v>
      </c>
    </row>
    <row r="3" spans="1:7">
      <c r="A3" s="22" t="s">
        <v>9552</v>
      </c>
      <c r="B3" s="22" t="s">
        <v>9553</v>
      </c>
      <c r="C3" s="22" t="s">
        <v>9554</v>
      </c>
      <c r="D3" s="22" t="s">
        <v>9555</v>
      </c>
    </row>
    <row r="4" spans="1:7">
      <c r="A4" s="22">
        <v>1</v>
      </c>
      <c r="B4" s="23">
        <v>160</v>
      </c>
      <c r="C4" s="24">
        <v>160</v>
      </c>
      <c r="D4" s="25">
        <v>160</v>
      </c>
      <c r="E4" s="26"/>
      <c r="F4" s="26"/>
      <c r="G4" s="26"/>
    </row>
    <row r="5" spans="1:7">
      <c r="A5" s="22">
        <v>4</v>
      </c>
      <c r="B5" s="23">
        <v>200</v>
      </c>
      <c r="C5" s="27">
        <v>200</v>
      </c>
      <c r="D5" s="28">
        <v>200</v>
      </c>
      <c r="E5" s="26"/>
    </row>
    <row r="6" spans="1:7">
      <c r="A6" s="22">
        <v>7</v>
      </c>
      <c r="B6" s="23">
        <v>210</v>
      </c>
      <c r="C6" s="27">
        <v>210</v>
      </c>
      <c r="D6" s="28">
        <v>220</v>
      </c>
      <c r="E6" s="26"/>
    </row>
    <row r="7" spans="1:7">
      <c r="A7" s="22">
        <v>11</v>
      </c>
      <c r="B7" s="29">
        <v>260</v>
      </c>
      <c r="C7" s="30">
        <v>260</v>
      </c>
      <c r="D7" s="28">
        <v>270</v>
      </c>
      <c r="E7" s="26"/>
    </row>
    <row r="8" spans="1:7">
      <c r="A8" s="22">
        <v>16</v>
      </c>
      <c r="B8" s="23">
        <v>350</v>
      </c>
      <c r="C8" s="27">
        <v>350</v>
      </c>
      <c r="D8" s="28">
        <v>360</v>
      </c>
      <c r="E8" s="26"/>
    </row>
    <row r="9" spans="1:7">
      <c r="A9" s="22">
        <v>21</v>
      </c>
      <c r="B9" s="31">
        <v>440</v>
      </c>
      <c r="C9" s="32">
        <v>440</v>
      </c>
      <c r="D9" s="33">
        <v>450</v>
      </c>
      <c r="E9" s="26"/>
    </row>
    <row r="10" spans="1:7">
      <c r="A10" s="22">
        <v>26</v>
      </c>
      <c r="B10" s="31">
        <v>530</v>
      </c>
      <c r="C10" s="32">
        <v>540</v>
      </c>
      <c r="D10" s="33">
        <v>540</v>
      </c>
      <c r="E10" s="26"/>
    </row>
    <row r="11" spans="1:7">
      <c r="A11" s="22">
        <v>31</v>
      </c>
      <c r="B11" s="31">
        <v>620</v>
      </c>
      <c r="C11" s="32">
        <v>640</v>
      </c>
      <c r="D11" s="33">
        <v>630</v>
      </c>
      <c r="E11" s="26"/>
    </row>
    <row r="12" spans="1:7">
      <c r="A12" s="22">
        <v>36</v>
      </c>
      <c r="B12" s="31">
        <v>710</v>
      </c>
      <c r="C12" s="32">
        <v>740</v>
      </c>
      <c r="D12" s="33">
        <v>720</v>
      </c>
      <c r="E12" s="26"/>
    </row>
    <row r="13" spans="1:7">
      <c r="A13" s="22">
        <v>41</v>
      </c>
      <c r="B13" s="31">
        <v>810</v>
      </c>
      <c r="C13" s="32">
        <v>830</v>
      </c>
      <c r="D13" s="33">
        <v>820</v>
      </c>
      <c r="E13" s="26"/>
    </row>
    <row r="14" spans="1:7">
      <c r="A14" s="22">
        <v>46</v>
      </c>
      <c r="B14" s="31">
        <v>900</v>
      </c>
      <c r="C14" s="32">
        <v>920</v>
      </c>
      <c r="D14" s="33">
        <v>910</v>
      </c>
    </row>
    <row r="15" spans="1:7">
      <c r="A15" s="22">
        <v>51</v>
      </c>
      <c r="B15" s="34">
        <v>1040</v>
      </c>
      <c r="C15" s="35">
        <v>1060</v>
      </c>
      <c r="D15" s="36">
        <v>1080</v>
      </c>
    </row>
    <row r="16" spans="1:7">
      <c r="A16" s="22">
        <v>61</v>
      </c>
      <c r="B16" s="34">
        <v>1230</v>
      </c>
      <c r="C16" s="37">
        <v>1240</v>
      </c>
      <c r="D16" s="36">
        <v>1250</v>
      </c>
    </row>
    <row r="17" spans="1:4">
      <c r="A17" s="22">
        <v>71</v>
      </c>
      <c r="B17" s="34">
        <v>1410</v>
      </c>
      <c r="C17" s="37">
        <v>1410</v>
      </c>
      <c r="D17" s="36">
        <v>1430</v>
      </c>
    </row>
    <row r="18" spans="1:4">
      <c r="A18" s="22">
        <v>81</v>
      </c>
      <c r="B18" s="34">
        <v>1600</v>
      </c>
      <c r="C18" s="37">
        <v>1580</v>
      </c>
      <c r="D18" s="36">
        <v>1600</v>
      </c>
    </row>
    <row r="19" spans="1:4">
      <c r="A19" s="22">
        <v>91</v>
      </c>
      <c r="B19" s="34">
        <v>1790</v>
      </c>
      <c r="C19" s="37">
        <v>1750</v>
      </c>
      <c r="D19" s="36">
        <v>1770</v>
      </c>
    </row>
    <row r="20" spans="1:4">
      <c r="A20" s="22">
        <v>101</v>
      </c>
      <c r="B20" s="34">
        <v>2100</v>
      </c>
      <c r="C20" s="37">
        <v>2030</v>
      </c>
      <c r="D20" s="38">
        <v>2070</v>
      </c>
    </row>
    <row r="21" spans="1:4">
      <c r="A21" s="22">
        <v>121</v>
      </c>
      <c r="B21" s="34">
        <v>2420</v>
      </c>
      <c r="C21" s="37">
        <v>2350</v>
      </c>
      <c r="D21" s="36">
        <v>2420</v>
      </c>
    </row>
    <row r="22" spans="1:4">
      <c r="A22" s="22">
        <v>141</v>
      </c>
      <c r="B22" s="39">
        <v>2730</v>
      </c>
      <c r="C22" s="37">
        <v>2660</v>
      </c>
      <c r="D22" s="38">
        <v>2730</v>
      </c>
    </row>
    <row r="23" spans="1:4">
      <c r="A23" s="22">
        <v>161</v>
      </c>
      <c r="B23" s="34">
        <v>3150</v>
      </c>
      <c r="C23" s="37">
        <v>3080</v>
      </c>
      <c r="D23" s="36">
        <v>3150</v>
      </c>
    </row>
    <row r="24" spans="1:4">
      <c r="A24" s="22">
        <v>181</v>
      </c>
      <c r="B24" s="34">
        <v>3570</v>
      </c>
      <c r="C24" s="40">
        <v>3400</v>
      </c>
      <c r="D24" s="41">
        <v>3570</v>
      </c>
    </row>
    <row r="25" spans="1:4">
      <c r="A25" s="22">
        <v>201</v>
      </c>
      <c r="B25" s="39">
        <v>3880</v>
      </c>
      <c r="C25" s="39">
        <v>3710</v>
      </c>
      <c r="D25" s="39">
        <v>3880</v>
      </c>
    </row>
    <row r="26" spans="1:4">
      <c r="A26" s="22">
        <v>221</v>
      </c>
      <c r="B26" s="39">
        <v>4200</v>
      </c>
      <c r="C26" s="39">
        <v>4030</v>
      </c>
      <c r="D26" s="39">
        <v>4200</v>
      </c>
    </row>
    <row r="27" spans="1:4">
      <c r="A27" s="22">
        <v>241</v>
      </c>
      <c r="B27" s="34">
        <v>4620</v>
      </c>
      <c r="C27" s="39">
        <v>4450</v>
      </c>
      <c r="D27" s="34">
        <v>4620</v>
      </c>
    </row>
    <row r="28" spans="1:4">
      <c r="A28" s="22">
        <v>261</v>
      </c>
      <c r="B28" s="39">
        <v>4930</v>
      </c>
      <c r="C28" s="39">
        <v>4760</v>
      </c>
      <c r="D28" s="34">
        <v>5040</v>
      </c>
    </row>
    <row r="29" spans="1:4">
      <c r="A29" s="22">
        <v>281</v>
      </c>
      <c r="B29" s="34">
        <v>5250</v>
      </c>
      <c r="C29" s="39">
        <v>5080</v>
      </c>
      <c r="D29" s="34">
        <v>5360</v>
      </c>
    </row>
    <row r="30" spans="1:4">
      <c r="A30" s="22">
        <v>301</v>
      </c>
      <c r="B30" s="39">
        <v>5560</v>
      </c>
      <c r="C30" s="39">
        <v>5390</v>
      </c>
      <c r="D30" s="39">
        <v>5670</v>
      </c>
    </row>
    <row r="31" spans="1:4">
      <c r="A31" s="22">
        <v>321</v>
      </c>
      <c r="B31" s="39">
        <v>5770</v>
      </c>
      <c r="C31" s="39">
        <v>5600</v>
      </c>
      <c r="D31" s="39">
        <v>5880</v>
      </c>
    </row>
    <row r="32" spans="1:4">
      <c r="A32" s="22">
        <v>341</v>
      </c>
      <c r="B32" s="34">
        <v>6090</v>
      </c>
      <c r="C32" s="39">
        <v>5920</v>
      </c>
      <c r="D32" s="39">
        <v>6200</v>
      </c>
    </row>
    <row r="33" spans="1:4">
      <c r="A33" s="22">
        <v>361</v>
      </c>
      <c r="B33" s="39">
        <v>6400</v>
      </c>
      <c r="C33" s="39">
        <v>6230</v>
      </c>
      <c r="D33" s="34">
        <v>6510</v>
      </c>
    </row>
    <row r="34" spans="1:4">
      <c r="A34" s="22">
        <v>381</v>
      </c>
      <c r="B34" s="39">
        <v>6610</v>
      </c>
      <c r="C34" s="39">
        <v>6440</v>
      </c>
      <c r="D34" s="39">
        <v>6720</v>
      </c>
    </row>
    <row r="35" spans="1:4">
      <c r="A35" s="22">
        <v>401</v>
      </c>
      <c r="B35" s="34">
        <v>6930</v>
      </c>
      <c r="C35" s="39">
        <v>6760</v>
      </c>
      <c r="D35" s="34">
        <v>7040</v>
      </c>
    </row>
    <row r="36" spans="1:4">
      <c r="A36" s="22">
        <v>421</v>
      </c>
      <c r="B36" s="39">
        <v>7140</v>
      </c>
      <c r="C36" s="39">
        <v>6970</v>
      </c>
      <c r="D36" s="39">
        <v>7250</v>
      </c>
    </row>
    <row r="37" spans="1:4">
      <c r="A37" s="22">
        <v>441</v>
      </c>
      <c r="B37" s="39">
        <v>7450</v>
      </c>
      <c r="C37" s="39">
        <v>7280</v>
      </c>
      <c r="D37" s="39">
        <v>7560</v>
      </c>
    </row>
    <row r="38" spans="1:4">
      <c r="A38" s="22">
        <v>461</v>
      </c>
      <c r="B38" s="39">
        <v>7660</v>
      </c>
      <c r="C38" s="39">
        <v>7490</v>
      </c>
      <c r="D38" s="39">
        <v>7770</v>
      </c>
    </row>
    <row r="39" spans="1:4">
      <c r="A39" s="22">
        <v>481</v>
      </c>
      <c r="B39" s="34">
        <v>7980</v>
      </c>
      <c r="C39" s="39">
        <v>7810</v>
      </c>
      <c r="D39" s="39">
        <v>8090</v>
      </c>
    </row>
    <row r="40" spans="1:4">
      <c r="A40" s="22">
        <v>501</v>
      </c>
      <c r="B40" s="39">
        <v>8290</v>
      </c>
      <c r="C40" s="39">
        <v>8120</v>
      </c>
      <c r="D40" s="34">
        <v>8400</v>
      </c>
    </row>
    <row r="41" spans="1:4">
      <c r="A41" s="22">
        <v>521</v>
      </c>
      <c r="B41" s="39">
        <v>8500</v>
      </c>
      <c r="C41" s="39">
        <v>8330</v>
      </c>
      <c r="D41" s="39">
        <v>8610</v>
      </c>
    </row>
    <row r="42" spans="1:4">
      <c r="A42" s="22">
        <v>541</v>
      </c>
      <c r="B42" s="34">
        <v>8820</v>
      </c>
      <c r="C42" s="39">
        <v>8650</v>
      </c>
      <c r="D42" s="34">
        <v>8930</v>
      </c>
    </row>
    <row r="43" spans="1:4">
      <c r="A43" s="22">
        <v>561</v>
      </c>
      <c r="B43" s="39">
        <v>9030</v>
      </c>
      <c r="C43" s="39">
        <v>8860</v>
      </c>
      <c r="D43" s="39">
        <v>9140</v>
      </c>
    </row>
    <row r="44" spans="1:4">
      <c r="A44" s="22">
        <v>581</v>
      </c>
      <c r="B44" s="39">
        <v>9340</v>
      </c>
      <c r="C44" s="39">
        <v>9170</v>
      </c>
      <c r="D44" s="39">
        <v>9450</v>
      </c>
    </row>
    <row r="45" spans="1:4">
      <c r="A45" s="22">
        <v>601</v>
      </c>
      <c r="B45" s="34">
        <v>9660</v>
      </c>
      <c r="C45" s="39">
        <v>9490</v>
      </c>
      <c r="D45" s="34">
        <v>9770</v>
      </c>
    </row>
    <row r="46" spans="1:4">
      <c r="A46" s="22">
        <v>641</v>
      </c>
      <c r="B46" s="39">
        <v>9870</v>
      </c>
      <c r="C46" s="39">
        <v>9700</v>
      </c>
      <c r="D46" s="39">
        <v>9980</v>
      </c>
    </row>
    <row r="47" spans="1:4">
      <c r="A47" s="22">
        <v>681</v>
      </c>
      <c r="B47" s="39">
        <v>10180</v>
      </c>
      <c r="C47" s="39">
        <v>10010</v>
      </c>
      <c r="D47" s="39">
        <v>10290</v>
      </c>
    </row>
    <row r="48" spans="1:4">
      <c r="A48" s="22">
        <v>721</v>
      </c>
      <c r="B48" s="34">
        <v>10500</v>
      </c>
      <c r="C48" s="39">
        <v>10330</v>
      </c>
      <c r="D48" s="39">
        <v>10610</v>
      </c>
    </row>
    <row r="49" spans="1:4">
      <c r="A49" s="22">
        <v>761</v>
      </c>
      <c r="B49" s="39">
        <v>10810</v>
      </c>
      <c r="C49" s="39">
        <v>10640</v>
      </c>
      <c r="D49" s="34">
        <v>10920</v>
      </c>
    </row>
    <row r="50" spans="1:4">
      <c r="A50" s="22">
        <v>801</v>
      </c>
      <c r="B50" s="34">
        <v>11130</v>
      </c>
      <c r="C50" s="39">
        <v>10960</v>
      </c>
      <c r="D50" s="34">
        <v>11240</v>
      </c>
    </row>
    <row r="51" spans="1:4">
      <c r="A51" s="22">
        <v>841</v>
      </c>
      <c r="B51" s="39">
        <v>11340</v>
      </c>
      <c r="C51" s="39">
        <v>11170</v>
      </c>
      <c r="D51" s="39">
        <v>11450</v>
      </c>
    </row>
    <row r="52" spans="1:4">
      <c r="A52" s="22">
        <v>881</v>
      </c>
      <c r="B52" s="39">
        <v>11650</v>
      </c>
      <c r="C52" s="39">
        <v>11480</v>
      </c>
      <c r="D52" s="39">
        <v>11760</v>
      </c>
    </row>
    <row r="53" spans="1:4">
      <c r="A53" s="22">
        <v>921</v>
      </c>
      <c r="B53" s="34">
        <v>11970</v>
      </c>
      <c r="C53" s="39">
        <v>11800</v>
      </c>
      <c r="D53" s="39">
        <v>12080</v>
      </c>
    </row>
    <row r="54" spans="1:4">
      <c r="A54" s="22">
        <v>961</v>
      </c>
      <c r="B54" s="39">
        <v>12280</v>
      </c>
      <c r="C54" s="39">
        <v>12110</v>
      </c>
      <c r="D54" s="39">
        <v>12390</v>
      </c>
    </row>
    <row r="55" spans="1:4">
      <c r="A55" s="22">
        <v>1001</v>
      </c>
      <c r="B55" s="42">
        <v>12600</v>
      </c>
      <c r="C55" s="43">
        <v>0</v>
      </c>
      <c r="D55" s="42">
        <v>12710</v>
      </c>
    </row>
    <row r="56" spans="1:4">
      <c r="A56" s="22">
        <v>1041</v>
      </c>
      <c r="B56" s="39">
        <v>12910</v>
      </c>
      <c r="C56" s="43">
        <v>0</v>
      </c>
      <c r="D56" s="42">
        <v>13020</v>
      </c>
    </row>
    <row r="57" spans="1:4">
      <c r="A57" s="22">
        <v>1081</v>
      </c>
      <c r="B57" s="39">
        <v>13120</v>
      </c>
      <c r="C57" s="43">
        <v>0</v>
      </c>
      <c r="D57" s="39">
        <v>13230</v>
      </c>
    </row>
    <row r="58" spans="1:4">
      <c r="A58" s="22">
        <v>1121</v>
      </c>
      <c r="B58" s="42">
        <v>13440</v>
      </c>
      <c r="C58" s="43">
        <v>0</v>
      </c>
      <c r="D58" s="39">
        <v>13550</v>
      </c>
    </row>
    <row r="59" spans="1:4">
      <c r="A59" s="22">
        <v>1161</v>
      </c>
      <c r="B59" s="39">
        <v>13750</v>
      </c>
      <c r="C59" s="43">
        <v>0</v>
      </c>
      <c r="D59" s="39">
        <v>13860</v>
      </c>
    </row>
    <row r="60" spans="1:4">
      <c r="A60" s="22">
        <v>1201</v>
      </c>
      <c r="B60" s="42">
        <v>14070</v>
      </c>
      <c r="C60" s="43">
        <v>0</v>
      </c>
      <c r="D60" s="39">
        <v>14180</v>
      </c>
    </row>
    <row r="61" spans="1:4">
      <c r="A61" s="22">
        <v>1241</v>
      </c>
      <c r="B61" s="39">
        <v>14380</v>
      </c>
      <c r="C61" s="43">
        <v>0</v>
      </c>
      <c r="D61" s="42">
        <v>14490</v>
      </c>
    </row>
    <row r="62" spans="1:4">
      <c r="A62" s="22">
        <v>1281</v>
      </c>
      <c r="B62" s="42">
        <v>14700</v>
      </c>
      <c r="C62" s="43">
        <v>0</v>
      </c>
      <c r="D62" s="42">
        <v>14810</v>
      </c>
    </row>
    <row r="63" spans="1:4">
      <c r="A63" s="22">
        <v>1321</v>
      </c>
      <c r="B63" s="39">
        <v>14910</v>
      </c>
      <c r="C63" s="43">
        <v>0</v>
      </c>
      <c r="D63" s="39">
        <v>15020</v>
      </c>
    </row>
    <row r="64" spans="1:4">
      <c r="A64" s="22">
        <v>1361</v>
      </c>
      <c r="B64" s="39">
        <v>15220</v>
      </c>
      <c r="C64" s="43">
        <v>0</v>
      </c>
      <c r="D64" s="39">
        <v>15330</v>
      </c>
    </row>
    <row r="65" spans="1:4">
      <c r="A65" s="22">
        <v>1401</v>
      </c>
      <c r="B65" s="42">
        <v>15540</v>
      </c>
      <c r="C65" s="43">
        <v>0</v>
      </c>
      <c r="D65" s="39">
        <v>15650</v>
      </c>
    </row>
    <row r="66" spans="1:4">
      <c r="A66" s="22">
        <v>1441</v>
      </c>
      <c r="B66" s="39">
        <v>15850</v>
      </c>
      <c r="C66" s="43">
        <v>0</v>
      </c>
      <c r="D66" s="42">
        <v>15960</v>
      </c>
    </row>
    <row r="67" spans="1:4">
      <c r="A67" s="22">
        <v>1481</v>
      </c>
      <c r="B67" s="42">
        <v>16170</v>
      </c>
      <c r="C67" s="43">
        <v>0</v>
      </c>
      <c r="D67" s="42">
        <v>16280</v>
      </c>
    </row>
    <row r="68" spans="1:4">
      <c r="A68" s="22">
        <v>1521</v>
      </c>
      <c r="B68" s="39">
        <v>16380</v>
      </c>
      <c r="C68" s="43">
        <v>0</v>
      </c>
      <c r="D68" s="39">
        <v>16490</v>
      </c>
    </row>
    <row r="69" spans="1:4">
      <c r="A69" s="22">
        <v>1561</v>
      </c>
      <c r="B69" s="39">
        <v>16690</v>
      </c>
      <c r="C69" s="43">
        <v>0</v>
      </c>
      <c r="D69" s="39">
        <v>16800</v>
      </c>
    </row>
    <row r="70" spans="1:4">
      <c r="A70" s="22">
        <v>1601</v>
      </c>
      <c r="B70" s="43">
        <v>17010</v>
      </c>
      <c r="C70" s="43">
        <v>0</v>
      </c>
      <c r="D70" s="39">
        <v>17120</v>
      </c>
    </row>
    <row r="71" spans="1:4">
      <c r="A71" s="22">
        <v>1641</v>
      </c>
      <c r="B71" s="39">
        <v>17320</v>
      </c>
      <c r="C71" s="43">
        <v>0</v>
      </c>
      <c r="D71" s="39">
        <v>17430</v>
      </c>
    </row>
    <row r="72" spans="1:4">
      <c r="A72" s="22">
        <v>1681</v>
      </c>
      <c r="B72" s="43">
        <v>17640</v>
      </c>
      <c r="C72" s="43">
        <v>0</v>
      </c>
      <c r="D72" s="43">
        <v>17750</v>
      </c>
    </row>
    <row r="73" spans="1:4">
      <c r="A73" s="22">
        <v>1721</v>
      </c>
      <c r="B73" s="44">
        <v>17950</v>
      </c>
      <c r="C73" s="43">
        <v>0</v>
      </c>
      <c r="D73" s="43">
        <v>18060</v>
      </c>
    </row>
    <row r="74" spans="1:4">
      <c r="A74" s="22">
        <v>1761</v>
      </c>
      <c r="B74" s="44">
        <v>18160</v>
      </c>
      <c r="C74" s="43">
        <v>0</v>
      </c>
      <c r="D74" s="39">
        <v>18270</v>
      </c>
    </row>
    <row r="75" spans="1:4">
      <c r="A75" s="22">
        <v>1801</v>
      </c>
      <c r="B75" s="45">
        <v>18480</v>
      </c>
      <c r="C75" s="43">
        <v>0</v>
      </c>
      <c r="D75" s="39">
        <v>18590</v>
      </c>
    </row>
    <row r="76" spans="1:4">
      <c r="A76" s="22">
        <v>1841</v>
      </c>
      <c r="B76" s="44">
        <v>18790</v>
      </c>
      <c r="C76" s="43">
        <v>0</v>
      </c>
      <c r="D76" s="39">
        <v>18900</v>
      </c>
    </row>
    <row r="77" spans="1:4">
      <c r="A77" s="22">
        <v>1881</v>
      </c>
      <c r="B77" s="44">
        <v>19110</v>
      </c>
      <c r="C77" s="43">
        <v>0</v>
      </c>
      <c r="D77" s="43">
        <v>19220</v>
      </c>
    </row>
    <row r="78" spans="1:4">
      <c r="A78" s="22">
        <v>1921</v>
      </c>
      <c r="B78" s="44">
        <v>19420</v>
      </c>
      <c r="C78" s="43">
        <v>0</v>
      </c>
      <c r="D78" s="43">
        <v>19530</v>
      </c>
    </row>
    <row r="79" spans="1:4">
      <c r="A79" s="22">
        <v>1961</v>
      </c>
      <c r="B79" s="44">
        <v>19630</v>
      </c>
      <c r="C79" s="43">
        <v>0</v>
      </c>
      <c r="D79" s="39">
        <v>19740</v>
      </c>
    </row>
    <row r="80" spans="1:4">
      <c r="A80" s="22">
        <v>2001</v>
      </c>
      <c r="B80" s="44">
        <v>19950</v>
      </c>
      <c r="C80" s="43">
        <v>0</v>
      </c>
      <c r="D80" s="43">
        <v>0</v>
      </c>
    </row>
    <row r="81" spans="1:4">
      <c r="A81" s="22">
        <v>2041</v>
      </c>
      <c r="B81" s="44">
        <v>20260</v>
      </c>
      <c r="C81" s="43">
        <v>0</v>
      </c>
      <c r="D81" s="22">
        <v>0</v>
      </c>
    </row>
    <row r="82" spans="1:4">
      <c r="A82" s="22">
        <v>2081</v>
      </c>
      <c r="B82" s="45">
        <v>20580</v>
      </c>
      <c r="C82" s="43">
        <v>0</v>
      </c>
      <c r="D82" s="22">
        <v>0</v>
      </c>
    </row>
    <row r="83" spans="1:4">
      <c r="A83" s="22">
        <v>2121</v>
      </c>
      <c r="B83" s="44">
        <v>20890</v>
      </c>
      <c r="C83" s="43">
        <v>0</v>
      </c>
      <c r="D83" s="22">
        <v>0</v>
      </c>
    </row>
    <row r="84" spans="1:4">
      <c r="A84" s="22">
        <v>2161</v>
      </c>
      <c r="B84" s="45">
        <v>21210</v>
      </c>
      <c r="C84" s="43">
        <v>0</v>
      </c>
      <c r="D84" s="22">
        <v>0</v>
      </c>
    </row>
    <row r="85" spans="1:4">
      <c r="A85" s="22">
        <v>2201</v>
      </c>
      <c r="B85" s="44">
        <v>21530</v>
      </c>
      <c r="C85" s="43">
        <v>0</v>
      </c>
      <c r="D85" s="22">
        <v>0</v>
      </c>
    </row>
    <row r="86" spans="1:4">
      <c r="A86" s="22">
        <v>2241</v>
      </c>
      <c r="B86" s="44">
        <v>21730</v>
      </c>
      <c r="C86" s="43">
        <v>0</v>
      </c>
      <c r="D86" s="22">
        <v>0</v>
      </c>
    </row>
    <row r="87" spans="1:4">
      <c r="A87" s="22">
        <v>2281</v>
      </c>
      <c r="B87" s="45">
        <v>22050</v>
      </c>
      <c r="C87" s="43">
        <v>0</v>
      </c>
      <c r="D87" s="22">
        <v>0</v>
      </c>
    </row>
    <row r="88" spans="1:4">
      <c r="A88" s="22">
        <v>2321</v>
      </c>
      <c r="B88" s="44">
        <v>22360</v>
      </c>
      <c r="C88" s="43">
        <v>0</v>
      </c>
      <c r="D88" s="22">
        <v>0</v>
      </c>
    </row>
    <row r="89" spans="1:4">
      <c r="A89" s="22">
        <v>2361</v>
      </c>
      <c r="B89" s="45">
        <v>22680</v>
      </c>
      <c r="C89" s="43">
        <v>0</v>
      </c>
      <c r="D89" s="22">
        <v>0</v>
      </c>
    </row>
    <row r="90" spans="1:4">
      <c r="A90" s="22">
        <v>2401</v>
      </c>
      <c r="B90" s="44">
        <v>23000</v>
      </c>
      <c r="C90" s="43">
        <v>0</v>
      </c>
      <c r="D90" s="22">
        <v>0</v>
      </c>
    </row>
    <row r="91" spans="1:4">
      <c r="A91" s="22">
        <v>2441</v>
      </c>
      <c r="B91" s="44">
        <v>23200</v>
      </c>
      <c r="C91" s="43">
        <v>0</v>
      </c>
      <c r="D91" s="22">
        <v>0</v>
      </c>
    </row>
    <row r="92" spans="1:4">
      <c r="A92" s="22">
        <v>2481</v>
      </c>
      <c r="B92" s="45">
        <v>23520</v>
      </c>
      <c r="C92" s="43">
        <v>0</v>
      </c>
      <c r="D92" s="22">
        <v>0</v>
      </c>
    </row>
    <row r="93" spans="1:4">
      <c r="A93" s="22">
        <v>2521</v>
      </c>
      <c r="B93" s="44">
        <v>23830</v>
      </c>
      <c r="C93" s="43">
        <v>0</v>
      </c>
      <c r="D93" s="22">
        <v>0</v>
      </c>
    </row>
    <row r="94" spans="1:4">
      <c r="A94" s="22">
        <v>2561</v>
      </c>
      <c r="B94" s="45">
        <v>24150</v>
      </c>
      <c r="C94" s="43">
        <v>0</v>
      </c>
      <c r="D94" s="22">
        <v>0</v>
      </c>
    </row>
    <row r="95" spans="1:4">
      <c r="A95" s="22">
        <v>2601</v>
      </c>
      <c r="B95" s="44">
        <v>24460</v>
      </c>
      <c r="C95" s="43">
        <v>0</v>
      </c>
      <c r="D95" s="22">
        <v>0</v>
      </c>
    </row>
    <row r="96" spans="1:4">
      <c r="A96" s="22">
        <v>2641</v>
      </c>
      <c r="B96" s="44">
        <v>24670</v>
      </c>
      <c r="C96" s="43">
        <v>0</v>
      </c>
      <c r="D96" s="22">
        <v>0</v>
      </c>
    </row>
    <row r="97" spans="1:4">
      <c r="A97" s="22">
        <v>2681</v>
      </c>
      <c r="B97" s="44">
        <v>24990</v>
      </c>
      <c r="C97" s="43">
        <v>0</v>
      </c>
      <c r="D97" s="22">
        <v>0</v>
      </c>
    </row>
    <row r="98" spans="1:4">
      <c r="A98" s="22">
        <v>2721</v>
      </c>
      <c r="B98" s="44">
        <v>25300</v>
      </c>
      <c r="C98" s="43">
        <v>0</v>
      </c>
      <c r="D98" s="22">
        <v>0</v>
      </c>
    </row>
    <row r="99" spans="1:4">
      <c r="A99" s="22">
        <v>2761</v>
      </c>
      <c r="B99" s="45">
        <v>25620</v>
      </c>
      <c r="C99" s="43">
        <v>0</v>
      </c>
      <c r="D99" s="22">
        <v>0</v>
      </c>
    </row>
    <row r="100" spans="1:4">
      <c r="A100" s="22">
        <v>2801</v>
      </c>
      <c r="B100" s="44">
        <v>25930</v>
      </c>
      <c r="C100" s="43">
        <v>0</v>
      </c>
      <c r="D100" s="22">
        <v>0</v>
      </c>
    </row>
    <row r="101" spans="1:4">
      <c r="A101" s="22">
        <v>2841</v>
      </c>
      <c r="B101" s="44">
        <v>26140</v>
      </c>
      <c r="C101" s="43">
        <v>0</v>
      </c>
      <c r="D101" s="22">
        <v>0</v>
      </c>
    </row>
    <row r="102" spans="1:4">
      <c r="A102" s="22">
        <v>2881</v>
      </c>
      <c r="B102" s="44">
        <v>26460</v>
      </c>
      <c r="C102" s="43">
        <v>0</v>
      </c>
      <c r="D102" s="22">
        <v>0</v>
      </c>
    </row>
    <row r="103" spans="1:4">
      <c r="A103" s="22">
        <v>2921</v>
      </c>
      <c r="B103" s="44">
        <v>26770</v>
      </c>
      <c r="C103" s="43">
        <v>0</v>
      </c>
      <c r="D103" s="22">
        <v>0</v>
      </c>
    </row>
    <row r="104" spans="1:4">
      <c r="A104" s="22">
        <v>2961</v>
      </c>
      <c r="B104" s="45">
        <v>0</v>
      </c>
      <c r="C104" s="43">
        <v>0</v>
      </c>
      <c r="D104" s="22">
        <v>0</v>
      </c>
    </row>
    <row r="105" spans="1:4">
      <c r="A105" s="22" t="s">
        <v>9556</v>
      </c>
    </row>
    <row r="106" spans="1:4">
      <c r="A106" s="22" t="s">
        <v>9717</v>
      </c>
      <c r="B106" s="22" t="s">
        <v>9564</v>
      </c>
    </row>
    <row r="107" spans="1:4">
      <c r="A107" s="22" t="s">
        <v>9556</v>
      </c>
      <c r="B107" s="22" t="s">
        <v>9563</v>
      </c>
      <c r="C107" s="22" t="s">
        <v>9557</v>
      </c>
    </row>
    <row r="108" spans="1:4">
      <c r="A108" s="22" t="s">
        <v>9552</v>
      </c>
      <c r="B108" s="22" t="s">
        <v>9561</v>
      </c>
      <c r="C108" s="22" t="s">
        <v>9562</v>
      </c>
      <c r="D108" s="22" t="s">
        <v>9811</v>
      </c>
    </row>
    <row r="109" spans="1:4">
      <c r="A109" s="46">
        <v>1</v>
      </c>
      <c r="B109" s="47">
        <v>140</v>
      </c>
      <c r="C109" s="47">
        <v>160</v>
      </c>
      <c r="D109" s="22">
        <v>0</v>
      </c>
    </row>
    <row r="110" spans="1:4">
      <c r="A110" s="46">
        <v>4</v>
      </c>
      <c r="B110" s="48">
        <v>180</v>
      </c>
      <c r="C110" s="48">
        <v>200</v>
      </c>
      <c r="D110" s="22">
        <v>0</v>
      </c>
    </row>
    <row r="111" spans="1:4">
      <c r="A111" s="46">
        <v>7</v>
      </c>
      <c r="B111" s="49">
        <v>200</v>
      </c>
      <c r="C111" s="49">
        <v>220</v>
      </c>
      <c r="D111" s="22">
        <v>0</v>
      </c>
    </row>
    <row r="112" spans="1:4">
      <c r="A112" s="46">
        <v>11</v>
      </c>
      <c r="B112" s="44">
        <v>230</v>
      </c>
      <c r="C112" s="44">
        <v>260</v>
      </c>
      <c r="D112" s="22">
        <v>13</v>
      </c>
    </row>
    <row r="113" spans="1:6">
      <c r="A113" s="46">
        <v>16</v>
      </c>
      <c r="B113" s="44">
        <v>320</v>
      </c>
      <c r="C113" s="44">
        <v>350</v>
      </c>
      <c r="D113" s="22">
        <v>18</v>
      </c>
      <c r="E113" s="22">
        <f>D113-D112</f>
        <v>5</v>
      </c>
      <c r="F113" s="22">
        <f>A113-A112</f>
        <v>5</v>
      </c>
    </row>
    <row r="114" spans="1:6">
      <c r="A114" s="46">
        <v>21</v>
      </c>
      <c r="B114" s="44">
        <v>400</v>
      </c>
      <c r="C114" s="44">
        <v>440</v>
      </c>
      <c r="D114" s="22">
        <v>22</v>
      </c>
      <c r="E114" s="22">
        <f t="shared" ref="E114:E168" si="0">D114-D113</f>
        <v>4</v>
      </c>
      <c r="F114" s="22">
        <f t="shared" ref="F114:F168" si="1">A114-A113</f>
        <v>5</v>
      </c>
    </row>
    <row r="115" spans="1:6">
      <c r="A115" s="46">
        <v>24</v>
      </c>
      <c r="B115" s="44">
        <v>480</v>
      </c>
      <c r="C115" s="44">
        <v>530</v>
      </c>
      <c r="D115" s="22">
        <v>26</v>
      </c>
      <c r="E115" s="22">
        <f t="shared" si="0"/>
        <v>4</v>
      </c>
      <c r="F115" s="22">
        <f>A115-A114</f>
        <v>3</v>
      </c>
    </row>
    <row r="116" spans="1:6">
      <c r="A116" s="46">
        <v>29</v>
      </c>
      <c r="B116" s="22">
        <v>570</v>
      </c>
      <c r="C116" s="22">
        <v>620</v>
      </c>
      <c r="D116" s="22">
        <v>30</v>
      </c>
      <c r="E116" s="22">
        <f t="shared" si="0"/>
        <v>4</v>
      </c>
      <c r="F116" s="22">
        <f t="shared" si="1"/>
        <v>5</v>
      </c>
    </row>
    <row r="117" spans="1:6">
      <c r="A117" s="46">
        <v>33</v>
      </c>
      <c r="B117" s="44">
        <v>650</v>
      </c>
      <c r="C117" s="44">
        <v>710</v>
      </c>
      <c r="D117" s="22">
        <v>35</v>
      </c>
      <c r="E117" s="22">
        <f t="shared" si="0"/>
        <v>5</v>
      </c>
      <c r="F117" s="22">
        <f t="shared" si="1"/>
        <v>4</v>
      </c>
    </row>
    <row r="118" spans="1:6">
      <c r="A118" s="46">
        <v>38</v>
      </c>
      <c r="B118" s="22">
        <v>740</v>
      </c>
      <c r="C118" s="22">
        <v>810</v>
      </c>
      <c r="D118" s="22">
        <v>39</v>
      </c>
      <c r="E118" s="22">
        <f t="shared" si="0"/>
        <v>4</v>
      </c>
      <c r="F118" s="22">
        <f t="shared" si="1"/>
        <v>5</v>
      </c>
    </row>
    <row r="119" spans="1:6">
      <c r="A119" s="46">
        <v>42</v>
      </c>
      <c r="B119" s="44">
        <v>820</v>
      </c>
      <c r="C119" s="44">
        <v>900</v>
      </c>
      <c r="D119" s="22">
        <v>44</v>
      </c>
      <c r="E119" s="22">
        <f t="shared" si="0"/>
        <v>5</v>
      </c>
      <c r="F119" s="22">
        <f t="shared" si="1"/>
        <v>4</v>
      </c>
    </row>
    <row r="120" spans="1:6">
      <c r="A120" s="46">
        <v>47</v>
      </c>
      <c r="B120" s="44">
        <v>950</v>
      </c>
      <c r="C120" s="50">
        <v>1040</v>
      </c>
      <c r="D120" s="22">
        <v>51</v>
      </c>
      <c r="E120" s="22">
        <f t="shared" si="0"/>
        <v>7</v>
      </c>
      <c r="F120" s="22">
        <f t="shared" si="1"/>
        <v>5</v>
      </c>
    </row>
    <row r="121" spans="1:6">
      <c r="A121" s="46">
        <v>56</v>
      </c>
      <c r="B121" s="50">
        <v>1110</v>
      </c>
      <c r="C121" s="50">
        <v>1230</v>
      </c>
      <c r="D121" s="22">
        <v>60</v>
      </c>
      <c r="E121" s="22">
        <f t="shared" si="0"/>
        <v>9</v>
      </c>
      <c r="F121" s="22">
        <f t="shared" si="1"/>
        <v>9</v>
      </c>
    </row>
    <row r="122" spans="1:6">
      <c r="A122" s="46">
        <v>65</v>
      </c>
      <c r="B122" s="50">
        <v>1280</v>
      </c>
      <c r="C122" s="50">
        <v>1410</v>
      </c>
      <c r="D122" s="22">
        <v>69</v>
      </c>
      <c r="E122" s="22">
        <f t="shared" si="0"/>
        <v>9</v>
      </c>
      <c r="F122" s="22">
        <f t="shared" si="1"/>
        <v>9</v>
      </c>
    </row>
    <row r="123" spans="1:6">
      <c r="A123" s="46">
        <v>74</v>
      </c>
      <c r="B123" s="50">
        <v>1450</v>
      </c>
      <c r="C123" s="50">
        <v>1600</v>
      </c>
      <c r="D123" s="22">
        <v>78</v>
      </c>
      <c r="E123" s="22">
        <f t="shared" si="0"/>
        <v>9</v>
      </c>
      <c r="F123" s="22">
        <f t="shared" si="1"/>
        <v>9</v>
      </c>
    </row>
    <row r="124" spans="1:6">
      <c r="A124" s="46">
        <v>83</v>
      </c>
      <c r="B124" s="50">
        <v>1620</v>
      </c>
      <c r="C124" s="50">
        <v>1790</v>
      </c>
      <c r="D124" s="22">
        <v>87</v>
      </c>
      <c r="E124" s="22">
        <f t="shared" si="0"/>
        <v>9</v>
      </c>
      <c r="F124" s="22">
        <f t="shared" si="1"/>
        <v>9</v>
      </c>
    </row>
    <row r="125" spans="1:6">
      <c r="A125" s="46">
        <v>92</v>
      </c>
      <c r="B125" s="51">
        <v>1800</v>
      </c>
      <c r="C125" s="51">
        <v>1980</v>
      </c>
      <c r="D125" s="22">
        <v>96</v>
      </c>
      <c r="E125" s="22">
        <f t="shared" si="0"/>
        <v>9</v>
      </c>
      <c r="F125" s="22">
        <f t="shared" si="1"/>
        <v>9</v>
      </c>
    </row>
    <row r="126" spans="1:6">
      <c r="A126" s="46">
        <v>101</v>
      </c>
      <c r="B126" s="50">
        <v>1890</v>
      </c>
      <c r="C126" s="50">
        <v>2100</v>
      </c>
      <c r="D126" s="22">
        <v>105</v>
      </c>
      <c r="E126" s="22">
        <f t="shared" si="0"/>
        <v>9</v>
      </c>
      <c r="F126" s="22">
        <f t="shared" si="1"/>
        <v>9</v>
      </c>
    </row>
    <row r="127" spans="1:6">
      <c r="A127" s="46">
        <v>111</v>
      </c>
      <c r="B127" s="51">
        <v>2210</v>
      </c>
      <c r="C127" s="51">
        <v>2420</v>
      </c>
      <c r="D127" s="22">
        <v>119</v>
      </c>
      <c r="E127" s="22">
        <f t="shared" si="0"/>
        <v>14</v>
      </c>
      <c r="F127" s="22">
        <f t="shared" si="1"/>
        <v>10</v>
      </c>
    </row>
    <row r="128" spans="1:6">
      <c r="A128" s="46">
        <v>129</v>
      </c>
      <c r="B128" s="51">
        <v>2520</v>
      </c>
      <c r="C128" s="50">
        <v>2730</v>
      </c>
      <c r="D128" s="22">
        <v>137</v>
      </c>
      <c r="E128" s="22">
        <f t="shared" si="0"/>
        <v>18</v>
      </c>
      <c r="F128" s="22">
        <f t="shared" si="1"/>
        <v>18</v>
      </c>
    </row>
    <row r="129" spans="1:6">
      <c r="A129" s="46">
        <v>147</v>
      </c>
      <c r="B129" s="51">
        <v>2940</v>
      </c>
      <c r="C129" s="51">
        <v>3150</v>
      </c>
      <c r="D129" s="22">
        <v>155</v>
      </c>
      <c r="E129" s="22">
        <f t="shared" si="0"/>
        <v>18</v>
      </c>
      <c r="F129" s="22">
        <f t="shared" si="1"/>
        <v>18</v>
      </c>
    </row>
    <row r="130" spans="1:6">
      <c r="A130" s="46">
        <v>165</v>
      </c>
      <c r="B130" s="51">
        <v>3260</v>
      </c>
      <c r="C130" s="51">
        <v>3570</v>
      </c>
      <c r="D130" s="22">
        <v>173</v>
      </c>
      <c r="E130" s="22">
        <f t="shared" si="0"/>
        <v>18</v>
      </c>
      <c r="F130" s="22">
        <f t="shared" si="1"/>
        <v>18</v>
      </c>
    </row>
    <row r="131" spans="1:6">
      <c r="A131" s="46">
        <v>183</v>
      </c>
      <c r="B131" s="51">
        <v>3570</v>
      </c>
      <c r="C131" s="50">
        <v>3880</v>
      </c>
      <c r="D131" s="22">
        <v>191</v>
      </c>
      <c r="E131" s="22">
        <f t="shared" si="0"/>
        <v>18</v>
      </c>
      <c r="F131" s="22">
        <f t="shared" si="1"/>
        <v>18</v>
      </c>
    </row>
    <row r="132" spans="1:6">
      <c r="A132" s="46">
        <v>201</v>
      </c>
      <c r="B132" s="51">
        <v>3890</v>
      </c>
      <c r="C132" s="50">
        <v>4200</v>
      </c>
      <c r="D132" s="22">
        <v>210</v>
      </c>
      <c r="E132" s="22">
        <f t="shared" si="0"/>
        <v>19</v>
      </c>
      <c r="F132" s="22">
        <f t="shared" si="1"/>
        <v>18</v>
      </c>
    </row>
    <row r="133" spans="1:6">
      <c r="A133" s="46">
        <v>220</v>
      </c>
      <c r="B133" s="51">
        <v>4310</v>
      </c>
      <c r="C133" s="51">
        <v>4620</v>
      </c>
      <c r="D133" s="22">
        <v>228</v>
      </c>
      <c r="E133" s="22">
        <f t="shared" si="0"/>
        <v>18</v>
      </c>
      <c r="F133" s="22">
        <f t="shared" si="1"/>
        <v>19</v>
      </c>
    </row>
    <row r="134" spans="1:6">
      <c r="A134" s="46">
        <v>238</v>
      </c>
      <c r="B134" s="51">
        <v>4620</v>
      </c>
      <c r="C134" s="50">
        <v>4930</v>
      </c>
      <c r="D134" s="22">
        <v>246</v>
      </c>
      <c r="E134" s="22">
        <f t="shared" si="0"/>
        <v>18</v>
      </c>
      <c r="F134" s="22">
        <f t="shared" si="1"/>
        <v>18</v>
      </c>
    </row>
    <row r="135" spans="1:6">
      <c r="A135" s="46">
        <v>256</v>
      </c>
      <c r="B135" s="51">
        <v>4940</v>
      </c>
      <c r="C135" s="51">
        <v>5250</v>
      </c>
      <c r="D135" s="22">
        <v>264</v>
      </c>
      <c r="E135" s="22">
        <f t="shared" si="0"/>
        <v>18</v>
      </c>
      <c r="F135" s="22">
        <f t="shared" si="1"/>
        <v>18</v>
      </c>
    </row>
    <row r="136" spans="1:6">
      <c r="A136" s="46">
        <v>274</v>
      </c>
      <c r="B136" s="51">
        <v>5250</v>
      </c>
      <c r="C136" s="50">
        <v>5560</v>
      </c>
      <c r="D136" s="22">
        <v>282</v>
      </c>
      <c r="E136" s="22">
        <f t="shared" si="0"/>
        <v>18</v>
      </c>
      <c r="F136" s="22">
        <f t="shared" si="1"/>
        <v>18</v>
      </c>
    </row>
    <row r="137" spans="1:6">
      <c r="A137" s="46">
        <v>292</v>
      </c>
      <c r="B137" s="50">
        <v>5460</v>
      </c>
      <c r="C137" s="50">
        <v>5770</v>
      </c>
      <c r="D137" s="22">
        <v>301</v>
      </c>
      <c r="E137" s="22">
        <f t="shared" si="0"/>
        <v>19</v>
      </c>
      <c r="F137" s="22">
        <f t="shared" si="1"/>
        <v>18</v>
      </c>
    </row>
    <row r="138" spans="1:6">
      <c r="A138" s="46">
        <v>311</v>
      </c>
      <c r="B138" s="51">
        <v>5780</v>
      </c>
      <c r="C138" s="51">
        <v>6090</v>
      </c>
      <c r="D138" s="22">
        <v>319</v>
      </c>
      <c r="E138" s="22">
        <f t="shared" si="0"/>
        <v>18</v>
      </c>
      <c r="F138" s="22">
        <f t="shared" si="1"/>
        <v>19</v>
      </c>
    </row>
    <row r="139" spans="1:6">
      <c r="A139" s="46">
        <v>329</v>
      </c>
      <c r="B139" s="51">
        <v>6090</v>
      </c>
      <c r="C139" s="50">
        <v>6400</v>
      </c>
      <c r="D139" s="22">
        <v>337</v>
      </c>
      <c r="E139" s="22">
        <f t="shared" si="0"/>
        <v>18</v>
      </c>
      <c r="F139" s="22">
        <f t="shared" si="1"/>
        <v>18</v>
      </c>
    </row>
    <row r="140" spans="1:6">
      <c r="A140" s="46">
        <v>347</v>
      </c>
      <c r="B140" s="51">
        <v>6300</v>
      </c>
      <c r="C140" s="50">
        <v>6610</v>
      </c>
      <c r="D140" s="22">
        <v>355</v>
      </c>
      <c r="E140" s="22">
        <f t="shared" si="0"/>
        <v>18</v>
      </c>
      <c r="F140" s="22">
        <f t="shared" si="1"/>
        <v>18</v>
      </c>
    </row>
    <row r="141" spans="1:6">
      <c r="A141" s="46">
        <v>365</v>
      </c>
      <c r="B141" s="51">
        <v>6620</v>
      </c>
      <c r="C141" s="51">
        <v>6930</v>
      </c>
      <c r="D141" s="22">
        <v>373</v>
      </c>
      <c r="E141" s="22">
        <f t="shared" si="0"/>
        <v>18</v>
      </c>
      <c r="F141" s="22">
        <f t="shared" si="1"/>
        <v>18</v>
      </c>
    </row>
    <row r="142" spans="1:6">
      <c r="A142" s="46">
        <v>383</v>
      </c>
      <c r="B142" s="51">
        <v>6830</v>
      </c>
      <c r="C142" s="50">
        <v>7140</v>
      </c>
      <c r="D142" s="22">
        <v>391</v>
      </c>
      <c r="E142" s="22">
        <f t="shared" si="0"/>
        <v>18</v>
      </c>
      <c r="F142" s="22">
        <f t="shared" si="1"/>
        <v>18</v>
      </c>
    </row>
    <row r="143" spans="1:6">
      <c r="A143" s="46">
        <v>401</v>
      </c>
      <c r="B143" s="51">
        <v>7140</v>
      </c>
      <c r="C143" s="50">
        <v>7450</v>
      </c>
      <c r="D143" s="22">
        <v>410</v>
      </c>
      <c r="E143" s="22">
        <f t="shared" si="0"/>
        <v>19</v>
      </c>
      <c r="F143" s="22">
        <f t="shared" si="1"/>
        <v>18</v>
      </c>
    </row>
    <row r="144" spans="1:6">
      <c r="A144" s="46">
        <v>420</v>
      </c>
      <c r="B144" s="51">
        <v>7350</v>
      </c>
      <c r="C144" s="50">
        <v>7660</v>
      </c>
      <c r="D144" s="22">
        <v>428</v>
      </c>
      <c r="E144" s="22">
        <f t="shared" si="0"/>
        <v>18</v>
      </c>
      <c r="F144" s="22">
        <f t="shared" si="1"/>
        <v>19</v>
      </c>
    </row>
    <row r="145" spans="1:6">
      <c r="A145" s="46">
        <v>438</v>
      </c>
      <c r="B145" s="51">
        <v>7670</v>
      </c>
      <c r="C145" s="51">
        <v>7980</v>
      </c>
      <c r="D145" s="22">
        <v>446</v>
      </c>
      <c r="E145" s="22">
        <f t="shared" si="0"/>
        <v>18</v>
      </c>
      <c r="F145" s="22">
        <f t="shared" si="1"/>
        <v>18</v>
      </c>
    </row>
    <row r="146" spans="1:6">
      <c r="A146" s="46">
        <v>456</v>
      </c>
      <c r="B146" s="51">
        <v>7980</v>
      </c>
      <c r="C146" s="50">
        <v>8290</v>
      </c>
      <c r="D146" s="22">
        <v>464</v>
      </c>
      <c r="E146" s="22">
        <f t="shared" si="0"/>
        <v>18</v>
      </c>
      <c r="F146" s="22">
        <f t="shared" si="1"/>
        <v>18</v>
      </c>
    </row>
    <row r="147" spans="1:6">
      <c r="A147" s="46">
        <v>474</v>
      </c>
      <c r="B147" s="51">
        <v>8190</v>
      </c>
      <c r="C147" s="50">
        <v>8500</v>
      </c>
      <c r="D147" s="22">
        <v>482</v>
      </c>
      <c r="E147" s="22">
        <f t="shared" si="0"/>
        <v>18</v>
      </c>
      <c r="F147" s="22">
        <f t="shared" si="1"/>
        <v>18</v>
      </c>
    </row>
    <row r="148" spans="1:6">
      <c r="A148" s="46">
        <v>492</v>
      </c>
      <c r="B148" s="51">
        <v>8510</v>
      </c>
      <c r="C148" s="51">
        <v>8820</v>
      </c>
      <c r="D148" s="22">
        <v>501</v>
      </c>
      <c r="E148" s="22">
        <f t="shared" si="0"/>
        <v>19</v>
      </c>
      <c r="F148" s="22">
        <f t="shared" si="1"/>
        <v>18</v>
      </c>
    </row>
    <row r="149" spans="1:6">
      <c r="A149" s="46">
        <v>511</v>
      </c>
      <c r="B149" s="51">
        <v>8720</v>
      </c>
      <c r="C149" s="50">
        <v>9030</v>
      </c>
      <c r="D149" s="22">
        <v>519</v>
      </c>
      <c r="E149" s="22">
        <f t="shared" si="0"/>
        <v>18</v>
      </c>
      <c r="F149" s="22">
        <f t="shared" si="1"/>
        <v>19</v>
      </c>
    </row>
    <row r="150" spans="1:6">
      <c r="A150" s="46">
        <v>529</v>
      </c>
      <c r="B150" s="51">
        <v>9030</v>
      </c>
      <c r="C150" s="50">
        <v>9340</v>
      </c>
      <c r="D150" s="22">
        <v>537</v>
      </c>
      <c r="E150" s="22">
        <f t="shared" si="0"/>
        <v>18</v>
      </c>
      <c r="F150" s="22">
        <f t="shared" si="1"/>
        <v>18</v>
      </c>
    </row>
    <row r="151" spans="1:6">
      <c r="A151" s="46">
        <v>547</v>
      </c>
      <c r="B151" s="51">
        <v>9240</v>
      </c>
      <c r="C151" s="50">
        <v>9550</v>
      </c>
      <c r="D151" s="22">
        <v>564</v>
      </c>
      <c r="E151" s="22">
        <f t="shared" si="0"/>
        <v>27</v>
      </c>
      <c r="F151" s="22">
        <f t="shared" si="1"/>
        <v>18</v>
      </c>
    </row>
    <row r="152" spans="1:6">
      <c r="A152" s="46">
        <v>583</v>
      </c>
      <c r="B152" s="51">
        <v>9560</v>
      </c>
      <c r="C152" s="50">
        <v>9870</v>
      </c>
      <c r="D152" s="22">
        <v>601</v>
      </c>
      <c r="E152" s="22">
        <f t="shared" si="0"/>
        <v>37</v>
      </c>
      <c r="F152" s="22">
        <f t="shared" si="1"/>
        <v>36</v>
      </c>
    </row>
    <row r="153" spans="1:6">
      <c r="A153" s="46">
        <v>620</v>
      </c>
      <c r="B153" s="51">
        <v>9870</v>
      </c>
      <c r="C153" s="50">
        <v>10180</v>
      </c>
      <c r="D153" s="22">
        <v>637</v>
      </c>
      <c r="E153" s="22">
        <f t="shared" si="0"/>
        <v>36</v>
      </c>
      <c r="F153" s="22">
        <f t="shared" si="1"/>
        <v>37</v>
      </c>
    </row>
    <row r="154" spans="1:6">
      <c r="A154" s="46">
        <v>656</v>
      </c>
      <c r="B154" s="51">
        <v>10190</v>
      </c>
      <c r="C154" s="52">
        <v>10500</v>
      </c>
      <c r="D154" s="22">
        <v>673</v>
      </c>
      <c r="E154" s="22">
        <f t="shared" si="0"/>
        <v>36</v>
      </c>
      <c r="F154" s="22">
        <f t="shared" si="1"/>
        <v>36</v>
      </c>
    </row>
    <row r="155" spans="1:6">
      <c r="A155" s="53">
        <v>692</v>
      </c>
      <c r="B155" s="54">
        <v>10500</v>
      </c>
      <c r="C155" s="50">
        <v>10810</v>
      </c>
      <c r="D155" s="22">
        <v>710</v>
      </c>
      <c r="E155" s="22">
        <f t="shared" si="0"/>
        <v>37</v>
      </c>
      <c r="F155" s="22">
        <f t="shared" si="1"/>
        <v>36</v>
      </c>
    </row>
    <row r="156" spans="1:6">
      <c r="A156" s="53">
        <v>729</v>
      </c>
      <c r="B156" s="54">
        <v>10710</v>
      </c>
      <c r="C156" s="50">
        <v>11020</v>
      </c>
      <c r="D156" s="22">
        <v>746</v>
      </c>
      <c r="E156" s="22">
        <f t="shared" si="0"/>
        <v>36</v>
      </c>
      <c r="F156" s="22">
        <f t="shared" si="1"/>
        <v>37</v>
      </c>
    </row>
    <row r="157" spans="1:6">
      <c r="A157" s="53">
        <v>765</v>
      </c>
      <c r="B157" s="54">
        <v>11030</v>
      </c>
      <c r="C157" s="50">
        <v>11340</v>
      </c>
      <c r="D157" s="22">
        <v>782</v>
      </c>
      <c r="E157" s="22">
        <f t="shared" si="0"/>
        <v>36</v>
      </c>
      <c r="F157" s="22">
        <f t="shared" si="1"/>
        <v>36</v>
      </c>
    </row>
    <row r="158" spans="1:6">
      <c r="A158" s="53">
        <v>801</v>
      </c>
      <c r="B158" s="54">
        <v>11340</v>
      </c>
      <c r="C158" s="50">
        <v>11650</v>
      </c>
      <c r="D158" s="22">
        <v>819</v>
      </c>
      <c r="E158" s="22">
        <f t="shared" si="0"/>
        <v>37</v>
      </c>
      <c r="F158" s="22">
        <f t="shared" si="1"/>
        <v>36</v>
      </c>
    </row>
    <row r="159" spans="1:6">
      <c r="A159" s="53">
        <v>838</v>
      </c>
      <c r="B159" s="54">
        <v>11660</v>
      </c>
      <c r="C159" s="54">
        <v>11970</v>
      </c>
      <c r="D159" s="22">
        <v>855</v>
      </c>
      <c r="E159" s="22">
        <f t="shared" si="0"/>
        <v>36</v>
      </c>
      <c r="F159" s="22">
        <f t="shared" si="1"/>
        <v>37</v>
      </c>
    </row>
    <row r="160" spans="1:6">
      <c r="A160" s="53">
        <v>874</v>
      </c>
      <c r="B160" s="54">
        <v>11970</v>
      </c>
      <c r="C160" s="50">
        <v>12280</v>
      </c>
      <c r="D160" s="22">
        <v>892</v>
      </c>
      <c r="E160" s="22">
        <f t="shared" si="0"/>
        <v>37</v>
      </c>
      <c r="F160" s="22">
        <f t="shared" si="1"/>
        <v>36</v>
      </c>
    </row>
    <row r="161" spans="1:6">
      <c r="A161" s="53">
        <v>911</v>
      </c>
      <c r="B161" s="54">
        <v>12290</v>
      </c>
      <c r="C161" s="54">
        <v>12600</v>
      </c>
      <c r="D161" s="22">
        <v>928</v>
      </c>
      <c r="E161" s="22">
        <f t="shared" si="0"/>
        <v>36</v>
      </c>
      <c r="F161" s="22">
        <f t="shared" si="1"/>
        <v>37</v>
      </c>
    </row>
    <row r="162" spans="1:6">
      <c r="A162" s="53">
        <v>947</v>
      </c>
      <c r="B162" s="54">
        <v>12500</v>
      </c>
      <c r="C162" s="50">
        <v>12810</v>
      </c>
      <c r="D162" s="22">
        <v>964</v>
      </c>
      <c r="E162" s="22">
        <f t="shared" si="0"/>
        <v>36</v>
      </c>
      <c r="F162" s="22">
        <f t="shared" si="1"/>
        <v>36</v>
      </c>
    </row>
    <row r="163" spans="1:6">
      <c r="A163" s="53">
        <v>983</v>
      </c>
      <c r="B163" s="54">
        <v>12810</v>
      </c>
      <c r="C163" s="50">
        <v>13120</v>
      </c>
      <c r="D163" s="22">
        <v>1001</v>
      </c>
      <c r="E163" s="22">
        <f t="shared" si="0"/>
        <v>37</v>
      </c>
      <c r="F163" s="22">
        <f t="shared" si="1"/>
        <v>36</v>
      </c>
    </row>
    <row r="164" spans="1:6">
      <c r="A164" s="54">
        <v>1020</v>
      </c>
      <c r="B164" s="54">
        <v>13130</v>
      </c>
      <c r="C164" s="54">
        <v>13440</v>
      </c>
      <c r="D164" s="54">
        <v>1037</v>
      </c>
      <c r="E164" s="22">
        <f t="shared" si="0"/>
        <v>36</v>
      </c>
      <c r="F164" s="22">
        <f t="shared" si="1"/>
        <v>37</v>
      </c>
    </row>
    <row r="165" spans="1:6">
      <c r="A165" s="54">
        <v>1056</v>
      </c>
      <c r="B165" s="54">
        <v>13440</v>
      </c>
      <c r="C165" s="50">
        <v>13750</v>
      </c>
      <c r="D165" s="22">
        <v>1073</v>
      </c>
      <c r="E165" s="22">
        <f t="shared" si="0"/>
        <v>36</v>
      </c>
      <c r="F165" s="22">
        <f t="shared" si="1"/>
        <v>36</v>
      </c>
    </row>
    <row r="166" spans="1:6">
      <c r="A166" s="54">
        <v>1092</v>
      </c>
      <c r="B166" s="54">
        <v>13760</v>
      </c>
      <c r="C166" s="54">
        <v>14070</v>
      </c>
      <c r="D166" s="54">
        <v>1110</v>
      </c>
      <c r="E166" s="22">
        <f t="shared" si="0"/>
        <v>37</v>
      </c>
      <c r="F166" s="22">
        <f t="shared" si="1"/>
        <v>36</v>
      </c>
    </row>
    <row r="167" spans="1:6">
      <c r="A167" s="54">
        <v>1129</v>
      </c>
      <c r="B167" s="54">
        <v>13970</v>
      </c>
      <c r="C167" s="50">
        <v>14280</v>
      </c>
      <c r="D167" s="22">
        <v>1146</v>
      </c>
      <c r="E167" s="22">
        <f t="shared" si="0"/>
        <v>36</v>
      </c>
      <c r="F167" s="22">
        <f t="shared" si="1"/>
        <v>37</v>
      </c>
    </row>
    <row r="168" spans="1:6">
      <c r="A168" s="54">
        <v>1165</v>
      </c>
      <c r="B168" s="54">
        <v>14280</v>
      </c>
      <c r="C168" s="50">
        <v>14590</v>
      </c>
      <c r="D168" s="54">
        <v>1182</v>
      </c>
      <c r="E168" s="22">
        <f t="shared" si="0"/>
        <v>36</v>
      </c>
      <c r="F168" s="22">
        <f t="shared" si="1"/>
        <v>36</v>
      </c>
    </row>
    <row r="169" spans="1:6">
      <c r="A169" s="22" t="s">
        <v>9556</v>
      </c>
    </row>
    <row r="170" spans="1:6">
      <c r="A170" s="22" t="s">
        <v>9556</v>
      </c>
    </row>
    <row r="171" spans="1:6">
      <c r="A171" s="22" t="s">
        <v>9565</v>
      </c>
      <c r="B171" s="22" t="s">
        <v>9570</v>
      </c>
    </row>
    <row r="172" spans="1:6">
      <c r="A172" s="22" t="s">
        <v>9571</v>
      </c>
      <c r="B172" s="22" t="s">
        <v>9572</v>
      </c>
      <c r="C172" s="22" t="s">
        <v>9573</v>
      </c>
      <c r="D172" s="22" t="s">
        <v>9574</v>
      </c>
    </row>
    <row r="173" spans="1:6">
      <c r="A173" s="22" t="s">
        <v>9566</v>
      </c>
      <c r="B173" s="22" t="s">
        <v>9567</v>
      </c>
      <c r="C173" s="22" t="s">
        <v>9568</v>
      </c>
      <c r="D173" s="22" t="s">
        <v>9569</v>
      </c>
    </row>
    <row r="174" spans="1:6">
      <c r="A174" s="46">
        <v>4</v>
      </c>
      <c r="B174" s="46">
        <v>3</v>
      </c>
      <c r="C174" s="22">
        <v>160</v>
      </c>
      <c r="D174" s="22">
        <v>170</v>
      </c>
    </row>
    <row r="175" spans="1:6">
      <c r="A175" s="46">
        <v>11</v>
      </c>
      <c r="B175" s="46" t="s">
        <v>9590</v>
      </c>
      <c r="C175" s="22">
        <v>230</v>
      </c>
      <c r="D175" s="22">
        <v>240</v>
      </c>
    </row>
    <row r="176" spans="1:6">
      <c r="A176" s="46">
        <v>16</v>
      </c>
      <c r="B176" s="46" t="s">
        <v>9590</v>
      </c>
      <c r="C176" s="22">
        <v>280</v>
      </c>
      <c r="D176" s="22">
        <v>280</v>
      </c>
    </row>
    <row r="177" spans="1:4">
      <c r="A177" s="46">
        <v>17</v>
      </c>
      <c r="B177" s="46">
        <v>15</v>
      </c>
      <c r="C177" s="22">
        <v>280</v>
      </c>
      <c r="D177" s="22">
        <v>280</v>
      </c>
    </row>
    <row r="178" spans="1:4">
      <c r="A178" s="46">
        <v>21</v>
      </c>
      <c r="B178" s="46" t="s">
        <v>9590</v>
      </c>
      <c r="C178" s="22">
        <v>380</v>
      </c>
      <c r="D178" s="22">
        <v>380</v>
      </c>
    </row>
    <row r="179" spans="1:4">
      <c r="A179" s="46">
        <v>22</v>
      </c>
      <c r="B179" s="46" t="s">
        <v>9590</v>
      </c>
      <c r="C179" s="22">
        <v>380</v>
      </c>
      <c r="D179" s="22">
        <v>380</v>
      </c>
    </row>
    <row r="180" spans="1:4">
      <c r="A180" s="46">
        <v>26</v>
      </c>
      <c r="B180" s="46">
        <v>23</v>
      </c>
      <c r="C180" s="22">
        <v>470</v>
      </c>
      <c r="D180" s="22">
        <v>470</v>
      </c>
    </row>
    <row r="181" spans="1:4">
      <c r="A181" s="46">
        <v>31</v>
      </c>
      <c r="B181" s="46">
        <v>28</v>
      </c>
      <c r="C181" s="22">
        <v>540</v>
      </c>
      <c r="D181" s="22">
        <v>580</v>
      </c>
    </row>
    <row r="182" spans="1:4">
      <c r="A182" s="46">
        <v>36</v>
      </c>
      <c r="B182" s="46">
        <v>32</v>
      </c>
      <c r="C182" s="22">
        <v>640</v>
      </c>
      <c r="D182" s="22">
        <v>690</v>
      </c>
    </row>
    <row r="183" spans="1:4">
      <c r="A183" s="46">
        <v>41</v>
      </c>
      <c r="B183" s="46">
        <v>37</v>
      </c>
      <c r="C183" s="22">
        <v>740</v>
      </c>
      <c r="D183" s="22">
        <v>780</v>
      </c>
    </row>
    <row r="184" spans="1:4">
      <c r="A184" s="46">
        <v>46</v>
      </c>
      <c r="B184" s="46">
        <v>41</v>
      </c>
      <c r="C184" s="22">
        <v>830</v>
      </c>
      <c r="D184" s="22">
        <v>880</v>
      </c>
    </row>
    <row r="185" spans="1:4">
      <c r="A185" s="46">
        <v>51</v>
      </c>
      <c r="B185" s="46">
        <v>46</v>
      </c>
      <c r="C185" s="22">
        <v>920</v>
      </c>
      <c r="D185" s="22">
        <v>970</v>
      </c>
    </row>
    <row r="186" spans="1:4">
      <c r="A186" s="46">
        <v>61</v>
      </c>
      <c r="B186" s="46">
        <v>55</v>
      </c>
      <c r="C186" s="51">
        <v>1060</v>
      </c>
      <c r="D186" s="51">
        <v>1140</v>
      </c>
    </row>
    <row r="187" spans="1:4">
      <c r="A187" s="46">
        <v>71</v>
      </c>
      <c r="B187" s="46">
        <v>64</v>
      </c>
      <c r="C187" s="51">
        <v>1240</v>
      </c>
      <c r="D187" s="51">
        <v>1330</v>
      </c>
    </row>
    <row r="188" spans="1:4">
      <c r="A188" s="46">
        <v>81</v>
      </c>
      <c r="B188" s="46">
        <v>73</v>
      </c>
      <c r="C188" s="51">
        <v>1410</v>
      </c>
      <c r="D188" s="51">
        <v>1430</v>
      </c>
    </row>
    <row r="189" spans="1:4">
      <c r="A189" s="46">
        <v>91</v>
      </c>
      <c r="B189" s="46">
        <v>82</v>
      </c>
      <c r="C189" s="55" t="s">
        <v>9590</v>
      </c>
      <c r="D189" s="51">
        <v>1610</v>
      </c>
    </row>
    <row r="190" spans="1:4">
      <c r="A190" s="46">
        <v>101</v>
      </c>
      <c r="B190" s="46">
        <v>91</v>
      </c>
      <c r="C190" s="55" t="s">
        <v>9590</v>
      </c>
      <c r="D190" s="51">
        <v>1780</v>
      </c>
    </row>
    <row r="191" spans="1:4">
      <c r="A191" s="46">
        <v>121</v>
      </c>
      <c r="B191" s="46" t="s">
        <v>9590</v>
      </c>
      <c r="C191" s="55" t="s">
        <v>9590</v>
      </c>
      <c r="D191" s="51">
        <v>2250</v>
      </c>
    </row>
    <row r="192" spans="1:4">
      <c r="A192" s="46">
        <v>141</v>
      </c>
      <c r="B192" s="46">
        <v>128</v>
      </c>
      <c r="C192" s="55" t="s">
        <v>9590</v>
      </c>
      <c r="D192" s="51">
        <v>2600</v>
      </c>
    </row>
    <row r="193" spans="1:4">
      <c r="A193" s="46">
        <v>161</v>
      </c>
      <c r="B193" s="46">
        <v>146</v>
      </c>
      <c r="C193" s="55" t="s">
        <v>9590</v>
      </c>
      <c r="D193" s="51">
        <v>3010</v>
      </c>
    </row>
    <row r="194" spans="1:4">
      <c r="A194" s="46">
        <v>181</v>
      </c>
      <c r="B194" s="46">
        <v>164</v>
      </c>
      <c r="C194" s="55" t="s">
        <v>9590</v>
      </c>
      <c r="D194" s="51">
        <v>3520</v>
      </c>
    </row>
    <row r="195" spans="1:4">
      <c r="A195" s="45"/>
      <c r="B195" s="45"/>
      <c r="C195" s="55"/>
      <c r="D195" s="51"/>
    </row>
    <row r="196" spans="1:4">
      <c r="A196" s="45"/>
      <c r="B196" s="45"/>
      <c r="C196" s="55"/>
      <c r="D196" s="51"/>
    </row>
    <row r="197" spans="1:4">
      <c r="A197" s="45"/>
      <c r="B197" s="45"/>
      <c r="C197" s="55"/>
      <c r="D197" s="51"/>
    </row>
    <row r="198" spans="1:4">
      <c r="A198" s="45"/>
      <c r="B198" s="45"/>
      <c r="C198" s="55"/>
      <c r="D198" s="51"/>
    </row>
    <row r="199" spans="1:4">
      <c r="A199" s="45"/>
      <c r="B199" s="45"/>
      <c r="C199" s="55"/>
      <c r="D199" s="51"/>
    </row>
    <row r="200" spans="1:4">
      <c r="A200" s="22" t="s">
        <v>9556</v>
      </c>
    </row>
    <row r="201" spans="1:4">
      <c r="A201" s="22" t="s">
        <v>9575</v>
      </c>
      <c r="B201" s="22" t="s">
        <v>9576</v>
      </c>
    </row>
    <row r="202" spans="1:4">
      <c r="A202" s="22" t="s">
        <v>9556</v>
      </c>
      <c r="B202" s="22" t="s">
        <v>9581</v>
      </c>
      <c r="C202" s="22" t="s">
        <v>9582</v>
      </c>
      <c r="D202" s="22" t="s">
        <v>9583</v>
      </c>
    </row>
    <row r="203" spans="1:4">
      <c r="A203" s="22" t="s">
        <v>9577</v>
      </c>
      <c r="B203" s="22" t="s">
        <v>9578</v>
      </c>
      <c r="C203" s="22" t="s">
        <v>9579</v>
      </c>
      <c r="D203" s="22" t="s">
        <v>9580</v>
      </c>
    </row>
    <row r="204" spans="1:4">
      <c r="A204" s="46">
        <v>1</v>
      </c>
      <c r="B204" s="22">
        <v>20</v>
      </c>
      <c r="C204" s="22">
        <v>20</v>
      </c>
      <c r="D204" s="22">
        <v>20</v>
      </c>
    </row>
    <row r="205" spans="1:4">
      <c r="A205" s="46">
        <v>7</v>
      </c>
      <c r="B205" s="22">
        <v>20</v>
      </c>
      <c r="C205" s="22">
        <v>20</v>
      </c>
      <c r="D205" s="22">
        <v>30</v>
      </c>
    </row>
    <row r="206" spans="1:4">
      <c r="A206" s="46">
        <v>11</v>
      </c>
      <c r="B206" s="22">
        <v>30</v>
      </c>
      <c r="C206" s="22">
        <v>30</v>
      </c>
      <c r="D206" s="22">
        <v>40</v>
      </c>
    </row>
    <row r="207" spans="1:4">
      <c r="A207" s="46">
        <v>21</v>
      </c>
      <c r="B207" s="22">
        <v>40</v>
      </c>
      <c r="C207" s="22">
        <v>40</v>
      </c>
      <c r="D207" s="22">
        <v>50</v>
      </c>
    </row>
    <row r="208" spans="1:4">
      <c r="A208" s="46">
        <v>26</v>
      </c>
      <c r="B208" s="22">
        <v>50</v>
      </c>
      <c r="C208" s="22">
        <v>60</v>
      </c>
      <c r="D208" s="22">
        <v>60</v>
      </c>
    </row>
    <row r="209" spans="1:4">
      <c r="A209" s="46">
        <v>31</v>
      </c>
      <c r="B209" s="22">
        <v>50</v>
      </c>
      <c r="C209" s="22">
        <v>70</v>
      </c>
      <c r="D209" s="22">
        <v>60</v>
      </c>
    </row>
    <row r="210" spans="1:4">
      <c r="A210" s="46">
        <v>36</v>
      </c>
      <c r="B210" s="22">
        <v>60</v>
      </c>
      <c r="C210" s="22">
        <v>90</v>
      </c>
      <c r="D210" s="22">
        <v>70</v>
      </c>
    </row>
    <row r="211" spans="1:4">
      <c r="A211" s="46">
        <v>41</v>
      </c>
      <c r="B211" s="22">
        <v>70</v>
      </c>
      <c r="C211" s="22">
        <v>90</v>
      </c>
      <c r="D211" s="22">
        <v>80</v>
      </c>
    </row>
    <row r="212" spans="1:4">
      <c r="A212" s="46">
        <v>46</v>
      </c>
      <c r="B212" s="22">
        <v>80</v>
      </c>
      <c r="C212" s="22">
        <v>100</v>
      </c>
      <c r="D212" s="22">
        <v>90</v>
      </c>
    </row>
    <row r="213" spans="1:4">
      <c r="A213" s="46">
        <v>51</v>
      </c>
      <c r="B213" s="22">
        <v>90</v>
      </c>
      <c r="C213" s="22">
        <v>110</v>
      </c>
      <c r="D213" s="22">
        <v>130</v>
      </c>
    </row>
    <row r="214" spans="1:4">
      <c r="A214" s="46">
        <v>61</v>
      </c>
      <c r="B214" s="22">
        <v>120</v>
      </c>
      <c r="C214" s="22">
        <v>130</v>
      </c>
      <c r="D214" s="22">
        <v>140</v>
      </c>
    </row>
    <row r="215" spans="1:4">
      <c r="A215" s="46">
        <v>71</v>
      </c>
      <c r="B215" s="22">
        <v>130</v>
      </c>
      <c r="C215" s="22">
        <v>130</v>
      </c>
      <c r="D215" s="22">
        <v>150</v>
      </c>
    </row>
    <row r="216" spans="1:4">
      <c r="A216" s="46">
        <v>81</v>
      </c>
      <c r="B216" s="22">
        <v>150</v>
      </c>
      <c r="C216" s="22">
        <v>130</v>
      </c>
      <c r="D216" s="22">
        <v>150</v>
      </c>
    </row>
    <row r="217" spans="1:4">
      <c r="A217" s="46">
        <v>91</v>
      </c>
      <c r="B217" s="22">
        <v>170</v>
      </c>
      <c r="C217" s="22">
        <v>130</v>
      </c>
      <c r="D217" s="22">
        <v>150</v>
      </c>
    </row>
    <row r="218" spans="1:4">
      <c r="A218" s="46">
        <v>101</v>
      </c>
      <c r="B218" s="22">
        <v>210</v>
      </c>
      <c r="C218" s="22">
        <v>140</v>
      </c>
      <c r="D218" s="22">
        <v>180</v>
      </c>
    </row>
    <row r="219" spans="1:4">
      <c r="A219" s="46">
        <v>121</v>
      </c>
      <c r="B219" s="22">
        <v>210</v>
      </c>
      <c r="C219" s="22">
        <v>140</v>
      </c>
      <c r="D219" s="22">
        <v>210</v>
      </c>
    </row>
    <row r="220" spans="1:4">
      <c r="A220" s="46">
        <v>181</v>
      </c>
      <c r="B220" s="22">
        <v>310</v>
      </c>
      <c r="C220" s="22">
        <v>140</v>
      </c>
      <c r="D220" s="22">
        <v>310</v>
      </c>
    </row>
    <row r="221" spans="1:4">
      <c r="A221" s="46">
        <v>261</v>
      </c>
      <c r="B221" s="22">
        <v>310</v>
      </c>
      <c r="C221" s="22">
        <v>140</v>
      </c>
      <c r="D221" s="22">
        <v>420</v>
      </c>
    </row>
    <row r="222" spans="1:4">
      <c r="A222" s="22" t="s">
        <v>9556</v>
      </c>
    </row>
    <row r="223" spans="1:4">
      <c r="A223" s="22" t="s">
        <v>9584</v>
      </c>
      <c r="B223" s="22" t="s">
        <v>9585</v>
      </c>
    </row>
    <row r="224" spans="1:4">
      <c r="A224" s="22" t="s">
        <v>9577</v>
      </c>
      <c r="B224" s="22" t="s">
        <v>9586</v>
      </c>
    </row>
    <row r="225" spans="1:2">
      <c r="A225" s="46">
        <v>1</v>
      </c>
      <c r="B225" s="22">
        <v>20</v>
      </c>
    </row>
    <row r="226" spans="1:2">
      <c r="A226" s="46">
        <v>11</v>
      </c>
      <c r="B226" s="22">
        <v>30</v>
      </c>
    </row>
    <row r="227" spans="1:2">
      <c r="A227" s="46">
        <v>21</v>
      </c>
      <c r="B227" s="22">
        <v>40</v>
      </c>
    </row>
    <row r="228" spans="1:2">
      <c r="A228" s="46">
        <v>24</v>
      </c>
      <c r="B228" s="22">
        <v>50</v>
      </c>
    </row>
    <row r="229" spans="1:2">
      <c r="A229" s="46">
        <v>33</v>
      </c>
      <c r="B229" s="22">
        <v>60</v>
      </c>
    </row>
    <row r="230" spans="1:2">
      <c r="A230" s="46">
        <v>38</v>
      </c>
      <c r="B230" s="22">
        <v>70</v>
      </c>
    </row>
    <row r="231" spans="1:2">
      <c r="A231" s="46">
        <v>42</v>
      </c>
      <c r="B231" s="22">
        <v>80</v>
      </c>
    </row>
    <row r="232" spans="1:2">
      <c r="A232" s="46">
        <v>47</v>
      </c>
      <c r="B232" s="22">
        <v>90</v>
      </c>
    </row>
    <row r="233" spans="1:2">
      <c r="A233" s="46">
        <v>56</v>
      </c>
      <c r="B233" s="22">
        <v>120</v>
      </c>
    </row>
    <row r="234" spans="1:2">
      <c r="A234" s="46">
        <v>65</v>
      </c>
      <c r="B234" s="22">
        <v>130</v>
      </c>
    </row>
    <row r="235" spans="1:2">
      <c r="A235" s="46">
        <v>74</v>
      </c>
      <c r="B235" s="22">
        <v>150</v>
      </c>
    </row>
    <row r="236" spans="1:2">
      <c r="A236" s="46">
        <v>83</v>
      </c>
      <c r="B236" s="22">
        <v>170</v>
      </c>
    </row>
    <row r="237" spans="1:2">
      <c r="A237" s="46">
        <v>92</v>
      </c>
      <c r="B237" s="22">
        <v>180</v>
      </c>
    </row>
    <row r="238" spans="1:2">
      <c r="A238" s="46">
        <v>101</v>
      </c>
      <c r="B238" s="22">
        <v>210</v>
      </c>
    </row>
    <row r="239" spans="1:2">
      <c r="A239" s="46">
        <v>165</v>
      </c>
      <c r="B239" s="22">
        <v>310</v>
      </c>
    </row>
    <row r="240" spans="1:2">
      <c r="A240" s="22" t="s">
        <v>9556</v>
      </c>
    </row>
  </sheetData>
  <phoneticPr fontId="2"/>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10250</v>
      </c>
      <c r="E2" s="1" t="s">
        <v>10253</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lines2017</vt:lpstr>
      <vt:lpstr>Intro</vt:lpstr>
      <vt:lpstr>lines2016</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Windows ユーザー</cp:lastModifiedBy>
  <dcterms:created xsi:type="dcterms:W3CDTF">2012-04-14T04:22:54Z</dcterms:created>
  <dcterms:modified xsi:type="dcterms:W3CDTF">2018-02-28T14:36:30Z</dcterms:modified>
</cp:coreProperties>
</file>