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MemoireHydrauliqueUrbaine\"/>
    </mc:Choice>
  </mc:AlternateContent>
  <xr:revisionPtr revIDLastSave="0" documentId="13_ncr:1_{E836AFE4-FF1D-42B4-9978-E39D2460997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definedNames>
    <definedName name="_xlnm._FilterDatabase" localSheetId="0" hidden="1">Feuil1!$N$6:$S$42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D1" i="1" s="1"/>
  <c r="F33" i="1" s="1"/>
  <c r="S24" i="1"/>
  <c r="Q24" i="1"/>
  <c r="S40" i="1"/>
  <c r="Q40" i="1"/>
  <c r="S39" i="1"/>
  <c r="Q39" i="1"/>
  <c r="S38" i="1"/>
  <c r="Q38" i="1"/>
  <c r="S37" i="1"/>
  <c r="Q37" i="1"/>
  <c r="S36" i="1"/>
  <c r="Q36" i="1"/>
  <c r="S35" i="1"/>
  <c r="Q35" i="1"/>
  <c r="S41" i="1"/>
  <c r="Q41" i="1"/>
  <c r="S34" i="1"/>
  <c r="Q34" i="1"/>
  <c r="S32" i="1"/>
  <c r="Q32" i="1"/>
  <c r="S31" i="1"/>
  <c r="Q31" i="1"/>
  <c r="S30" i="1"/>
  <c r="Q30" i="1"/>
  <c r="S33" i="1"/>
  <c r="Q33" i="1"/>
  <c r="S29" i="1"/>
  <c r="Q29" i="1"/>
  <c r="S28" i="1"/>
  <c r="Q28" i="1"/>
  <c r="S27" i="1"/>
  <c r="Q27" i="1"/>
  <c r="S26" i="1"/>
  <c r="Q26" i="1"/>
  <c r="S25" i="1"/>
  <c r="Q25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42" i="1"/>
  <c r="Q42" i="1"/>
  <c r="F16" i="1" l="1"/>
  <c r="F26" i="1" l="1"/>
  <c r="F42" i="1"/>
  <c r="F28" i="1"/>
  <c r="F21" i="1"/>
  <c r="F19" i="1"/>
  <c r="F13" i="1"/>
  <c r="F39" i="1"/>
  <c r="F23" i="1"/>
  <c r="F8" i="1"/>
  <c r="F15" i="1"/>
  <c r="F10" i="1"/>
  <c r="F35" i="1"/>
  <c r="F32" i="1"/>
  <c r="F25" i="1"/>
  <c r="F20" i="1"/>
  <c r="F14" i="1"/>
  <c r="F41" i="1"/>
  <c r="F34" i="1"/>
  <c r="F30" i="1"/>
  <c r="F27" i="1"/>
  <c r="K19" i="1" s="1"/>
  <c r="F17" i="1"/>
  <c r="F12" i="1"/>
  <c r="F38" i="1"/>
  <c r="F18" i="1"/>
  <c r="F36" i="1"/>
  <c r="F22" i="1"/>
  <c r="F40" i="1"/>
  <c r="F31" i="1"/>
  <c r="K24" i="1" s="1"/>
  <c r="F24" i="1"/>
  <c r="F9" i="1"/>
  <c r="F37" i="1"/>
  <c r="K27" i="1" s="1"/>
  <c r="F29" i="1"/>
  <c r="K21" i="1" s="1"/>
  <c r="F11" i="1"/>
  <c r="K12" i="1" l="1"/>
  <c r="K32" i="1"/>
  <c r="K29" i="1"/>
  <c r="K13" i="1"/>
  <c r="K11" i="1"/>
  <c r="K10" i="1"/>
  <c r="K28" i="1"/>
  <c r="K17" i="1"/>
  <c r="K20" i="1"/>
  <c r="K25" i="1"/>
  <c r="K26" i="1"/>
  <c r="K30" i="1"/>
  <c r="K31" i="1"/>
  <c r="K22" i="1"/>
  <c r="K23" i="1"/>
  <c r="K18" i="1"/>
  <c r="K33" i="1"/>
  <c r="K16" i="1"/>
  <c r="K9" i="1"/>
  <c r="K14" i="1"/>
  <c r="K7" i="1"/>
  <c r="K8" i="1"/>
  <c r="K15" i="1"/>
  <c r="F43" i="1"/>
  <c r="K34" i="1" l="1"/>
</calcChain>
</file>

<file path=xl/sharedStrings.xml><?xml version="1.0" encoding="utf-8"?>
<sst xmlns="http://schemas.openxmlformats.org/spreadsheetml/2006/main" count="19" uniqueCount="14">
  <si>
    <t>Nœud  Dep</t>
  </si>
  <si>
    <t>Nœud Arr</t>
  </si>
  <si>
    <t>Qr(L/s)</t>
  </si>
  <si>
    <t>R</t>
  </si>
  <si>
    <t>Nœuds</t>
  </si>
  <si>
    <t>Qn(L/s)</t>
  </si>
  <si>
    <t>Cote(m)</t>
  </si>
  <si>
    <t>Longeur(m)</t>
  </si>
  <si>
    <t>Tronçon</t>
  </si>
  <si>
    <t>Qc(L/s)</t>
  </si>
  <si>
    <t>D(m)</t>
  </si>
  <si>
    <t>D normalisé</t>
  </si>
  <si>
    <t>V(m/s)</t>
  </si>
  <si>
    <t>Qsp(l/s/ml)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</si>
</sst>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1" fillId="13" borderId="1" xfId="12" applyNumberFormat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4" fillId="8" borderId="4" xfId="7" applyFont="1" applyBorder="1" applyAlignment="1">
      <alignment horizontal="center" vertical="center"/>
    </xf>
    <xf numFmtId="0" fontId="4" fillId="8" borderId="5" xfId="7" applyFont="1" applyBorder="1" applyAlignment="1">
      <alignment horizontal="center" vertical="center"/>
    </xf>
    <xf numFmtId="0" fontId="3" fillId="6" borderId="1" xfId="5" applyFon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3" fillId="10" borderId="1" xfId="9" applyFont="1" applyBorder="1" applyAlignment="1">
      <alignment horizontal="center" vertical="center"/>
    </xf>
    <xf numFmtId="164" fontId="3" fillId="10" borderId="1" xfId="9" applyNumberFormat="1" applyFon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4" borderId="1" xfId="1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11" borderId="3" xfId="10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1" fillId="12" borderId="3" xfId="11" applyBorder="1" applyAlignment="1">
      <alignment horizontal="center" vertical="center"/>
    </xf>
    <xf numFmtId="0" fontId="1" fillId="14" borderId="2" xfId="13" applyBorder="1" applyAlignment="1">
      <alignment horizontal="center" vertical="center"/>
    </xf>
    <xf numFmtId="0" fontId="1" fillId="14" borderId="3" xfId="1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3" xfId="8" applyBorder="1" applyAlignment="1">
      <alignment horizontal="center" vertical="center"/>
    </xf>
  </cellXfs>
  <cellStyles count="14">
    <cellStyle name="20 % - Accent2" xfId="9" builtinId="34"/>
    <cellStyle name="20 % - Accent5" xfId="5" builtinId="46"/>
    <cellStyle name="40 % - Accent1" xfId="1" builtinId="31"/>
    <cellStyle name="40 % - Accent2" xfId="2" builtinId="35"/>
    <cellStyle name="40 % - Accent4" xfId="3" builtinId="43"/>
    <cellStyle name="40 % - Accent5" xfId="4" builtinId="47"/>
    <cellStyle name="40 % - Accent6" xfId="6" builtinId="51"/>
    <cellStyle name="60 % - Accent1" xfId="8" builtinId="32"/>
    <cellStyle name="60 % - Accent2" xfId="10" builtinId="36"/>
    <cellStyle name="60 % - Accent3" xfId="11" builtinId="40"/>
    <cellStyle name="60 % - Accent4" xfId="12" builtinId="44"/>
    <cellStyle name="60 % - Accent6" xfId="13" builtinId="52"/>
    <cellStyle name="Normal" xfId="0" builtinId="0"/>
    <cellStyle name="Satisfaisant" xfId="7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3"/>
  <sheetViews>
    <sheetView tabSelected="1" zoomScale="70" zoomScaleNormal="70" workbookViewId="0">
      <selection activeCell="R35" sqref="R35"/>
    </sheetView>
  </sheetViews>
  <sheetFormatPr baseColWidth="10" defaultRowHeight="14.4" x14ac:dyDescent="0.3"/>
  <cols>
    <col min="1" max="1" width="4" bestFit="1" customWidth="1"/>
  </cols>
  <sheetData>
    <row r="1" spans="2:19" ht="15" thickBot="1" x14ac:dyDescent="0.35">
      <c r="B1" s="1"/>
      <c r="C1" s="9" t="s">
        <v>13</v>
      </c>
      <c r="D1" s="10">
        <f>247.93/E43</f>
        <v>1.7258710104068781E-2</v>
      </c>
      <c r="E1" s="1"/>
      <c r="F1" s="1"/>
    </row>
    <row r="2" spans="2:19" x14ac:dyDescent="0.3">
      <c r="B2" s="1"/>
      <c r="C2" s="1"/>
      <c r="D2" s="1"/>
      <c r="E2" s="1"/>
      <c r="F2" s="1"/>
    </row>
    <row r="3" spans="2:19" x14ac:dyDescent="0.3">
      <c r="C3" s="1"/>
      <c r="D3" s="1"/>
      <c r="E3" s="1"/>
      <c r="F3" s="1"/>
      <c r="G3" s="1"/>
    </row>
    <row r="4" spans="2:19" x14ac:dyDescent="0.3">
      <c r="C4" s="27" t="s">
        <v>8</v>
      </c>
      <c r="D4" s="27"/>
      <c r="E4" s="28" t="s">
        <v>7</v>
      </c>
      <c r="F4" s="29" t="s">
        <v>2</v>
      </c>
      <c r="G4" s="1"/>
      <c r="I4" s="2" t="s">
        <v>4</v>
      </c>
      <c r="J4" s="4" t="s">
        <v>6</v>
      </c>
      <c r="K4" s="17" t="s">
        <v>5</v>
      </c>
      <c r="N4" s="30" t="s">
        <v>8</v>
      </c>
      <c r="O4" s="30"/>
      <c r="P4" s="31" t="s">
        <v>9</v>
      </c>
      <c r="Q4" s="21" t="s">
        <v>10</v>
      </c>
      <c r="R4" s="23" t="s">
        <v>11</v>
      </c>
      <c r="S4" s="25" t="s">
        <v>12</v>
      </c>
    </row>
    <row r="5" spans="2:19" x14ac:dyDescent="0.3">
      <c r="C5" s="15" t="s">
        <v>0</v>
      </c>
      <c r="D5" s="15" t="s">
        <v>1</v>
      </c>
      <c r="E5" s="28"/>
      <c r="F5" s="29"/>
      <c r="G5" s="1"/>
      <c r="I5" s="2" t="s">
        <v>3</v>
      </c>
      <c r="J5" s="4">
        <v>180</v>
      </c>
      <c r="K5" s="17">
        <v>0</v>
      </c>
      <c r="N5" s="18" t="s">
        <v>0</v>
      </c>
      <c r="O5" s="18" t="s">
        <v>1</v>
      </c>
      <c r="P5" s="32"/>
      <c r="Q5" s="22"/>
      <c r="R5" s="24"/>
      <c r="S5" s="26"/>
    </row>
    <row r="6" spans="2:19" x14ac:dyDescent="0.3">
      <c r="C6" s="15" t="s">
        <v>3</v>
      </c>
      <c r="D6" s="15">
        <v>0</v>
      </c>
      <c r="E6" s="16">
        <v>507.97</v>
      </c>
      <c r="F6" s="17">
        <v>0</v>
      </c>
      <c r="G6" s="1"/>
      <c r="I6" s="2">
        <v>0</v>
      </c>
      <c r="J6" s="4">
        <v>178</v>
      </c>
      <c r="K6" s="17">
        <v>0</v>
      </c>
      <c r="N6" s="18">
        <v>0</v>
      </c>
      <c r="O6" s="5">
        <v>1</v>
      </c>
      <c r="P6" s="6">
        <v>247.93</v>
      </c>
      <c r="Q6" s="7">
        <f t="shared" ref="Q6:Q42" si="0">SQRT(4*P6/1000/PI())</f>
        <v>0.56184898355891766</v>
      </c>
      <c r="R6" s="8">
        <v>0.6</v>
      </c>
      <c r="S6" s="19">
        <f t="shared" ref="S6:S42" si="1">4*P6/R6/R6/1000/3.14</f>
        <v>0.87731776362349623</v>
      </c>
    </row>
    <row r="7" spans="2:19" x14ac:dyDescent="0.3">
      <c r="C7" s="15">
        <v>0</v>
      </c>
      <c r="D7" s="12">
        <v>1</v>
      </c>
      <c r="E7" s="16">
        <v>192.79</v>
      </c>
      <c r="F7" s="17">
        <v>0</v>
      </c>
      <c r="G7" s="1"/>
      <c r="I7" s="2">
        <v>1</v>
      </c>
      <c r="J7" s="20">
        <v>176.5</v>
      </c>
      <c r="K7" s="3">
        <f>(F8+F9)/2</f>
        <v>10.783759834325297</v>
      </c>
      <c r="N7" s="18">
        <v>1</v>
      </c>
      <c r="O7" s="18">
        <v>2</v>
      </c>
      <c r="P7" s="6">
        <v>130</v>
      </c>
      <c r="Q7" s="7">
        <f t="shared" si="0"/>
        <v>0.40684289451282191</v>
      </c>
      <c r="R7" s="8">
        <v>0.45</v>
      </c>
      <c r="S7" s="19">
        <f t="shared" si="1"/>
        <v>0.81780294094519124</v>
      </c>
    </row>
    <row r="8" spans="2:19" x14ac:dyDescent="0.3">
      <c r="C8" s="15">
        <v>1</v>
      </c>
      <c r="D8" s="15">
        <v>2</v>
      </c>
      <c r="E8" s="16">
        <v>815.08</v>
      </c>
      <c r="F8" s="17">
        <f t="shared" ref="F8:F42" si="2">E8*$D$1</f>
        <v>14.067229431624384</v>
      </c>
      <c r="G8" s="1"/>
      <c r="I8" s="2">
        <v>2</v>
      </c>
      <c r="J8" s="20">
        <v>174.6</v>
      </c>
      <c r="K8" s="3">
        <f>(F8+F10+F11)/2</f>
        <v>18.31994818836797</v>
      </c>
      <c r="N8" s="18">
        <v>1</v>
      </c>
      <c r="O8" s="18">
        <v>6</v>
      </c>
      <c r="P8" s="6">
        <v>107.146</v>
      </c>
      <c r="Q8" s="7">
        <f t="shared" si="0"/>
        <v>0.36935419892048571</v>
      </c>
      <c r="R8" s="8">
        <v>0.4</v>
      </c>
      <c r="S8" s="19">
        <f t="shared" si="1"/>
        <v>0.85307324840764331</v>
      </c>
    </row>
    <row r="9" spans="2:19" x14ac:dyDescent="0.3">
      <c r="C9" s="15">
        <v>1</v>
      </c>
      <c r="D9" s="15">
        <v>6</v>
      </c>
      <c r="E9" s="16">
        <v>434.58</v>
      </c>
      <c r="F9" s="17">
        <f t="shared" si="2"/>
        <v>7.5002902370262108</v>
      </c>
      <c r="I9" s="2">
        <v>3</v>
      </c>
      <c r="J9" s="20">
        <v>173.7</v>
      </c>
      <c r="K9" s="3">
        <f>(F10+F12+F13)/2</f>
        <v>13.521163843931646</v>
      </c>
      <c r="N9" s="18">
        <v>2</v>
      </c>
      <c r="O9" s="18">
        <v>3</v>
      </c>
      <c r="P9" s="6">
        <v>70</v>
      </c>
      <c r="Q9" s="7">
        <f t="shared" si="0"/>
        <v>0.29854106607209235</v>
      </c>
      <c r="R9" s="8">
        <v>0.3</v>
      </c>
      <c r="S9" s="19">
        <f t="shared" si="1"/>
        <v>0.99079971691436652</v>
      </c>
    </row>
    <row r="10" spans="2:19" x14ac:dyDescent="0.3">
      <c r="C10" s="15">
        <v>2</v>
      </c>
      <c r="D10" s="15">
        <v>3</v>
      </c>
      <c r="E10" s="16">
        <v>922.78</v>
      </c>
      <c r="F10" s="17">
        <f t="shared" si="2"/>
        <v>15.925992509832589</v>
      </c>
      <c r="I10" s="2">
        <v>4</v>
      </c>
      <c r="J10" s="20">
        <v>173.2</v>
      </c>
      <c r="K10" s="3">
        <f>(F12+F14)/2</f>
        <v>5.8823724583202832</v>
      </c>
      <c r="N10" s="18">
        <v>2</v>
      </c>
      <c r="O10" s="18">
        <v>8</v>
      </c>
      <c r="P10" s="6">
        <v>41.68</v>
      </c>
      <c r="Q10" s="7">
        <f t="shared" si="0"/>
        <v>0.23036628274242216</v>
      </c>
      <c r="R10" s="8">
        <v>0.25</v>
      </c>
      <c r="S10" s="19">
        <f t="shared" si="1"/>
        <v>0.84952866242038216</v>
      </c>
    </row>
    <row r="11" spans="2:19" x14ac:dyDescent="0.3">
      <c r="C11" s="15">
        <v>2</v>
      </c>
      <c r="D11" s="15">
        <v>8</v>
      </c>
      <c r="E11" s="16">
        <v>385.12</v>
      </c>
      <c r="F11" s="17">
        <f t="shared" si="2"/>
        <v>6.6466744352789693</v>
      </c>
      <c r="I11" s="2">
        <v>5</v>
      </c>
      <c r="J11" s="20">
        <v>172.1</v>
      </c>
      <c r="K11" s="3">
        <f>(F14+F15)/2</f>
        <v>4.8758444850509921</v>
      </c>
      <c r="N11" s="18">
        <v>3</v>
      </c>
      <c r="O11" s="18">
        <v>4</v>
      </c>
      <c r="P11" s="6">
        <v>25</v>
      </c>
      <c r="Q11" s="7">
        <f t="shared" si="0"/>
        <v>0.1784124116152771</v>
      </c>
      <c r="R11" s="8">
        <v>0.2</v>
      </c>
      <c r="S11" s="19">
        <f t="shared" si="1"/>
        <v>0.79617834394904452</v>
      </c>
    </row>
    <row r="12" spans="2:19" x14ac:dyDescent="0.3">
      <c r="C12" s="15">
        <v>3</v>
      </c>
      <c r="D12" s="15">
        <v>4</v>
      </c>
      <c r="E12" s="16">
        <v>284.49</v>
      </c>
      <c r="F12" s="17">
        <f t="shared" si="2"/>
        <v>4.909930437506528</v>
      </c>
      <c r="I12" s="2">
        <v>6</v>
      </c>
      <c r="J12" s="20">
        <v>173.8</v>
      </c>
      <c r="K12" s="3">
        <f>(F9+F16+F17)/2</f>
        <v>10.238212007935683</v>
      </c>
      <c r="N12" s="18">
        <v>3</v>
      </c>
      <c r="O12" s="18">
        <v>10</v>
      </c>
      <c r="P12" s="6">
        <v>31.475999999999999</v>
      </c>
      <c r="Q12" s="7">
        <f t="shared" si="0"/>
        <v>0.20019112844999895</v>
      </c>
      <c r="R12" s="8">
        <v>0.25</v>
      </c>
      <c r="S12" s="19">
        <f t="shared" si="1"/>
        <v>0.64154904458598716</v>
      </c>
    </row>
    <row r="13" spans="2:19" x14ac:dyDescent="0.3">
      <c r="C13" s="15">
        <v>3</v>
      </c>
      <c r="D13" s="15">
        <v>10</v>
      </c>
      <c r="E13" s="16">
        <v>359.61</v>
      </c>
      <c r="F13" s="17">
        <f t="shared" si="2"/>
        <v>6.2064047405241745</v>
      </c>
      <c r="I13" s="2">
        <v>7</v>
      </c>
      <c r="J13" s="20">
        <v>173.2</v>
      </c>
      <c r="K13" s="3">
        <f>(F16+F18+F19)/2</f>
        <v>14.777252765305771</v>
      </c>
      <c r="N13" s="18">
        <v>4</v>
      </c>
      <c r="O13" s="18">
        <v>5</v>
      </c>
      <c r="P13" s="6">
        <v>19.117999999999999</v>
      </c>
      <c r="Q13" s="7">
        <f t="shared" si="0"/>
        <v>0.15601856817778723</v>
      </c>
      <c r="R13" s="8">
        <v>0.2</v>
      </c>
      <c r="S13" s="19">
        <f t="shared" si="1"/>
        <v>0.60885350318471332</v>
      </c>
    </row>
    <row r="14" spans="2:19" x14ac:dyDescent="0.3">
      <c r="C14" s="15">
        <v>4</v>
      </c>
      <c r="D14" s="15">
        <v>5</v>
      </c>
      <c r="E14" s="16">
        <v>397.18</v>
      </c>
      <c r="F14" s="17">
        <f t="shared" si="2"/>
        <v>6.8548144791340384</v>
      </c>
      <c r="I14" s="2">
        <v>8</v>
      </c>
      <c r="J14" s="20">
        <v>173</v>
      </c>
      <c r="K14" s="3">
        <f>(F11+F20+F21+F18)/2</f>
        <v>18.860577282377925</v>
      </c>
      <c r="N14" s="18">
        <v>5</v>
      </c>
      <c r="O14" s="18">
        <v>12</v>
      </c>
      <c r="P14" s="6">
        <v>14.242000000000001</v>
      </c>
      <c r="Q14" s="7">
        <f t="shared" si="0"/>
        <v>0.13466060149916972</v>
      </c>
      <c r="R14" s="8">
        <v>0.15</v>
      </c>
      <c r="S14" s="19">
        <f t="shared" si="1"/>
        <v>0.80634111818825205</v>
      </c>
    </row>
    <row r="15" spans="2:19" x14ac:dyDescent="0.3">
      <c r="C15" s="15">
        <v>5</v>
      </c>
      <c r="D15" s="15">
        <v>12</v>
      </c>
      <c r="E15" s="16">
        <v>167.85</v>
      </c>
      <c r="F15" s="17">
        <f t="shared" si="2"/>
        <v>2.8968744909679449</v>
      </c>
      <c r="I15" s="2">
        <v>9</v>
      </c>
      <c r="J15" s="20">
        <v>172.8</v>
      </c>
      <c r="K15" s="3">
        <f>(F20+F22+F23)/2</f>
        <v>13.830439928996558</v>
      </c>
      <c r="N15" s="18">
        <v>6</v>
      </c>
      <c r="O15" s="18">
        <v>7</v>
      </c>
      <c r="P15" s="6">
        <v>48.716000000000001</v>
      </c>
      <c r="Q15" s="7">
        <f t="shared" si="0"/>
        <v>0.24905247973332487</v>
      </c>
      <c r="R15" s="8">
        <v>0.25</v>
      </c>
      <c r="S15" s="19">
        <f t="shared" si="1"/>
        <v>0.99293757961783435</v>
      </c>
    </row>
    <row r="16" spans="2:19" x14ac:dyDescent="0.3">
      <c r="C16" s="15">
        <v>6</v>
      </c>
      <c r="D16" s="15">
        <v>7</v>
      </c>
      <c r="E16" s="16">
        <v>407.43</v>
      </c>
      <c r="F16" s="17">
        <f t="shared" si="2"/>
        <v>7.0317162577007437</v>
      </c>
      <c r="I16" s="2">
        <v>10</v>
      </c>
      <c r="J16" s="20">
        <v>172.4</v>
      </c>
      <c r="K16" s="3">
        <f>(F13+F22+F24)/2</f>
        <v>8.3235307089902921</v>
      </c>
      <c r="N16" s="18">
        <v>6</v>
      </c>
      <c r="O16" s="18">
        <v>14</v>
      </c>
      <c r="P16" s="6">
        <v>48.192</v>
      </c>
      <c r="Q16" s="7">
        <f t="shared" si="0"/>
        <v>0.24770942682884914</v>
      </c>
      <c r="R16" s="8">
        <v>0.3</v>
      </c>
      <c r="S16" s="19">
        <f t="shared" si="1"/>
        <v>0.68212314225053072</v>
      </c>
    </row>
    <row r="17" spans="3:19" x14ac:dyDescent="0.3">
      <c r="C17" s="15">
        <v>6</v>
      </c>
      <c r="D17" s="15">
        <v>14</v>
      </c>
      <c r="E17" s="16">
        <v>344.43</v>
      </c>
      <c r="F17" s="17">
        <f t="shared" si="2"/>
        <v>5.9444175211444108</v>
      </c>
      <c r="I17" s="2">
        <v>11</v>
      </c>
      <c r="J17" s="20">
        <v>171.8</v>
      </c>
      <c r="K17" s="3">
        <f>(F24+F25+F26)/2</f>
        <v>12.581513372315621</v>
      </c>
      <c r="N17" s="18">
        <v>7</v>
      </c>
      <c r="O17" s="18">
        <v>8</v>
      </c>
      <c r="P17" s="6">
        <v>23.939</v>
      </c>
      <c r="Q17" s="7">
        <f t="shared" si="0"/>
        <v>0.17458545604206285</v>
      </c>
      <c r="R17" s="8">
        <v>0.2</v>
      </c>
      <c r="S17" s="19">
        <f t="shared" si="1"/>
        <v>0.76238853503184689</v>
      </c>
    </row>
    <row r="18" spans="3:19" x14ac:dyDescent="0.3">
      <c r="C18" s="15">
        <v>7</v>
      </c>
      <c r="D18" s="15">
        <v>8</v>
      </c>
      <c r="E18" s="16">
        <v>550.20000000000005</v>
      </c>
      <c r="F18" s="17">
        <f t="shared" si="2"/>
        <v>9.4957422992586444</v>
      </c>
      <c r="I18" s="2">
        <v>12</v>
      </c>
      <c r="J18" s="20">
        <v>171.1</v>
      </c>
      <c r="K18" s="3">
        <f>(F15+F25+F27)/2</f>
        <v>8.9167125752671375</v>
      </c>
      <c r="N18" s="18">
        <v>7</v>
      </c>
      <c r="O18" s="18">
        <v>24</v>
      </c>
      <c r="P18" s="6">
        <v>10</v>
      </c>
      <c r="Q18" s="7">
        <f t="shared" si="0"/>
        <v>0.11283791670955126</v>
      </c>
      <c r="R18" s="8">
        <v>0.125</v>
      </c>
      <c r="S18" s="19">
        <f t="shared" si="1"/>
        <v>0.81528662420382159</v>
      </c>
    </row>
    <row r="19" spans="3:19" x14ac:dyDescent="0.3">
      <c r="C19" s="15">
        <v>7</v>
      </c>
      <c r="D19" s="15">
        <v>24</v>
      </c>
      <c r="E19" s="16">
        <v>754.81</v>
      </c>
      <c r="F19" s="17">
        <f t="shared" si="2"/>
        <v>13.027046973652157</v>
      </c>
      <c r="I19" s="2">
        <v>13</v>
      </c>
      <c r="J19" s="20">
        <v>170.4</v>
      </c>
      <c r="K19" s="3">
        <f>(F27+F28)/2</f>
        <v>6.4845288538512431</v>
      </c>
      <c r="N19" s="18">
        <v>8</v>
      </c>
      <c r="O19" s="18">
        <v>9</v>
      </c>
      <c r="P19" s="6">
        <v>40</v>
      </c>
      <c r="Q19" s="7">
        <f t="shared" si="0"/>
        <v>0.22567583341910252</v>
      </c>
      <c r="R19" s="8">
        <v>0.25</v>
      </c>
      <c r="S19" s="19">
        <f t="shared" si="1"/>
        <v>0.81528662420382159</v>
      </c>
    </row>
    <row r="20" spans="3:19" x14ac:dyDescent="0.3">
      <c r="C20" s="15">
        <v>8</v>
      </c>
      <c r="D20" s="15">
        <v>9</v>
      </c>
      <c r="E20" s="16">
        <v>488.28</v>
      </c>
      <c r="F20" s="17">
        <f t="shared" si="2"/>
        <v>8.4270829696147036</v>
      </c>
      <c r="I20" s="2">
        <v>14</v>
      </c>
      <c r="J20" s="20">
        <v>172.5</v>
      </c>
      <c r="K20" s="3">
        <f>(F17+F29)/2</f>
        <v>3.277170168111101</v>
      </c>
      <c r="N20" s="18">
        <v>8</v>
      </c>
      <c r="O20" s="18">
        <v>25</v>
      </c>
      <c r="P20" s="6">
        <v>6.758</v>
      </c>
      <c r="Q20" s="7">
        <f t="shared" si="0"/>
        <v>9.2760728993040095E-2</v>
      </c>
      <c r="R20" s="8">
        <v>0.1</v>
      </c>
      <c r="S20" s="19">
        <f t="shared" si="1"/>
        <v>0.86089171974522283</v>
      </c>
    </row>
    <row r="21" spans="3:19" x14ac:dyDescent="0.3">
      <c r="C21" s="15">
        <v>8</v>
      </c>
      <c r="D21" s="15">
        <v>25</v>
      </c>
      <c r="E21" s="16">
        <v>762.03</v>
      </c>
      <c r="F21" s="17">
        <f t="shared" si="2"/>
        <v>13.151654860603532</v>
      </c>
      <c r="I21" s="2">
        <v>15</v>
      </c>
      <c r="J21" s="20">
        <v>172.4</v>
      </c>
      <c r="K21" s="3">
        <f>(F29+F30)/2</f>
        <v>3.6970745849430942</v>
      </c>
      <c r="N21" s="18">
        <v>9</v>
      </c>
      <c r="O21" s="18">
        <v>10</v>
      </c>
      <c r="P21" s="6">
        <v>20</v>
      </c>
      <c r="Q21" s="7">
        <f t="shared" si="0"/>
        <v>0.15957691216057307</v>
      </c>
      <c r="R21" s="8">
        <v>0.2</v>
      </c>
      <c r="S21" s="19">
        <f t="shared" si="1"/>
        <v>0.63694267515923564</v>
      </c>
    </row>
    <row r="22" spans="3:19" x14ac:dyDescent="0.3">
      <c r="C22" s="15">
        <v>9</v>
      </c>
      <c r="D22" s="15">
        <v>10</v>
      </c>
      <c r="E22" s="16">
        <v>293.08</v>
      </c>
      <c r="F22" s="17">
        <f t="shared" si="2"/>
        <v>5.0581827573004778</v>
      </c>
      <c r="I22" s="2">
        <v>16</v>
      </c>
      <c r="J22" s="20">
        <v>170.05</v>
      </c>
      <c r="K22" s="3">
        <f>(F28+F31+F32)/2</f>
        <v>7.917778434443635</v>
      </c>
      <c r="N22" s="18">
        <v>9</v>
      </c>
      <c r="O22" s="18">
        <v>26</v>
      </c>
      <c r="P22" s="6">
        <v>6.07</v>
      </c>
      <c r="Q22" s="7">
        <f t="shared" si="0"/>
        <v>8.7912251913726092E-2</v>
      </c>
      <c r="R22" s="8">
        <v>0.1</v>
      </c>
      <c r="S22" s="19">
        <f t="shared" si="1"/>
        <v>0.77324840764331204</v>
      </c>
    </row>
    <row r="23" spans="3:19" x14ac:dyDescent="0.3">
      <c r="C23" s="15">
        <v>9</v>
      </c>
      <c r="D23" s="15">
        <v>26</v>
      </c>
      <c r="E23" s="16">
        <v>821.36</v>
      </c>
      <c r="F23" s="17">
        <f t="shared" si="2"/>
        <v>14.175614131077934</v>
      </c>
      <c r="I23" s="2">
        <v>17</v>
      </c>
      <c r="J23" s="20">
        <v>170.9</v>
      </c>
      <c r="K23" s="3">
        <f>(F34+F33+F26)/2</f>
        <v>10.21543051059831</v>
      </c>
      <c r="N23" s="18">
        <v>10</v>
      </c>
      <c r="O23" s="18">
        <v>11</v>
      </c>
      <c r="P23" s="6">
        <v>43.152000000000001</v>
      </c>
      <c r="Q23" s="7">
        <f t="shared" si="0"/>
        <v>0.23439887549732774</v>
      </c>
      <c r="R23" s="8">
        <v>0.25</v>
      </c>
      <c r="S23" s="19">
        <f t="shared" si="1"/>
        <v>0.87953121019108282</v>
      </c>
    </row>
    <row r="24" spans="3:19" x14ac:dyDescent="0.3">
      <c r="C24" s="15">
        <v>10</v>
      </c>
      <c r="D24" s="15">
        <v>11</v>
      </c>
      <c r="E24" s="16">
        <v>311.87</v>
      </c>
      <c r="F24" s="17">
        <f t="shared" si="2"/>
        <v>5.3824739201559311</v>
      </c>
      <c r="I24" s="2">
        <v>18</v>
      </c>
      <c r="J24" s="20">
        <v>170.8</v>
      </c>
      <c r="K24" s="3">
        <f>(F31+F33)/2</f>
        <v>4.5774413873516426</v>
      </c>
      <c r="N24" s="18">
        <v>11</v>
      </c>
      <c r="O24" s="18">
        <v>12</v>
      </c>
      <c r="P24" s="6">
        <v>6</v>
      </c>
      <c r="Q24" s="7">
        <f t="shared" si="0"/>
        <v>8.7403874447366331E-2</v>
      </c>
      <c r="R24" s="8">
        <v>0.1</v>
      </c>
      <c r="S24" s="19">
        <f t="shared" si="1"/>
        <v>0.76433121019108274</v>
      </c>
    </row>
    <row r="25" spans="3:19" x14ac:dyDescent="0.3">
      <c r="C25" s="15">
        <v>11</v>
      </c>
      <c r="D25" s="15">
        <v>12</v>
      </c>
      <c r="E25" s="16">
        <v>429.48</v>
      </c>
      <c r="F25" s="17">
        <f t="shared" si="2"/>
        <v>7.4122708154954609</v>
      </c>
      <c r="I25" s="2">
        <v>19</v>
      </c>
      <c r="J25" s="20">
        <v>169.8</v>
      </c>
      <c r="K25" s="3">
        <f>(F32+F35)/2</f>
        <v>5.3369109254811891</v>
      </c>
      <c r="N25" s="18">
        <v>11</v>
      </c>
      <c r="O25" s="18">
        <v>17</v>
      </c>
      <c r="P25" s="6">
        <v>24.57</v>
      </c>
      <c r="Q25" s="7">
        <f t="shared" si="0"/>
        <v>0.17687140982686533</v>
      </c>
      <c r="R25" s="8">
        <v>0.2</v>
      </c>
      <c r="S25" s="19">
        <f t="shared" si="1"/>
        <v>0.78248407643312079</v>
      </c>
    </row>
    <row r="26" spans="3:19" x14ac:dyDescent="0.3">
      <c r="C26" s="15">
        <v>11</v>
      </c>
      <c r="D26" s="15">
        <v>17</v>
      </c>
      <c r="E26" s="16">
        <v>716.64</v>
      </c>
      <c r="F26" s="17">
        <f t="shared" si="2"/>
        <v>12.36828200897985</v>
      </c>
      <c r="I26" s="2">
        <v>20</v>
      </c>
      <c r="J26" s="20">
        <v>170.05</v>
      </c>
      <c r="K26" s="3">
        <f>(F35+F36)/2</f>
        <v>5.3155101249521444</v>
      </c>
      <c r="N26" s="18">
        <v>12</v>
      </c>
      <c r="O26" s="18">
        <v>13</v>
      </c>
      <c r="P26" s="6">
        <v>11.324999999999999</v>
      </c>
      <c r="Q26" s="7">
        <f t="shared" si="0"/>
        <v>0.12008096370418468</v>
      </c>
      <c r="R26" s="8">
        <v>0.125</v>
      </c>
      <c r="S26" s="19">
        <f t="shared" si="1"/>
        <v>0.92331210191082802</v>
      </c>
    </row>
    <row r="27" spans="3:19" x14ac:dyDescent="0.3">
      <c r="C27" s="15">
        <v>12</v>
      </c>
      <c r="D27" s="15">
        <v>13</v>
      </c>
      <c r="E27" s="16">
        <v>435.97</v>
      </c>
      <c r="F27" s="17">
        <f t="shared" si="2"/>
        <v>7.5242798440708674</v>
      </c>
      <c r="I27" s="2">
        <v>21</v>
      </c>
      <c r="J27" s="20">
        <v>171.3</v>
      </c>
      <c r="K27" s="3">
        <f>(F37+F30)/2</f>
        <v>5.9576204343740233</v>
      </c>
      <c r="N27" s="18">
        <v>13</v>
      </c>
      <c r="O27" s="18">
        <v>16</v>
      </c>
      <c r="P27" s="6">
        <v>4.84</v>
      </c>
      <c r="Q27" s="7">
        <f t="shared" si="0"/>
        <v>7.8501461110721926E-2</v>
      </c>
      <c r="R27" s="8">
        <v>0.1</v>
      </c>
      <c r="S27" s="19">
        <f t="shared" si="1"/>
        <v>0.61656050955413999</v>
      </c>
    </row>
    <row r="28" spans="3:19" x14ac:dyDescent="0.3">
      <c r="C28" s="15">
        <v>13</v>
      </c>
      <c r="D28" s="15">
        <v>16</v>
      </c>
      <c r="E28" s="16">
        <v>315.48</v>
      </c>
      <c r="F28" s="17">
        <f t="shared" si="2"/>
        <v>5.4447778636316198</v>
      </c>
      <c r="I28" s="2">
        <v>22</v>
      </c>
      <c r="J28" s="20">
        <v>171.2</v>
      </c>
      <c r="K28" s="3">
        <f>(F38+F37)/2</f>
        <v>2.8683113257457111</v>
      </c>
      <c r="N28" s="18">
        <v>14</v>
      </c>
      <c r="O28" s="18">
        <v>15</v>
      </c>
      <c r="P28" s="6">
        <v>44.914999999999999</v>
      </c>
      <c r="Q28" s="7">
        <f t="shared" si="0"/>
        <v>0.23913919409369061</v>
      </c>
      <c r="R28" s="8">
        <v>0.25</v>
      </c>
      <c r="S28" s="19">
        <f t="shared" si="1"/>
        <v>0.91546496815286615</v>
      </c>
    </row>
    <row r="29" spans="3:19" x14ac:dyDescent="0.3">
      <c r="C29" s="15">
        <v>14</v>
      </c>
      <c r="D29" s="15">
        <v>15</v>
      </c>
      <c r="E29" s="16">
        <v>35.340000000000003</v>
      </c>
      <c r="F29" s="17">
        <f t="shared" si="2"/>
        <v>0.60992281507779078</v>
      </c>
      <c r="I29" s="2">
        <v>23</v>
      </c>
      <c r="J29" s="20">
        <v>171.1</v>
      </c>
      <c r="K29" s="3">
        <f>(F39+F38)/2</f>
        <v>1.7571092756952427</v>
      </c>
      <c r="N29" s="18">
        <v>15</v>
      </c>
      <c r="O29" s="18">
        <v>21</v>
      </c>
      <c r="P29" s="6">
        <v>41.218000000000004</v>
      </c>
      <c r="Q29" s="7">
        <f t="shared" si="0"/>
        <v>0.22908598288610751</v>
      </c>
      <c r="R29" s="8">
        <v>0.25</v>
      </c>
      <c r="S29" s="19">
        <f t="shared" si="1"/>
        <v>0.84011210191082808</v>
      </c>
    </row>
    <row r="30" spans="3:19" x14ac:dyDescent="0.3">
      <c r="C30" s="15">
        <v>15</v>
      </c>
      <c r="D30" s="15">
        <v>21</v>
      </c>
      <c r="E30" s="16">
        <v>393.09</v>
      </c>
      <c r="F30" s="17">
        <f t="shared" si="2"/>
        <v>6.7842263548083972</v>
      </c>
      <c r="I30" s="2">
        <v>24</v>
      </c>
      <c r="J30" s="20">
        <v>171.05</v>
      </c>
      <c r="K30" s="3">
        <f>(F40+F39+F19)/2</f>
        <v>12.796470606661797</v>
      </c>
      <c r="N30" s="18">
        <v>16</v>
      </c>
      <c r="O30" s="18">
        <v>19</v>
      </c>
      <c r="P30" s="6">
        <v>2.5</v>
      </c>
      <c r="Q30" s="7">
        <f t="shared" si="0"/>
        <v>5.6418958354775631E-2</v>
      </c>
      <c r="R30" s="8">
        <v>0.1</v>
      </c>
      <c r="S30" s="19">
        <f t="shared" si="1"/>
        <v>0.31847133757961782</v>
      </c>
    </row>
    <row r="31" spans="3:19" x14ac:dyDescent="0.3">
      <c r="C31" s="15">
        <v>16</v>
      </c>
      <c r="D31" s="15">
        <v>18</v>
      </c>
      <c r="E31" s="16">
        <v>329.25</v>
      </c>
      <c r="F31" s="17">
        <f t="shared" si="2"/>
        <v>5.6824303017646463</v>
      </c>
      <c r="I31" s="2">
        <v>25</v>
      </c>
      <c r="J31" s="20">
        <v>170.9</v>
      </c>
      <c r="K31" s="3">
        <f>(F40+F41+F21)/2</f>
        <v>13.331749500539491</v>
      </c>
      <c r="N31" s="18">
        <v>17</v>
      </c>
      <c r="O31" s="18">
        <v>18</v>
      </c>
      <c r="P31" s="6">
        <v>10.154999999999999</v>
      </c>
      <c r="Q31" s="7">
        <f t="shared" si="0"/>
        <v>0.11370904791082184</v>
      </c>
      <c r="R31" s="8">
        <v>0.125</v>
      </c>
      <c r="S31" s="19">
        <f t="shared" si="1"/>
        <v>0.82792356687898083</v>
      </c>
    </row>
    <row r="32" spans="3:19" x14ac:dyDescent="0.3">
      <c r="C32" s="15">
        <v>16</v>
      </c>
      <c r="D32" s="15">
        <v>19</v>
      </c>
      <c r="E32" s="16">
        <v>272.81</v>
      </c>
      <c r="F32" s="17">
        <f t="shared" si="2"/>
        <v>4.7083487034910041</v>
      </c>
      <c r="I32" s="2">
        <v>26</v>
      </c>
      <c r="J32" s="20">
        <v>170.8</v>
      </c>
      <c r="K32" s="3">
        <f>(F41+F42+F23)/2</f>
        <v>13.93640840903554</v>
      </c>
      <c r="N32" s="18">
        <v>17</v>
      </c>
      <c r="O32" s="18">
        <v>27</v>
      </c>
      <c r="P32" s="6">
        <v>4.2</v>
      </c>
      <c r="Q32" s="7">
        <f t="shared" si="0"/>
        <v>7.3127327914314533E-2</v>
      </c>
      <c r="R32" s="8">
        <v>0.1</v>
      </c>
      <c r="S32" s="19">
        <f t="shared" si="1"/>
        <v>0.53503184713375795</v>
      </c>
    </row>
    <row r="33" spans="3:19" x14ac:dyDescent="0.3">
      <c r="C33" s="15">
        <v>17</v>
      </c>
      <c r="D33" s="15">
        <v>18</v>
      </c>
      <c r="E33" s="16">
        <v>201.2</v>
      </c>
      <c r="F33" s="17">
        <f t="shared" si="2"/>
        <v>3.4724524729386386</v>
      </c>
      <c r="I33" s="2">
        <v>27</v>
      </c>
      <c r="J33" s="20">
        <v>170.4</v>
      </c>
      <c r="K33" s="3">
        <f>(F42+F36+F34)/2</f>
        <v>9.5491580070307371</v>
      </c>
      <c r="N33" s="18">
        <v>18</v>
      </c>
      <c r="O33" s="18">
        <v>16</v>
      </c>
      <c r="P33" s="6">
        <v>5.5780000000000003</v>
      </c>
      <c r="Q33" s="7">
        <f t="shared" si="0"/>
        <v>8.427413707972771E-2</v>
      </c>
      <c r="R33" s="8">
        <v>0.1</v>
      </c>
      <c r="S33" s="19">
        <f t="shared" si="1"/>
        <v>0.71057324840764324</v>
      </c>
    </row>
    <row r="34" spans="3:19" x14ac:dyDescent="0.3">
      <c r="C34" s="15">
        <v>17</v>
      </c>
      <c r="D34" s="15">
        <v>27</v>
      </c>
      <c r="E34" s="16">
        <v>265.95999999999998</v>
      </c>
      <c r="F34" s="17">
        <f t="shared" si="2"/>
        <v>4.590126539278133</v>
      </c>
      <c r="K34" s="14">
        <f>SUM(K7:K33)</f>
        <v>247.93000000000009</v>
      </c>
      <c r="N34" s="18">
        <v>20</v>
      </c>
      <c r="O34" s="18">
        <v>19</v>
      </c>
      <c r="P34" s="6">
        <v>2.734</v>
      </c>
      <c r="Q34" s="7">
        <f t="shared" si="0"/>
        <v>5.9000312840746319E-2</v>
      </c>
      <c r="R34" s="8">
        <v>0.1</v>
      </c>
      <c r="S34" s="19">
        <f t="shared" si="1"/>
        <v>0.34828025477707003</v>
      </c>
    </row>
    <row r="35" spans="3:19" x14ac:dyDescent="0.3">
      <c r="C35" s="15">
        <v>19</v>
      </c>
      <c r="D35" s="15">
        <v>20</v>
      </c>
      <c r="E35" s="16">
        <v>345.65</v>
      </c>
      <c r="F35" s="17">
        <f t="shared" si="2"/>
        <v>5.965473147471374</v>
      </c>
      <c r="N35" s="18">
        <v>21</v>
      </c>
      <c r="O35" s="18">
        <v>22</v>
      </c>
      <c r="P35" s="6">
        <v>35.26</v>
      </c>
      <c r="Q35" s="7">
        <f t="shared" si="0"/>
        <v>0.21188304874945008</v>
      </c>
      <c r="R35" s="8">
        <v>0.25</v>
      </c>
      <c r="S35" s="19">
        <f t="shared" si="1"/>
        <v>0.71867515923566871</v>
      </c>
    </row>
    <row r="36" spans="3:19" x14ac:dyDescent="0.3">
      <c r="C36" s="15">
        <v>20</v>
      </c>
      <c r="D36" s="15">
        <v>27</v>
      </c>
      <c r="E36" s="16">
        <v>270.33</v>
      </c>
      <c r="F36" s="17">
        <f t="shared" si="2"/>
        <v>4.6655471024329138</v>
      </c>
      <c r="N36" s="18">
        <v>22</v>
      </c>
      <c r="O36" s="18">
        <v>23</v>
      </c>
      <c r="P36" s="6">
        <v>32.392000000000003</v>
      </c>
      <c r="Q36" s="7">
        <f t="shared" si="0"/>
        <v>0.2030831734365538</v>
      </c>
      <c r="R36" s="8">
        <v>0.25</v>
      </c>
      <c r="S36" s="19">
        <f t="shared" si="1"/>
        <v>0.66021910828025487</v>
      </c>
    </row>
    <row r="37" spans="3:19" x14ac:dyDescent="0.3">
      <c r="C37" s="15">
        <v>21</v>
      </c>
      <c r="D37" s="15">
        <v>22</v>
      </c>
      <c r="E37" s="16">
        <v>297.3</v>
      </c>
      <c r="F37" s="17">
        <f t="shared" si="2"/>
        <v>5.1310145139396486</v>
      </c>
      <c r="N37" s="18">
        <v>23</v>
      </c>
      <c r="O37" s="18">
        <v>24</v>
      </c>
      <c r="P37" s="6">
        <v>30.635000000000002</v>
      </c>
      <c r="Q37" s="7">
        <f t="shared" si="0"/>
        <v>0.19749859101513031</v>
      </c>
      <c r="R37" s="8">
        <v>0.2</v>
      </c>
      <c r="S37" s="19">
        <f t="shared" si="1"/>
        <v>0.97563694267515921</v>
      </c>
    </row>
    <row r="38" spans="3:19" x14ac:dyDescent="0.3">
      <c r="C38" s="15">
        <v>22</v>
      </c>
      <c r="D38" s="15">
        <v>23</v>
      </c>
      <c r="E38" s="16">
        <v>35.090000000000003</v>
      </c>
      <c r="F38" s="17">
        <f t="shared" si="2"/>
        <v>0.60560813755177356</v>
      </c>
      <c r="N38" s="18">
        <v>24</v>
      </c>
      <c r="O38" s="18">
        <v>25</v>
      </c>
      <c r="P38" s="6">
        <v>27.838999999999999</v>
      </c>
      <c r="Q38" s="7">
        <f t="shared" si="0"/>
        <v>0.18827032608959435</v>
      </c>
      <c r="R38" s="8">
        <v>0.2</v>
      </c>
      <c r="S38" s="19">
        <f t="shared" si="1"/>
        <v>0.88659235668789793</v>
      </c>
    </row>
    <row r="39" spans="3:19" x14ac:dyDescent="0.3">
      <c r="C39" s="15">
        <v>23</v>
      </c>
      <c r="D39" s="15">
        <v>24</v>
      </c>
      <c r="E39" s="16">
        <v>168.53</v>
      </c>
      <c r="F39" s="17">
        <f t="shared" si="2"/>
        <v>2.9086104138387117</v>
      </c>
      <c r="N39" s="18">
        <v>25</v>
      </c>
      <c r="O39" s="18">
        <v>26</v>
      </c>
      <c r="P39" s="6">
        <v>21.265000000000001</v>
      </c>
      <c r="Q39" s="7">
        <f t="shared" si="0"/>
        <v>0.16454616044986659</v>
      </c>
      <c r="R39" s="8">
        <v>0.2</v>
      </c>
      <c r="S39" s="19">
        <f t="shared" si="1"/>
        <v>0.67722929936305731</v>
      </c>
    </row>
    <row r="40" spans="3:19" x14ac:dyDescent="0.3">
      <c r="C40" s="15">
        <v>24</v>
      </c>
      <c r="D40" s="15">
        <v>25</v>
      </c>
      <c r="E40" s="16">
        <v>559.55999999999995</v>
      </c>
      <c r="F40" s="17">
        <f t="shared" si="2"/>
        <v>9.6572838258327263</v>
      </c>
      <c r="N40" s="18">
        <v>26</v>
      </c>
      <c r="O40" s="18">
        <v>27</v>
      </c>
      <c r="P40" s="6">
        <v>13.398999999999999</v>
      </c>
      <c r="Q40" s="7">
        <f t="shared" si="0"/>
        <v>0.1306144580814331</v>
      </c>
      <c r="R40" s="8">
        <v>0.15</v>
      </c>
      <c r="S40" s="19">
        <f t="shared" si="1"/>
        <v>0.75861288039632002</v>
      </c>
    </row>
    <row r="41" spans="3:19" x14ac:dyDescent="0.3">
      <c r="C41" s="15">
        <v>25</v>
      </c>
      <c r="D41" s="15">
        <v>26</v>
      </c>
      <c r="E41" s="16">
        <v>223.34</v>
      </c>
      <c r="F41" s="17">
        <f t="shared" si="2"/>
        <v>3.8545603146427219</v>
      </c>
      <c r="N41" s="18">
        <v>27</v>
      </c>
      <c r="O41" s="18">
        <v>20</v>
      </c>
      <c r="P41" s="6">
        <v>8.0500000000000007</v>
      </c>
      <c r="Q41" s="7">
        <f t="shared" si="0"/>
        <v>0.10124020118074667</v>
      </c>
      <c r="R41" s="8">
        <v>0.125</v>
      </c>
      <c r="S41" s="19">
        <f t="shared" si="1"/>
        <v>0.65630573248407642</v>
      </c>
    </row>
    <row r="42" spans="3:19" x14ac:dyDescent="0.3">
      <c r="C42" s="15">
        <v>26</v>
      </c>
      <c r="D42" s="15">
        <v>27</v>
      </c>
      <c r="E42" s="16">
        <v>570.29999999999995</v>
      </c>
      <c r="F42" s="17">
        <f t="shared" si="2"/>
        <v>9.8426423723504257</v>
      </c>
      <c r="N42" s="18" t="s">
        <v>3</v>
      </c>
      <c r="O42" s="18">
        <v>0</v>
      </c>
      <c r="P42" s="6">
        <v>247.93</v>
      </c>
      <c r="Q42" s="7">
        <f t="shared" si="0"/>
        <v>0.56184898355891766</v>
      </c>
      <c r="R42" s="8">
        <v>0.6</v>
      </c>
      <c r="S42" s="19">
        <f t="shared" si="1"/>
        <v>0.87731776362349623</v>
      </c>
    </row>
    <row r="43" spans="3:19" x14ac:dyDescent="0.3">
      <c r="E43" s="11">
        <f>SUM(E8:E42)</f>
        <v>14365.499999999995</v>
      </c>
      <c r="F43" s="13">
        <f>SUM(F8:F42)</f>
        <v>247.93000000000012</v>
      </c>
    </row>
  </sheetData>
  <sortState xmlns:xlrd2="http://schemas.microsoft.com/office/spreadsheetml/2017/richdata2" ref="L6:Q42">
    <sortCondition ref="L6:L42"/>
  </sortState>
  <mergeCells count="8">
    <mergeCell ref="Q4:Q5"/>
    <mergeCell ref="R4:R5"/>
    <mergeCell ref="S4:S5"/>
    <mergeCell ref="C4:D4"/>
    <mergeCell ref="E4:E5"/>
    <mergeCell ref="F4:F5"/>
    <mergeCell ref="N4:O4"/>
    <mergeCell ref="P4:P5"/>
  </mergeCells>
  <conditionalFormatting sqref="S6:S42">
    <cfRule type="cellIs" dxfId="0" priority="3" operator="lessThan">
      <formula>0.6</formula>
    </cfRule>
    <cfRule type="expression" priority="4">
      <formula>"'=$R$69:$R$106&lt;=0.6"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2020-02-26T10:00:44Z</dcterms:created>
  <dcterms:modified xsi:type="dcterms:W3CDTF">2020-04-13T22:24:18Z</dcterms:modified>
</cp:coreProperties>
</file>