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7.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8.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30C43968-9B36-4124-8DCA-D1A7EECF6ECE}" xr6:coauthVersionLast="45" xr6:coauthVersionMax="45" xr10:uidLastSave="{00000000-0000-0000-0000-000000000000}"/>
  <bookViews>
    <workbookView xWindow="-120" yWindow="-120" windowWidth="29040" windowHeight="15840" tabRatio="779" xr2:uid="{00000000-000D-0000-FFFF-FFFF00000000}"/>
  </bookViews>
  <sheets>
    <sheet name="DataSet" sheetId="1" r:id="rId1"/>
    <sheet name="Main" sheetId="2" r:id="rId2"/>
    <sheet name="Q1" sheetId="3" r:id="rId3"/>
    <sheet name="Q2" sheetId="4" r:id="rId4"/>
    <sheet name="Q3" sheetId="5" r:id="rId5"/>
    <sheet name="Q4" sheetId="19" r:id="rId6"/>
    <sheet name="Q5" sheetId="7" r:id="rId7"/>
    <sheet name="Q6" sheetId="8" r:id="rId8"/>
    <sheet name="Q7" sheetId="9" r:id="rId9"/>
    <sheet name="Q8" sheetId="10" r:id="rId10"/>
    <sheet name="Q9" sheetId="11" r:id="rId11"/>
    <sheet name="Q10" sheetId="12" r:id="rId12"/>
    <sheet name="Q11" sheetId="13" r:id="rId13"/>
    <sheet name="Q12" sheetId="14" r:id="rId14"/>
    <sheet name="Q13" sheetId="15" r:id="rId15"/>
    <sheet name="Q14" sheetId="16" r:id="rId16"/>
    <sheet name="Q15" sheetId="17" r:id="rId17"/>
    <sheet name="Q16" sheetId="18" r:id="rId18"/>
  </sheets>
  <definedNames>
    <definedName name="_xlnm._FilterDatabase" localSheetId="0" hidden="1">DataSet!$A$2:$BO$152</definedName>
    <definedName name="_xlnm._FilterDatabase" localSheetId="17" hidden="1">'Q16'!$S$24:$T$24</definedName>
    <definedName name="_xlnm._FilterDatabase" localSheetId="3" hidden="1">'Q2'!$L$4:$M$53</definedName>
    <definedName name="_xlnm._FilterDatabase" localSheetId="5" hidden="1">'Q4'!$M$4:$N$141</definedName>
    <definedName name="_xlnm._FilterDatabase" localSheetId="9" hidden="1">'Q8'!#REF!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19" l="1"/>
  <c r="D13" i="19"/>
  <c r="C20" i="19"/>
  <c r="D6" i="19" s="1"/>
  <c r="D11" i="19" l="1"/>
  <c r="D10" i="19"/>
  <c r="D19" i="19"/>
  <c r="D15" i="19"/>
  <c r="D9" i="19"/>
  <c r="D17" i="19"/>
  <c r="D8" i="19"/>
  <c r="D5" i="19"/>
  <c r="D16" i="19"/>
  <c r="D7" i="19"/>
  <c r="D18" i="19"/>
  <c r="D14" i="19"/>
  <c r="T14" i="18"/>
  <c r="T13" i="18"/>
  <c r="T12" i="18"/>
  <c r="T10" i="18"/>
  <c r="T11" i="18"/>
  <c r="T8" i="18"/>
  <c r="T9" i="18"/>
  <c r="T7" i="18"/>
  <c r="T6" i="18"/>
  <c r="T5" i="18"/>
  <c r="P6" i="18"/>
  <c r="P7" i="18"/>
  <c r="P9" i="18"/>
  <c r="P8" i="18"/>
  <c r="P11" i="18"/>
  <c r="P10" i="18"/>
  <c r="P12" i="18"/>
  <c r="P13" i="18"/>
  <c r="P14" i="18"/>
  <c r="P5" i="18"/>
  <c r="D20" i="19" l="1"/>
  <c r="C15" i="17"/>
  <c r="D12" i="17" s="1"/>
  <c r="C15" i="14"/>
  <c r="D11" i="14" s="1"/>
  <c r="D13" i="12"/>
  <c r="H9" i="11"/>
  <c r="H11" i="11"/>
  <c r="H8" i="11"/>
  <c r="H10" i="11"/>
  <c r="H12" i="11"/>
  <c r="H7" i="11"/>
  <c r="H6" i="11"/>
  <c r="C13" i="11"/>
  <c r="D7" i="11" s="1"/>
  <c r="Y17" i="9"/>
  <c r="Y6" i="9"/>
  <c r="Y5" i="9"/>
  <c r="D7" i="17" l="1"/>
  <c r="D8" i="17"/>
  <c r="D14" i="17"/>
  <c r="D5" i="17"/>
  <c r="D11" i="17"/>
  <c r="D10" i="17"/>
  <c r="D6" i="17"/>
  <c r="D9" i="17"/>
  <c r="D13" i="17"/>
  <c r="D6" i="14"/>
  <c r="D14" i="14"/>
  <c r="D13" i="14"/>
  <c r="D10" i="14"/>
  <c r="D7" i="14"/>
  <c r="D5" i="14"/>
  <c r="D8" i="14"/>
  <c r="D9" i="14"/>
  <c r="D12" i="14"/>
  <c r="D8" i="11"/>
  <c r="D6" i="11"/>
  <c r="D9" i="11"/>
  <c r="D12" i="11"/>
  <c r="D10" i="11"/>
  <c r="D11" i="11"/>
  <c r="C5" i="10"/>
  <c r="C7" i="10" s="1"/>
  <c r="C6" i="10"/>
  <c r="T6" i="9"/>
  <c r="T17" i="9"/>
  <c r="T16" i="9"/>
  <c r="T11" i="9"/>
  <c r="T9" i="9"/>
  <c r="T10" i="9"/>
  <c r="T20" i="9"/>
  <c r="T5" i="9"/>
  <c r="T19" i="9"/>
  <c r="T15" i="9"/>
  <c r="T8" i="9"/>
  <c r="T18" i="9"/>
  <c r="T12" i="9"/>
  <c r="T14" i="9"/>
  <c r="T7" i="9"/>
  <c r="T13" i="9"/>
  <c r="O13" i="9"/>
  <c r="C11" i="8"/>
  <c r="C5" i="8"/>
  <c r="C6" i="8"/>
  <c r="C7" i="8"/>
  <c r="C8" i="8"/>
  <c r="C9" i="8"/>
  <c r="C10" i="8"/>
  <c r="C12" i="8"/>
  <c r="C13" i="8"/>
  <c r="C14" i="8"/>
  <c r="C15" i="8"/>
  <c r="C16" i="8"/>
  <c r="C17" i="8"/>
  <c r="C18" i="8"/>
  <c r="C19" i="8"/>
  <c r="C20" i="8"/>
  <c r="C12" i="4"/>
  <c r="D6" i="4" s="1"/>
  <c r="C10" i="7"/>
  <c r="C9" i="7"/>
  <c r="C10" i="12"/>
  <c r="C9" i="12"/>
  <c r="C11" i="12"/>
  <c r="C8" i="12"/>
  <c r="C7" i="12"/>
  <c r="C6" i="12"/>
  <c r="C5" i="12"/>
  <c r="C8" i="18"/>
  <c r="C5" i="18"/>
  <c r="C7" i="18"/>
  <c r="C6" i="18"/>
  <c r="C6" i="16"/>
  <c r="C7" i="16"/>
  <c r="C8" i="16"/>
  <c r="C9" i="16"/>
  <c r="C5" i="16"/>
  <c r="C15" i="15"/>
  <c r="C14" i="15"/>
  <c r="C13" i="15"/>
  <c r="C12" i="15"/>
  <c r="H6" i="15" s="1"/>
  <c r="C11" i="15"/>
  <c r="C10" i="15"/>
  <c r="C9" i="15"/>
  <c r="C8" i="15"/>
  <c r="C7" i="15"/>
  <c r="C6" i="15"/>
  <c r="C5" i="15"/>
  <c r="O7" i="13"/>
  <c r="T7" i="13" s="1"/>
  <c r="O6" i="13"/>
  <c r="T6" i="13" s="1"/>
  <c r="O5" i="13"/>
  <c r="T5" i="13" s="1"/>
  <c r="C6" i="13"/>
  <c r="C5" i="13"/>
  <c r="O8" i="13" s="1"/>
  <c r="Y12" i="9"/>
  <c r="Y20" i="9"/>
  <c r="Y10" i="9"/>
  <c r="Y9" i="9"/>
  <c r="Y11" i="9"/>
  <c r="Y14" i="9"/>
  <c r="Y18" i="9"/>
  <c r="Y15" i="9"/>
  <c r="Y8" i="9"/>
  <c r="Y16" i="9"/>
  <c r="Y19" i="9"/>
  <c r="Y13" i="9"/>
  <c r="Y7" i="9"/>
  <c r="C5" i="9"/>
  <c r="O21" i="9" s="1"/>
  <c r="C6" i="9"/>
  <c r="O7" i="9"/>
  <c r="O14" i="9"/>
  <c r="O12" i="9"/>
  <c r="O18" i="9"/>
  <c r="O8" i="9"/>
  <c r="O15" i="9"/>
  <c r="O19" i="9"/>
  <c r="O5" i="9"/>
  <c r="O20" i="9"/>
  <c r="O10" i="9"/>
  <c r="O9" i="9"/>
  <c r="O11" i="9"/>
  <c r="O16" i="9"/>
  <c r="O17" i="9"/>
  <c r="O6" i="9"/>
  <c r="C6" i="7"/>
  <c r="C5" i="7"/>
  <c r="C7" i="7"/>
  <c r="C8" i="7"/>
  <c r="C11" i="7"/>
  <c r="C6" i="5"/>
  <c r="C5" i="5"/>
  <c r="C7" i="5"/>
  <c r="C8" i="5"/>
  <c r="C9" i="5"/>
  <c r="I6" i="3"/>
  <c r="I5" i="3"/>
  <c r="C6" i="3"/>
  <c r="C5" i="3"/>
  <c r="D15" i="17" l="1"/>
  <c r="C10" i="16"/>
  <c r="I7" i="3"/>
  <c r="J6" i="3" s="1"/>
  <c r="H5" i="15"/>
  <c r="D15" i="14"/>
  <c r="D7" i="4"/>
  <c r="D9" i="4"/>
  <c r="D11" i="4"/>
  <c r="D10" i="4"/>
  <c r="D8" i="4"/>
  <c r="D5" i="4"/>
  <c r="C7" i="3"/>
  <c r="D5" i="3" s="1"/>
  <c r="D8" i="16"/>
  <c r="C12" i="12"/>
  <c r="D7" i="12" s="1"/>
  <c r="D7" i="16"/>
  <c r="C21" i="8"/>
  <c r="D14" i="8" s="1"/>
  <c r="C10" i="5"/>
  <c r="D9" i="5" s="1"/>
  <c r="C12" i="7"/>
  <c r="D9" i="16"/>
  <c r="D6" i="16"/>
  <c r="D5" i="16"/>
  <c r="C16" i="15"/>
  <c r="D10" i="15" s="1"/>
  <c r="H7" i="15"/>
  <c r="P5" i="13"/>
  <c r="P6" i="13"/>
  <c r="P7" i="13"/>
  <c r="C7" i="13"/>
  <c r="D6" i="10"/>
  <c r="AC21" i="10"/>
  <c r="S21" i="10"/>
  <c r="Y21" i="10"/>
  <c r="D5" i="10"/>
  <c r="D7" i="10" s="1"/>
  <c r="O21" i="10"/>
  <c r="P10" i="9"/>
  <c r="P11" i="9"/>
  <c r="P6" i="9"/>
  <c r="P19" i="9"/>
  <c r="P18" i="9"/>
  <c r="P13" i="9"/>
  <c r="P7" i="9"/>
  <c r="P20" i="9"/>
  <c r="P15" i="9"/>
  <c r="P16" i="9"/>
  <c r="P8" i="9"/>
  <c r="P17" i="9"/>
  <c r="P5" i="9"/>
  <c r="P14" i="9"/>
  <c r="P9" i="9"/>
  <c r="P12" i="9"/>
  <c r="C7" i="9"/>
  <c r="D5" i="7"/>
  <c r="D8" i="7"/>
  <c r="D7" i="7"/>
  <c r="D10" i="7"/>
  <c r="D9" i="7"/>
  <c r="D11" i="7"/>
  <c r="D6" i="7"/>
  <c r="D13" i="7" l="1"/>
  <c r="D5" i="12"/>
  <c r="D7" i="8"/>
  <c r="G7" i="8" s="1"/>
  <c r="D8" i="12"/>
  <c r="D10" i="12"/>
  <c r="D11" i="12"/>
  <c r="D9" i="12"/>
  <c r="D6" i="8"/>
  <c r="G6" i="8" s="1"/>
  <c r="D13" i="8"/>
  <c r="D6" i="12"/>
  <c r="D14" i="12" s="1"/>
  <c r="D10" i="16"/>
  <c r="H8" i="15"/>
  <c r="I6" i="15" s="1"/>
  <c r="D19" i="8"/>
  <c r="D12" i="8"/>
  <c r="D15" i="8"/>
  <c r="J5" i="3"/>
  <c r="J7" i="3" s="1"/>
  <c r="D7" i="5"/>
  <c r="D17" i="8"/>
  <c r="D8" i="8"/>
  <c r="G8" i="8" s="1"/>
  <c r="D5" i="5"/>
  <c r="D20" i="8"/>
  <c r="D6" i="3"/>
  <c r="D7" i="3" s="1"/>
  <c r="D8" i="5"/>
  <c r="D5" i="8"/>
  <c r="G5" i="8" s="1"/>
  <c r="D11" i="8"/>
  <c r="D18" i="8"/>
  <c r="D6" i="5"/>
  <c r="D16" i="8"/>
  <c r="D9" i="8"/>
  <c r="G9" i="8" s="1"/>
  <c r="D10" i="8"/>
  <c r="G10" i="8" s="1"/>
  <c r="D12" i="4"/>
  <c r="D11" i="15"/>
  <c r="D7" i="15"/>
  <c r="D6" i="15"/>
  <c r="D13" i="15"/>
  <c r="D5" i="15"/>
  <c r="D12" i="15"/>
  <c r="D8" i="15"/>
  <c r="D9" i="15"/>
  <c r="D15" i="15"/>
  <c r="D14" i="15"/>
  <c r="D12" i="12"/>
  <c r="D5" i="13"/>
  <c r="T8" i="13"/>
  <c r="D6" i="13"/>
  <c r="Z7" i="10"/>
  <c r="Z11" i="10"/>
  <c r="Z15" i="10"/>
  <c r="Z19" i="10"/>
  <c r="Z8" i="10"/>
  <c r="Z12" i="10"/>
  <c r="Z16" i="10"/>
  <c r="Z20" i="10"/>
  <c r="Z9" i="10"/>
  <c r="Z13" i="10"/>
  <c r="Z17" i="10"/>
  <c r="Z5" i="10"/>
  <c r="Z6" i="10"/>
  <c r="Z10" i="10"/>
  <c r="Z14" i="10"/>
  <c r="Z18" i="10"/>
  <c r="T20" i="10"/>
  <c r="T14" i="10"/>
  <c r="T12" i="10"/>
  <c r="T8" i="10"/>
  <c r="T19" i="10"/>
  <c r="T16" i="10"/>
  <c r="T11" i="10"/>
  <c r="T6" i="10"/>
  <c r="T18" i="10"/>
  <c r="T15" i="10"/>
  <c r="T10" i="10"/>
  <c r="T7" i="10"/>
  <c r="T17" i="10"/>
  <c r="T13" i="10"/>
  <c r="T9" i="10"/>
  <c r="T5" i="10"/>
  <c r="P9" i="10"/>
  <c r="P13" i="10"/>
  <c r="P17" i="10"/>
  <c r="P5" i="10"/>
  <c r="P7" i="10"/>
  <c r="P10" i="10"/>
  <c r="P15" i="10"/>
  <c r="P18" i="10"/>
  <c r="P6" i="10"/>
  <c r="P11" i="10"/>
  <c r="P16" i="10"/>
  <c r="P19" i="10"/>
  <c r="P8" i="10"/>
  <c r="P12" i="10"/>
  <c r="P14" i="10"/>
  <c r="P20" i="10"/>
  <c r="AD8" i="10"/>
  <c r="AD12" i="10"/>
  <c r="AD16" i="10"/>
  <c r="AD20" i="10"/>
  <c r="AD9" i="10"/>
  <c r="AD13" i="10"/>
  <c r="AD17" i="10"/>
  <c r="AD5" i="10"/>
  <c r="AD6" i="10"/>
  <c r="AD10" i="10"/>
  <c r="AD14" i="10"/>
  <c r="AD18" i="10"/>
  <c r="AD7" i="10"/>
  <c r="AD11" i="10"/>
  <c r="AD15" i="10"/>
  <c r="AD19" i="10"/>
  <c r="T21" i="9"/>
  <c r="D5" i="9"/>
  <c r="D6" i="9"/>
  <c r="D12" i="7"/>
  <c r="D10" i="5" l="1"/>
  <c r="I5" i="15"/>
  <c r="I7" i="15"/>
  <c r="D22" i="8"/>
  <c r="G11" i="8"/>
  <c r="D21" i="8"/>
  <c r="D16" i="15"/>
  <c r="I8" i="15"/>
  <c r="I9" i="15"/>
  <c r="U5" i="13"/>
  <c r="U6" i="13"/>
  <c r="U7" i="13"/>
  <c r="D7" i="13"/>
  <c r="D7" i="9"/>
  <c r="U14" i="9"/>
  <c r="U5" i="9"/>
  <c r="U13" i="9"/>
  <c r="U17" i="9"/>
  <c r="U18" i="9"/>
  <c r="U16" i="9"/>
  <c r="U20" i="9"/>
  <c r="U11" i="9"/>
  <c r="U12" i="9"/>
  <c r="U10" i="9"/>
  <c r="U19" i="9"/>
  <c r="U15" i="9"/>
  <c r="U9" i="9"/>
  <c r="U7" i="9"/>
  <c r="U8" i="9"/>
  <c r="U6" i="9"/>
</calcChain>
</file>

<file path=xl/sharedStrings.xml><?xml version="1.0" encoding="utf-8"?>
<sst xmlns="http://schemas.openxmlformats.org/spreadsheetml/2006/main" count="7259" uniqueCount="1627">
  <si>
    <t>Respondent #</t>
  </si>
  <si>
    <t>Respondent 1</t>
  </si>
  <si>
    <t>Respondent 2</t>
  </si>
  <si>
    <t>Respondent 3</t>
  </si>
  <si>
    <t>Respondent 4</t>
  </si>
  <si>
    <t>Respondent 5</t>
  </si>
  <si>
    <t>Respondent 6</t>
  </si>
  <si>
    <t>Respondent 7</t>
  </si>
  <si>
    <t>Respondent 8</t>
  </si>
  <si>
    <t>Respondent 9</t>
  </si>
  <si>
    <t>Respondent 10</t>
  </si>
  <si>
    <t>Respondent 11</t>
  </si>
  <si>
    <t>Respondent 12</t>
  </si>
  <si>
    <t>Respondent 13</t>
  </si>
  <si>
    <t>Respondent 14</t>
  </si>
  <si>
    <t>Respondent 15</t>
  </si>
  <si>
    <t>Respondent 16</t>
  </si>
  <si>
    <t>Respondent 17</t>
  </si>
  <si>
    <t>Respondent 18</t>
  </si>
  <si>
    <t>Respondent 19</t>
  </si>
  <si>
    <t>Respondent 20</t>
  </si>
  <si>
    <t>Are you a customer of Shopify?</t>
  </si>
  <si>
    <t>Are you the decision maker or involved in the process when choosing Shopify?</t>
  </si>
  <si>
    <t>What is your title?</t>
  </si>
  <si>
    <t>What are your specific responsibilities?</t>
  </si>
  <si>
    <t>State</t>
  </si>
  <si>
    <t>Region</t>
  </si>
  <si>
    <t>What does your company do/ what kind of company are you?</t>
  </si>
  <si>
    <t>What size is your GMV (Gross Merchandise Volume) through Shopify?</t>
  </si>
  <si>
    <t>How many years have you worked with Shopify?</t>
  </si>
  <si>
    <t>Do you work with other e-commerce platforms?</t>
  </si>
  <si>
    <t>3dcart</t>
  </si>
  <si>
    <t>BigCommerce</t>
  </si>
  <si>
    <t>Big Cartel</t>
  </si>
  <si>
    <t>Ecwid</t>
  </si>
  <si>
    <t>LemonStand</t>
  </si>
  <si>
    <t>Magento</t>
  </si>
  <si>
    <t>Pinnacle Cart</t>
  </si>
  <si>
    <t>Volusion</t>
  </si>
  <si>
    <t>WooCommerce</t>
  </si>
  <si>
    <t>Zoey</t>
  </si>
  <si>
    <t>Ebay</t>
  </si>
  <si>
    <t>Etsy</t>
  </si>
  <si>
    <t>Squarespace</t>
  </si>
  <si>
    <t>Webflow</t>
  </si>
  <si>
    <t>Paperform</t>
  </si>
  <si>
    <t>Other</t>
  </si>
  <si>
    <t>X</t>
  </si>
  <si>
    <t>Shopify</t>
  </si>
  <si>
    <t>Have you worked with any other e-commerce platforms in the past?</t>
  </si>
  <si>
    <t>Which ones</t>
  </si>
  <si>
    <t>What was the last one used prior to Shopify?</t>
  </si>
  <si>
    <t>Why did you switch to Shopify?</t>
  </si>
  <si>
    <t>What is the cost per year?</t>
  </si>
  <si>
    <t>Do you use any other services from Shopify?</t>
  </si>
  <si>
    <t>Payments</t>
  </si>
  <si>
    <t>Capital</t>
  </si>
  <si>
    <t>What can the company do to improve your experience with them?</t>
  </si>
  <si>
    <t>How likely would you be to recommend the company to a friend or colleague on a scale of 0-10?(10 being most likely)</t>
  </si>
  <si>
    <t>Why did you give the company that rating?</t>
  </si>
  <si>
    <t>How likely are you to switch to another e-commerce provider in the next 12-24 months?</t>
  </si>
  <si>
    <t>What would most likely lead you to switch provider?</t>
  </si>
  <si>
    <t>Price</t>
  </si>
  <si>
    <t>Customer Service</t>
  </si>
  <si>
    <t>Quality</t>
  </si>
  <si>
    <t>Specification for "other"</t>
  </si>
  <si>
    <t>Is there any other feedback you'd like to share?</t>
  </si>
  <si>
    <t>In your own words, describe how you feel about Shopify</t>
  </si>
  <si>
    <t>Name</t>
  </si>
  <si>
    <t>Specification for "Other"</t>
  </si>
  <si>
    <t>Yes</t>
  </si>
  <si>
    <t>Respondent 21</t>
  </si>
  <si>
    <t>Respondent 22</t>
  </si>
  <si>
    <t>Respondent 23</t>
  </si>
  <si>
    <t>Respondent 24</t>
  </si>
  <si>
    <t>Respondent 25</t>
  </si>
  <si>
    <t>Respondent 26</t>
  </si>
  <si>
    <t>Respondent 27</t>
  </si>
  <si>
    <t>Owner</t>
  </si>
  <si>
    <t>CEO</t>
  </si>
  <si>
    <t>Senior Product Marketing Manager</t>
  </si>
  <si>
    <t>Web Designer</t>
  </si>
  <si>
    <t>CMO</t>
  </si>
  <si>
    <t>Admin</t>
  </si>
  <si>
    <t>Director of Operations and Technology</t>
  </si>
  <si>
    <t>Nonprofit Consultant</t>
  </si>
  <si>
    <t>CEO &amp; Founder</t>
  </si>
  <si>
    <t>CFO</t>
  </si>
  <si>
    <t>Art Director</t>
  </si>
  <si>
    <t>Content writer</t>
  </si>
  <si>
    <t>Creative consultant/ Graphic Designer</t>
  </si>
  <si>
    <t>Manager</t>
  </si>
  <si>
    <t>Marketing Consultant</t>
  </si>
  <si>
    <t>Founder &amp; CEO</t>
  </si>
  <si>
    <t>COO</t>
  </si>
  <si>
    <t>$501K - $1M</t>
  </si>
  <si>
    <t>Running the whole website</t>
  </si>
  <si>
    <t>California; CA</t>
  </si>
  <si>
    <t>We create in-store navigation experiences for brick and mortar retailers for an enhanced shopping experience</t>
  </si>
  <si>
    <t>$0 - $500K</t>
  </si>
  <si>
    <t>Oregon; OR</t>
  </si>
  <si>
    <t>Art / Design</t>
  </si>
  <si>
    <t>Texas; TX</t>
  </si>
  <si>
    <t>Digital agency; we build websites</t>
  </si>
  <si>
    <t>Marketing and website managing</t>
  </si>
  <si>
    <t>Medical devices</t>
  </si>
  <si>
    <t>New York; NY</t>
  </si>
  <si>
    <t>Manage inventory and ecommerce website platform</t>
  </si>
  <si>
    <t>Tennessee; TN</t>
  </si>
  <si>
    <t>Nonprofit</t>
  </si>
  <si>
    <t>Rhode Island; RI</t>
  </si>
  <si>
    <t>Georgia; GA</t>
  </si>
  <si>
    <t>Managing workload, reviewing user experience, art direction</t>
  </si>
  <si>
    <t>Michigan; MI</t>
  </si>
  <si>
    <t>Advertising/marketing/design</t>
  </si>
  <si>
    <t>Iowa; IA</t>
  </si>
  <si>
    <t>Maryland; MD</t>
  </si>
  <si>
    <t>Pennsylvania; PA</t>
  </si>
  <si>
    <t>Wisconsin; WI</t>
  </si>
  <si>
    <t>$1.1M - $3M</t>
  </si>
  <si>
    <t>Building online store, integrating with POS system, online marketing</t>
  </si>
  <si>
    <t>Virginia; VA</t>
  </si>
  <si>
    <t>Consultant</t>
  </si>
  <si>
    <t>Minnesota; MN</t>
  </si>
  <si>
    <t>Photography</t>
  </si>
  <si>
    <t>Washington; WA</t>
  </si>
  <si>
    <t>Chief Executive Officer</t>
  </si>
  <si>
    <t>Florida; FL</t>
  </si>
  <si>
    <t>Software consultation and marketing</t>
  </si>
  <si>
    <t>Illinois; IL</t>
  </si>
  <si>
    <t>No</t>
  </si>
  <si>
    <t>$5000</t>
  </si>
  <si>
    <t>Clickfunnel</t>
  </si>
  <si>
    <t>$360</t>
  </si>
  <si>
    <t>$650</t>
  </si>
  <si>
    <t>Custom coded</t>
  </si>
  <si>
    <t>Cause had more apps</t>
  </si>
  <si>
    <t>$348</t>
  </si>
  <si>
    <t>Amazon reseller portal</t>
  </si>
  <si>
    <t>$55000</t>
  </si>
  <si>
    <t>$350</t>
  </si>
  <si>
    <t>$24000</t>
  </si>
  <si>
    <t>Woocommerce</t>
  </si>
  <si>
    <t>Thought it would simplify running an e-commerce site, and optimize new technologies for increased conversions</t>
  </si>
  <si>
    <t>$1000</t>
  </si>
  <si>
    <t>$550</t>
  </si>
  <si>
    <t>$10000</t>
  </si>
  <si>
    <t>$400</t>
  </si>
  <si>
    <t>$948</t>
  </si>
  <si>
    <t>Amazon</t>
  </si>
  <si>
    <t>Lower cost</t>
  </si>
  <si>
    <t>$200</t>
  </si>
  <si>
    <t>eBay</t>
  </si>
  <si>
    <t>$300</t>
  </si>
  <si>
    <t>Shopify is so simple, easy to use and configure, very friendly for the user, visitor and returning clients, It also is very powerful and allows customize our needs and inventory in real-time.</t>
  </si>
  <si>
    <t>$8000</t>
  </si>
  <si>
    <t>Godaddy</t>
  </si>
  <si>
    <t xml:space="preserve">More in depth front end design capabilities </t>
  </si>
  <si>
    <t>$500</t>
  </si>
  <si>
    <t>$1000000</t>
  </si>
  <si>
    <t>Woocommerce, Bigcommerce</t>
  </si>
  <si>
    <t>Bigcommerce</t>
  </si>
  <si>
    <t>Ease of use, pricing</t>
  </si>
  <si>
    <t>$4500</t>
  </si>
  <si>
    <t>$100</t>
  </si>
  <si>
    <t>Lower the price or create a free version so more people would join their company</t>
  </si>
  <si>
    <t>Better shipping support</t>
  </si>
  <si>
    <t>Just maintain their customer service</t>
  </si>
  <si>
    <t>Give longer trials periods</t>
  </si>
  <si>
    <t>Not likely</t>
  </si>
  <si>
    <t>Not likely at all</t>
  </si>
  <si>
    <t>Pricing and better cloud space</t>
  </si>
  <si>
    <t>Likely</t>
  </si>
  <si>
    <t>Very likely</t>
  </si>
  <si>
    <t>it's a great ecommerce platform that is multi functional</t>
  </si>
  <si>
    <t>A price increase to use the platform</t>
  </si>
  <si>
    <t>Somewhat likely</t>
  </si>
  <si>
    <t>There's a lot of competition out there since Shopify launched, as long as Shopify keeps being awesome we'll keep it</t>
  </si>
  <si>
    <t>They are great and go above and beyond</t>
  </si>
  <si>
    <t>Maybe similar to shopify but the same consumer</t>
  </si>
  <si>
    <t>Continued issues with the platform</t>
  </si>
  <si>
    <t>Not the most user friendly</t>
  </si>
  <si>
    <t>It's a pretty good e-commerce website to start off your business if you know what your doing</t>
  </si>
  <si>
    <t>Scalability</t>
  </si>
  <si>
    <t>Mobile payment enhancements and maybe some integration with other NCR and POS scanning solutions</t>
  </si>
  <si>
    <t>Trusted partner, industry leader</t>
  </si>
  <si>
    <t>It has great benefits compared to others</t>
  </si>
  <si>
    <t>Integrations</t>
  </si>
  <si>
    <t>How cost effective the platform is</t>
  </si>
  <si>
    <t>Its a great platform that is easy to use and intuitive</t>
  </si>
  <si>
    <t>It's good for users that only require an online store</t>
  </si>
  <si>
    <t>Shopify markets themselves pretty heavily but then fails to give adequate support in the trial period</t>
  </si>
  <si>
    <t>Q1</t>
  </si>
  <si>
    <t>Q2</t>
  </si>
  <si>
    <t>Q3</t>
  </si>
  <si>
    <t>Q4</t>
  </si>
  <si>
    <t>Q5</t>
  </si>
  <si>
    <t>Q6</t>
  </si>
  <si>
    <t>Q7</t>
  </si>
  <si>
    <t>Q7a. Which ones?</t>
  </si>
  <si>
    <t>Q7b. Please rate all providers 1 – 5 (1= poor 5= excellent)</t>
  </si>
  <si>
    <t>Q8</t>
  </si>
  <si>
    <t>Maintaining Shopify store, managing day to day operations, customer service, inventory management, accounting &amp; design</t>
  </si>
  <si>
    <t>Everything with the business; I control the entire store; I deliver orders and I also design the site</t>
  </si>
  <si>
    <t>Q9</t>
  </si>
  <si>
    <t>Q8a</t>
  </si>
  <si>
    <t>Q8b</t>
  </si>
  <si>
    <t>Q10</t>
  </si>
  <si>
    <t>Q11</t>
  </si>
  <si>
    <t>Q12</t>
  </si>
  <si>
    <t>Which one?</t>
  </si>
  <si>
    <t>Q13</t>
  </si>
  <si>
    <t>Q14</t>
  </si>
  <si>
    <t>Q13a</t>
  </si>
  <si>
    <t>Q15</t>
  </si>
  <si>
    <t>Q16. What is most important to you in your consideration of a provider? Please rank in order. And please specify "other"</t>
  </si>
  <si>
    <t>West</t>
  </si>
  <si>
    <t>Midwest</t>
  </si>
  <si>
    <t>South West</t>
  </si>
  <si>
    <t>North East</t>
  </si>
  <si>
    <t>South East</t>
  </si>
  <si>
    <t>Managing the entire store; from Design to Ads</t>
  </si>
  <si>
    <t>Designing and constructing web pages, managing orders and promotions, and designing products</t>
  </si>
  <si>
    <t>Managing business, hiring, firing, development</t>
  </si>
  <si>
    <t>Admin of customer service and sales</t>
  </si>
  <si>
    <t>I am one of the primary decision-makers on technological solutions for our clients' needs; often, depending on the type of needs of the client, we will recommend Shopify for their uncomplicated ecommerce needs; as a simple solution with lots of flexibility, we've found that the barrier to entry is low with high financial returns</t>
  </si>
  <si>
    <t>In charge of every aspect of the shop, which is built on Shopify</t>
  </si>
  <si>
    <t>Our shop was founded in 2013 to do good; our first product is the Liquid Multivitamin, with many others to come; we also run another site, which is a great resource for anyone that wants to make fresh vegetable juicing a part of their everyday lifestyle; never before has it been so important to take control of your own health, and seek to gather information and data and then use that information and data to make the best informed decisions on the most important person in our life - you</t>
  </si>
  <si>
    <t>Ecommerce manager, designer, shipper</t>
  </si>
  <si>
    <t>Manage all aspects of the business</t>
  </si>
  <si>
    <t>Research, compare and apply solutions to streamline our online inventory, global distribution channels via internet, planning proposals, projects, and their execution</t>
  </si>
  <si>
    <t>I run my own graphic design business and I also help with my clients websites, retail spaces and everything that helps their business run</t>
  </si>
  <si>
    <t>Payroll; leading the team; reports; sales tracker; order processing</t>
  </si>
  <si>
    <t>I run my own website development company and have had clients in the past who used both Shopify and WordPress with the Shopify Plugin</t>
  </si>
  <si>
    <t>Retail clothing &amp; accessories</t>
  </si>
  <si>
    <t>Dropshipping business</t>
  </si>
  <si>
    <t>Dropshipping store; selling different types of mental health products</t>
  </si>
  <si>
    <t>A clothing company</t>
  </si>
  <si>
    <t>Sales of photography products</t>
  </si>
  <si>
    <t>We are a digital agency, providing soup to nuts solutions for all your digital, interactive and marketing needs - from graphic design to custom app development</t>
  </si>
  <si>
    <t>Dropshipping crystals</t>
  </si>
  <si>
    <t>We are an e-commerce and office coffee service</t>
  </si>
  <si>
    <t>We buy and resale products, on eBay, Etsy and Amazon</t>
  </si>
  <si>
    <t>Creating custom printed garments for companies</t>
  </si>
  <si>
    <t>We sell better food for cats and dogs that have to pass a loyalty promise; we strive to help pets</t>
  </si>
  <si>
    <t>I run a web development company and build websites for small businesses</t>
  </si>
  <si>
    <t>Squarespace, Wix, WordPress</t>
  </si>
  <si>
    <t>Oscommerce</t>
  </si>
  <si>
    <t>Magneto, Woocommerce</t>
  </si>
  <si>
    <t>It was easier to integrate print-on-demand providers</t>
  </si>
  <si>
    <t>Easier to invoice and integrate across other platforms if we wanted to</t>
  </si>
  <si>
    <t>It's much more user friendly and my clients can easily make changes themselves</t>
  </si>
  <si>
    <t>Improve shipping profiles; add features that are otherwise only available through paid apps</t>
  </si>
  <si>
    <t>I want Shopify to improve their web design; often times, I feel like the coding part of the Shopify is meant for a select number of people which should not be the case; things are not always labeled the best and coding on the platform should be much easier; I also believe that Shopify should just give all apps for free</t>
  </si>
  <si>
    <t>I wish that Shopify would improve on changing currencies (different regions), and focus more on the dropshipping side of Shopify users; many people who use Shopify are dropshippers, and I think a lot of people are being mislead when creating a store</t>
  </si>
  <si>
    <t>Include more data analytics for the merchants; product twisters and improve product cards</t>
  </si>
  <si>
    <t>I would like a more robust CMS system for powering dynamic pages</t>
  </si>
  <si>
    <t>Fast api; improve site speed</t>
  </si>
  <si>
    <t>Caching is an issue, and also not really optimizing their checkout experience</t>
  </si>
  <si>
    <t>More cost effective</t>
  </si>
  <si>
    <t>Overall, I think they're good for what they purport to offer</t>
  </si>
  <si>
    <t>I think the main thing Shopify needs to do is clean out the APP Store; there are way to many choices in there, and it is hard to decipher which to use</t>
  </si>
  <si>
    <t>Make it easier to contact and interact with a human on the support team</t>
  </si>
  <si>
    <t>Improve integration with international platforms such, eBay, Amazon, Alibaba, Etsy, and offer new features, betas to the existing customers</t>
  </si>
  <si>
    <t>I would really hope that Shopify templates designs be more dynamic so people have more options when using the ready-to-fill designs Shopify offers; also, better customer service when it comes to getting help from the gurus</t>
  </si>
  <si>
    <t>Help keep track of shipments better, also help better understand what way to ship is safest/best for your business itself</t>
  </si>
  <si>
    <t>Nothing it has been a great experience</t>
  </si>
  <si>
    <t>Better customer service when we have problems</t>
  </si>
  <si>
    <t>I like the dropshipping option and how easy it is to add the Shopify plugin with a checkout to a WordPress website; I don't like the Shopify builder; It isn't very customizable as far as design goes; everything works nicely together, but I prefer the WordPress builder with the Shopify Plugin for checkout</t>
  </si>
  <si>
    <t>Their customer support is great for the most part and it's an easy platform to use</t>
  </si>
  <si>
    <t>I believe that Shopify has a very noob-friendly interface that is good for the advanced and good for the beginners alike; it is easy to start your own store and it is easy to create a high-converting store with the free themes; they offer a lot of services for free that make a website seem professional</t>
  </si>
  <si>
    <t>Shopify is one of the most useful tools for dropshippers; creating stores is a breeze, getting help from the large community makes it beginner friendly, and apps are one of the most useful things; dropshipping has come a long way from its beginnings, and everyday hundreds of dropshippers join Shopify; every dropshipping "guru" uses Shopify; it's the home of dropshippers</t>
  </si>
  <si>
    <t>It's an okay e-commerce starting company but I want more for what I have to pay</t>
  </si>
  <si>
    <t>It has proven to become a leading eCommerce platform for B2B2C model; it has scaled gracefully for increasing number of users</t>
  </si>
  <si>
    <t>Shopify has a lot of power, but it's easy to get bogged down figuring out which plug-ins and modules are relevant or helpful</t>
  </si>
  <si>
    <t>Trusted, industry leader, no one else does it better; great partner ecosystem</t>
  </si>
  <si>
    <t>Not customizable enough; also not taking external payments without a fee isn't that great; good for beginners</t>
  </si>
  <si>
    <t>Because the platform is user friendly</t>
  </si>
  <si>
    <t>Again, depending on the needs of a project, Shopify offers low-hanging fruit for relatively high rates of return in regard to launching an ecom site quickly and effectively, with a high level of design integrity</t>
  </si>
  <si>
    <t>Overall they are so fantastic compared to other tools out there even though they're a little bit more pricy</t>
  </si>
  <si>
    <t>I think Shopify is the best platform for sure, as it truly has allowed me to build a business; I think that the Themes need to updated to respond better for Mobile</t>
  </si>
  <si>
    <t>It is easy to use and has a number of features but I think the cost is high for companies that are just starting out</t>
  </si>
  <si>
    <t>It fits our needs, has the characteristics that we need and is so powerful and offers great performance and reliability</t>
  </si>
  <si>
    <t>I always suggest using shopify when others ask what platform to use</t>
  </si>
  <si>
    <t>Not enough user friendly</t>
  </si>
  <si>
    <t>Customer service needs to be improved; it's irritating when the blame is passed around versus fixing the issue</t>
  </si>
  <si>
    <t>It is the best at what it does, but the website builder is still elementary compared to others out there like WordPress, where it's all they do</t>
  </si>
  <si>
    <t>More useful features for a lower price and an automated transition</t>
  </si>
  <si>
    <t>If Shopify were to delete custom themes or make me pay an extreme amount of money for ads, I would switch; Shopify right now is so good because it is so cheap; it is the only reason why it beats all competitors; it's simplicity in fonts and themes is unrivaled and if that were to be removed, it would cause the downfall of Shopify</t>
  </si>
  <si>
    <t>Shopify is an amazing tool, but it is very expensive; the plans and the fees are really high, and even if a provider had priced it a little bit lower, I would switch for sure</t>
  </si>
  <si>
    <t>If the price of the monthly fee went up and less features where provided</t>
  </si>
  <si>
    <t>A good deal on an unlimited CMS platform that allows my CMS blog content to interact with my e-commerce products easily</t>
  </si>
  <si>
    <t>Shopify goes out of business</t>
  </si>
  <si>
    <t>Customization and payment options at checkout</t>
  </si>
  <si>
    <t>If another is more cost friendly</t>
  </si>
  <si>
    <t>When the needs of an ecom site grow and need to scale upward and/or additional features and custom solutions are necessary where Shopify is not nimble enough to support or is unable to support</t>
  </si>
  <si>
    <t>If they increased their pricing or added additional fees</t>
  </si>
  <si>
    <t>Only if Shopify could not scale, but I do not see that happening</t>
  </si>
  <si>
    <t>Dynamic pricing that changed based on our volume</t>
  </si>
  <si>
    <t>User friendliness is something that I really appreciate with any website</t>
  </si>
  <si>
    <t>I honestly can't think of anything; I really like this platform and know how to use it well</t>
  </si>
  <si>
    <t>Ease of use and customization options that don't require a developer</t>
  </si>
  <si>
    <t>I would switch to another provider if a company creates a more seamless and easily customizable experience for building the actual pages; as of now, Shopify is still the best e-commerce store builder</t>
  </si>
  <si>
    <t>Integrations with suppliers and inventory management</t>
  </si>
  <si>
    <t>Price is always arbitrary as I will easily drop thousands of dollars if I see something I believe in; quality of the brand will result in Customer Service so I never really test or even look at Customer Service reviews; for other, I look at the ratings of the store and how it compares to other stores and why it is better for me</t>
  </si>
  <si>
    <t>Easy to use &amp; useful tools</t>
  </si>
  <si>
    <t>-</t>
  </si>
  <si>
    <t>Platform flexibility</t>
  </si>
  <si>
    <t>API</t>
  </si>
  <si>
    <t>Customization</t>
  </si>
  <si>
    <t>The ability for various APPS and things to be done from the Infrastructure of the site, like Shopify does; truly one of the best resources for e-commerce, and to allow us to build a platform to sell outside of Amazon</t>
  </si>
  <si>
    <t>Integration with other platforms, easy to use, visually attractive and friendly with the user</t>
  </si>
  <si>
    <t>Quality is the most important aspect, we want our clients to be able to understand and be comfortable with the platform too</t>
  </si>
  <si>
    <t>Designs</t>
  </si>
  <si>
    <t>User friendliness</t>
  </si>
  <si>
    <t>Ease of use and stability</t>
  </si>
  <si>
    <t>Ease of use is incredibly important</t>
  </si>
  <si>
    <t>I believe Shopify could be one of the best platforms for e-commerce as they make it simple for entrepreneurs to get started and provide integrations with the necessary tools for sellers</t>
  </si>
  <si>
    <t>I feel that if a company were to take over Shopify, it would need to be cheaper and offer all apps for free; otherwise, there is no beating Shopify, they are simply too good and have a monopoly over the industry</t>
  </si>
  <si>
    <t>I think one of the most important things in a provider is quality, because the reason I would pick Shopify over Clickfunnels is because I think that Shopify looks much better; as long as you can create a site that looks beautiful, I will choose the provider</t>
  </si>
  <si>
    <t>No comment</t>
  </si>
  <si>
    <t>I find it easier to design pages, especially CMS powered pages, through Webflow, but I like the wide selection of feature integrations Shopify has; the deciding factor between the two is if Webflow is missing a feature that I know I can get in Shopify; this means when things are equal, I'm favoring Webflow for the more powerful page structure and better page design interface</t>
  </si>
  <si>
    <t>The theme customization for Shopify isn't very robust; meaning the home page only looks so good</t>
  </si>
  <si>
    <t>The APP store is a mess; it needs to be cleaned out for many APPS need to be kicked out</t>
  </si>
  <si>
    <t>The set price per month no matter what size of business is tough for smaller business just starting</t>
  </si>
  <si>
    <t>Shopify plans seem adequate and fair, I like integration and synchronization with our stores and points of sale, it works very well and is reliable and fast</t>
  </si>
  <si>
    <t>Would love to have more template options</t>
  </si>
  <si>
    <t>Work on making it more user friendly for new users; I struggle teaching my assistants how to use it sometimes; or at least a better guide</t>
  </si>
  <si>
    <t>I like Shopify; I still think it's the best e-commerce solution; Wix and Squarespace are trying to compete, WordPress isn't really; I like the WordPress builder the best, but if a company is trying to get an online store up and running, Shopify is still the fastest</t>
  </si>
  <si>
    <t>They provide a great service at a reasonable price; the add on apps can get expensive, but it's well worth the money for additional features</t>
  </si>
  <si>
    <t>Shopify is just too good right now; the price you pay for Shopify is awesome compared to what you get; it is the greatest platform in it's niche right now</t>
  </si>
  <si>
    <t>Shopify is the most popular store creating website for a reason; it is so simple to start up a store within a couple hours; making money is simple, and doesn't require much effort, thanks to themes and apps; I don't think any other providers are as beginner friendly and easy to use</t>
  </si>
  <si>
    <t>Confidence and dependable; customer service needs be improved</t>
  </si>
  <si>
    <t>Shopify is a good platform, and probably a great platform for people with significant web dev experience; for me, it gets overwhelming at times and I feel like I have to wade through lots of marketing offers for integrations and services within the Shopify platform; sometimes I want to focus on building, not expanding</t>
  </si>
  <si>
    <t>It's a good starter and middle ground for those entering e-commerce, not very good for memberships or subscriptions</t>
  </si>
  <si>
    <t>Shopify is a great entry-level ecom site platform which will allow you to set up an online shop quickly and easily, and is a trusted platform by many consumers, which adds to the benefit of working with this platform</t>
  </si>
  <si>
    <t>Love it and suggest others use it all the time</t>
  </si>
  <si>
    <t>Honestly, I can credit Shopify with truly allowing me to launch a business, grow business, and it truly has been a god send; for small business owners like myself, who are not "coders", this truly is a god send</t>
  </si>
  <si>
    <t>Easy to use and makes starting an ecommerce company very doable; would be better if Shopify provided more pricing options to help businesses scale</t>
  </si>
  <si>
    <t>It is really the e-commerce solution we were looking for, it has what we need and it offers us great results, sales and keeps our customers happy and eager to return to our stores</t>
  </si>
  <si>
    <t>It's a great platform, and our clients have been very happy with it</t>
  </si>
  <si>
    <t>I feel like Shopify has the potential to be the top e-commerce website but there are parts of the behind the scenes for front end developers that are limited by the lack of ready to use designs; therefore, you have to find someone who is very experienced with HTML coding to create a dynamic website using back end codes which is an expensive and timely process</t>
  </si>
  <si>
    <t>It helps me get my job done best I can for my clients</t>
  </si>
  <si>
    <t>It is amazing and really goes above and beyond; I am happy</t>
  </si>
  <si>
    <t>I love the platform as a whole; once I got the hang of it, it was easy to use; my clients don't complain about user issues so that's a great bonus</t>
  </si>
  <si>
    <t>I think it is still young as far as the builder goes; there are too many options that are buried in the background; you have to click around a lot to fix certain issues and link things up; I wish it was all on the front end builder</t>
  </si>
  <si>
    <t>Q17</t>
  </si>
  <si>
    <t>Q18</t>
  </si>
  <si>
    <t>Q1. Are you a customer of Shopify?</t>
  </si>
  <si>
    <t>Q1. Are you the decision maker or involved in the process when choosing Shopify?</t>
  </si>
  <si>
    <t>Q2. What is your title?</t>
  </si>
  <si>
    <t>Q3. Location</t>
  </si>
  <si>
    <t>Q5. What size is your GMV (Gross Merchandise Volume) through Shopify?</t>
  </si>
  <si>
    <t>Q6. How many years have you worked with Shopify?</t>
  </si>
  <si>
    <t>Q7. Do you work with other e-commerce platforms?</t>
  </si>
  <si>
    <t>Q8. Have you worked with any other e-commerce platforms in the past?</t>
  </si>
  <si>
    <t>Q9. Why did you switch to Shopify?</t>
  </si>
  <si>
    <t>Q10. What is the cost per year?</t>
  </si>
  <si>
    <t>Q11. Do you use any other services from Shopify?</t>
  </si>
  <si>
    <t>Q12. What can the company do to improve your experience with them?</t>
  </si>
  <si>
    <t>Q13. How likely would you be to recommend the company to a friend or colleague on a scale of 0-10?(10 being most likely)</t>
  </si>
  <si>
    <t>Q14. How likely are you to switch to another e-commerce provider in the next 12-24 months?</t>
  </si>
  <si>
    <t>Q15. What would most likely lead you to switch provider?</t>
  </si>
  <si>
    <t>Respondent 28</t>
  </si>
  <si>
    <t>Respondent 29</t>
  </si>
  <si>
    <t>Respondent 30</t>
  </si>
  <si>
    <t>Respondent 31</t>
  </si>
  <si>
    <t>Respondent 32</t>
  </si>
  <si>
    <t>Respondent 33</t>
  </si>
  <si>
    <t>Respondent 34</t>
  </si>
  <si>
    <t>Respondent 35</t>
  </si>
  <si>
    <t>Respondent 36</t>
  </si>
  <si>
    <t>Respondent 37</t>
  </si>
  <si>
    <t>Respondent 38</t>
  </si>
  <si>
    <t>Respondent 39</t>
  </si>
  <si>
    <t>Respondent 40</t>
  </si>
  <si>
    <t>Respondent 41</t>
  </si>
  <si>
    <t>Respondent 42</t>
  </si>
  <si>
    <t>Respondent 43</t>
  </si>
  <si>
    <t>Respondent 44</t>
  </si>
  <si>
    <t>Respondent 45</t>
  </si>
  <si>
    <t>Respondent 46</t>
  </si>
  <si>
    <t>Respondent 47</t>
  </si>
  <si>
    <t>Respondent 48</t>
  </si>
  <si>
    <t>Respondent 49</t>
  </si>
  <si>
    <t>Respondent 50</t>
  </si>
  <si>
    <t>Respondent 51</t>
  </si>
  <si>
    <t>Director of Technology</t>
  </si>
  <si>
    <t>Office manager</t>
  </si>
  <si>
    <t>Business development manager</t>
  </si>
  <si>
    <t>Partner</t>
  </si>
  <si>
    <t>Marketing Manager</t>
  </si>
  <si>
    <t>Designer</t>
  </si>
  <si>
    <t>Digital Marketing Head</t>
  </si>
  <si>
    <t>Project Manager</t>
  </si>
  <si>
    <t>Development Manager</t>
  </si>
  <si>
    <t>Controller</t>
  </si>
  <si>
    <t>CEO/Baker</t>
  </si>
  <si>
    <t>Founder</t>
  </si>
  <si>
    <t>Owner/designer</t>
  </si>
  <si>
    <t>Digital Marketing Director</t>
  </si>
  <si>
    <t>Marketing director</t>
  </si>
  <si>
    <t>VP</t>
  </si>
  <si>
    <t>All things technology</t>
  </si>
  <si>
    <t>Indiana; IN</t>
  </si>
  <si>
    <t>I implement changes within our online platforms, fill packages, answer the phones, and deal with anything tech-related</t>
  </si>
  <si>
    <t>Arkansas; AR</t>
  </si>
  <si>
    <t>Designer/Product Developer</t>
  </si>
  <si>
    <t>Idaho; ID</t>
  </si>
  <si>
    <t>Taking care of marketing tasks for the company</t>
  </si>
  <si>
    <t>Mississippi; MS</t>
  </si>
  <si>
    <t>Online Marketing strategy and execution including ecommerce</t>
  </si>
  <si>
    <t>Owner and operator</t>
  </si>
  <si>
    <t>New Hampshire; NH</t>
  </si>
  <si>
    <t>Manage two different financial teams</t>
  </si>
  <si>
    <t>Oversee finance department</t>
  </si>
  <si>
    <t>Manage the business; all aspects</t>
  </si>
  <si>
    <t>Handle all marketing strategy and execution</t>
  </si>
  <si>
    <t>Customer service and building business</t>
  </si>
  <si>
    <t>Building the website, listing products, advertising, everything else</t>
  </si>
  <si>
    <t>Sales &amp; marketing</t>
  </si>
  <si>
    <t>I handle all design related projects with Elegant Sounds</t>
  </si>
  <si>
    <t>All the hats; the only thing I don't do is social media</t>
  </si>
  <si>
    <t>Follow a project from the initial bid request to completion</t>
  </si>
  <si>
    <t>Manage projects related to business process improvement, define design and execute projects to help departments such as customer service, operation, R&amp;D and warehouse to optimize work efficiency, improve work quality and cut down on costs</t>
  </si>
  <si>
    <t>Sales, finances, general business operations</t>
  </si>
  <si>
    <t>I am the owner of my company; I make the decisions and I also make the products; I label and ship my orders; I also make the decisions to post what I want to sell</t>
  </si>
  <si>
    <t>Designer, author, teacher ("solopreneur")</t>
  </si>
  <si>
    <t>All aspects of our business from financial to design and marketing</t>
  </si>
  <si>
    <t>All things digital marketing; overseeing an entire team and all their tasks that pertain to digital marketing</t>
  </si>
  <si>
    <t>I am the sole proprietor so I handle all of my businesses responsibilities</t>
  </si>
  <si>
    <t>$3.1M - $5M</t>
  </si>
  <si>
    <t>$5.1M - $8M</t>
  </si>
  <si>
    <t>Human hair extensions</t>
  </si>
  <si>
    <t>We are a monastery that runs a bakery</t>
  </si>
  <si>
    <t>E-commerce</t>
  </si>
  <si>
    <t>Wholesaler</t>
  </si>
  <si>
    <t>We sell baby and maternity products</t>
  </si>
  <si>
    <t>Domain Management</t>
  </si>
  <si>
    <t>We are a public trade company, with over 100 location in the US selling optical products</t>
  </si>
  <si>
    <t>Mechanical contractor</t>
  </si>
  <si>
    <t>Kitchen Appliance</t>
  </si>
  <si>
    <t xml:space="preserve">We make and sell handmade polymer clay jewelry </t>
  </si>
  <si>
    <t>Independent testing on supplements</t>
  </si>
  <si>
    <t>Makeup</t>
  </si>
  <si>
    <t>Publisher</t>
  </si>
  <si>
    <t>Designer for corporate violinist</t>
  </si>
  <si>
    <t>Helps ingredient savvy families who want to create a safe, non-toxic home by using environmentally conscious products</t>
  </si>
  <si>
    <t>We sell rock and roll gifts</t>
  </si>
  <si>
    <t>Outlet store that sells an assortment of new goods at a fraction of the retail price</t>
  </si>
  <si>
    <t>Technology</t>
  </si>
  <si>
    <t>Non-profit</t>
  </si>
  <si>
    <t>We sell sweet treats; we are a bakery</t>
  </si>
  <si>
    <t>Not yet but coming - digital courses and membership, also print-on-demand</t>
  </si>
  <si>
    <t>We offer all kinds of assistance to local small businesses; our goal is to cut costs by finding creative solutions to save money on every day expenses; then we reinvest those savings into digital marketing</t>
  </si>
  <si>
    <t>Specification</t>
  </si>
  <si>
    <t>Zencart</t>
  </si>
  <si>
    <t>The e-commerce widget in Wix</t>
  </si>
  <si>
    <t>Wix</t>
  </si>
  <si>
    <t>$780</t>
  </si>
  <si>
    <t>$1100</t>
  </si>
  <si>
    <t>$600</t>
  </si>
  <si>
    <t>$180</t>
  </si>
  <si>
    <t>$299</t>
  </si>
  <si>
    <t>$4000</t>
  </si>
  <si>
    <t>$125</t>
  </si>
  <si>
    <t>Ease of use</t>
  </si>
  <si>
    <t>$16000</t>
  </si>
  <si>
    <t>We were looking for an easier end-user experience</t>
  </si>
  <si>
    <t>I am working with a professional who selected Shopify; though, I definitely feel it is much more fitting for selling online; it offers many great features to help make the shopping experience a seamless one for shoppers</t>
  </si>
  <si>
    <t>We were looking for a platform that was easy to manage and asses by different members of our supply chain and commercial team; but at the same time had a robust platform where we could grow without worrying about hacking and other misfunctioning after launch</t>
  </si>
  <si>
    <t>The cost, monthly payments better for me, the ease of being able to sell products</t>
  </si>
  <si>
    <t>Better features and it is cheaper</t>
  </si>
  <si>
    <t>Apps for shipping</t>
  </si>
  <si>
    <t>SCAN forms, Integration with FEDEX, more options for sales, easier ways to multiship</t>
  </si>
  <si>
    <t>They do well but have plenty of room to improve</t>
  </si>
  <si>
    <t>No specific reason just average</t>
  </si>
  <si>
    <t>Product with late arrival</t>
  </si>
  <si>
    <t>I have been using Shopify for over 7 years and never had a major issue, plus it is super easy to set up and start executing</t>
  </si>
  <si>
    <t>AMP, schema.org and more solid SEO features</t>
  </si>
  <si>
    <t>I am happy with the way it is now</t>
  </si>
  <si>
    <t>It is easy to work with</t>
  </si>
  <si>
    <t>Better incentives, price</t>
  </si>
  <si>
    <t>More extension apps will be great</t>
  </si>
  <si>
    <t>Already satisfying for small businesses</t>
  </si>
  <si>
    <t>More suitable extensions</t>
  </si>
  <si>
    <t>Nothing that I can think of</t>
  </si>
  <si>
    <t>It's almost perfect to use</t>
  </si>
  <si>
    <t>Improve inventory system</t>
  </si>
  <si>
    <t>I wish it was cheaper for barely profitable businesses (I'm not profitable, yet)</t>
  </si>
  <si>
    <t>I'm happy with their services</t>
  </si>
  <si>
    <t>A complete overhaul or drastic increase in cost</t>
  </si>
  <si>
    <t>Not sure about this</t>
  </si>
  <si>
    <t>Make it easier to post inventory information</t>
  </si>
  <si>
    <t>Easier ways to design and build out custom pages and extended product page descriptions</t>
  </si>
  <si>
    <t>Make the costs cheaper</t>
  </si>
  <si>
    <t>Everything is good for us; no issues</t>
  </si>
  <si>
    <t>At this point, nothing that I can think of; we are still launching our product and not really making full use of what's offered right now</t>
  </si>
  <si>
    <t>We are very satisfied, sometimes it works quite slow though</t>
  </si>
  <si>
    <t>Nothing for now as we are satisfied</t>
  </si>
  <si>
    <t>I do feel that I am fairly adept at learning new online technologies; but I do think certain things could be a little more intuitive; when adding collections, if you aren't already familiar with how it all works, it isn't exactly the clearest; the same goes for the tagging feature; but overall, Shopify is great</t>
  </si>
  <si>
    <t>More solid SEO features should be implemented, plus AMP capabilities and schema.org built-in plugins like the ones available at WordPress</t>
  </si>
  <si>
    <t>I wish the shipping part was easier; if I need to pack an order into multiple boxes, it's annoying to have to go through so many steps</t>
  </si>
  <si>
    <t>Include more features so I do not have to involve 3rd party solutions to plug-in</t>
  </si>
  <si>
    <t>Product updates could be quicker and listening more to the needs of us using Shopify about those updates</t>
  </si>
  <si>
    <t>I really haven't thought of anything to be honest; they are doing just fine right now</t>
  </si>
  <si>
    <t>Add more options for shipping services, and maybe different options for bulk listings</t>
  </si>
  <si>
    <t>Customer service is good but it could be better; I find that sometimes there is a language barrier</t>
  </si>
  <si>
    <t>They could make the design a little more user friendly; there is a learning curve when first setting up the online stores</t>
  </si>
  <si>
    <t>Easy to use and it works</t>
  </si>
  <si>
    <t>They are good, but could be better</t>
  </si>
  <si>
    <t>It's a solid selling platform but it's very limited when it comes to designing and customizing; the only option is to hire a custom coder and spend a lot of money</t>
  </si>
  <si>
    <t>Does the job, no real problems with it</t>
  </si>
  <si>
    <t>I have recommended Shopify to other's trying to launch products or start brands; it's one of the easiest ways to sell products on your own site</t>
  </si>
  <si>
    <t>We enjoy our experience very much and didn't have any problems yet</t>
  </si>
  <si>
    <t>Generally a good deal</t>
  </si>
  <si>
    <t>Shopify has made online selling so easy; and with its seamless integration with other online software like Printful, the whole process is even easier</t>
  </si>
  <si>
    <t>It's very easy to use, the customer support is amazing</t>
  </si>
  <si>
    <t>Super simple to use and customer support is always quick and responsive; a platform that is truly built to improve innovation in the online selling economy</t>
  </si>
  <si>
    <t>What they have set up is great, but there could be a few additions to the software that would make it even better</t>
  </si>
  <si>
    <t>I think it is a solid company and has great features</t>
  </si>
  <si>
    <t>Because it's a great way to reach people I normally wouldn't reach on a daily and I love their platform</t>
  </si>
  <si>
    <t>In the past I used Drupal to design our website, while I understood the system others did not; I find shopify an easier, and equally powerful, way for everyone to understand; it is ready to go from day one, with little learning curve</t>
  </si>
  <si>
    <t>I think Shopify is one of the best</t>
  </si>
  <si>
    <t>They do a great job overall making it easy for anyone to be able to have an e-commerce store</t>
  </si>
  <si>
    <t>To learn more about another one</t>
  </si>
  <si>
    <t>Increased costs would be a factor as well as less adaptability</t>
  </si>
  <si>
    <t>Same features as Shopify and secure platform but added design and customization</t>
  </si>
  <si>
    <t>If the cost goes up then I might switch</t>
  </si>
  <si>
    <t>If the costs would go up</t>
  </si>
  <si>
    <t>New charges which would make a small business less affordable</t>
  </si>
  <si>
    <t>We would only switch if someone else offered the same ease at a lower cost</t>
  </si>
  <si>
    <t>Shopify shutting down</t>
  </si>
  <si>
    <t>Increase is cost as well as downtime</t>
  </si>
  <si>
    <t>If it had the extra features I want for my business and have comparable features and pricing</t>
  </si>
  <si>
    <t>I can't think of any reason since our customers are happy with Shopify</t>
  </si>
  <si>
    <t>It is a big project and I would have to see a big benefit to change</t>
  </si>
  <si>
    <t>It would have to be really great; they would have to attach a delivery service for local customers that buy or make using all of their services free</t>
  </si>
  <si>
    <t>If the price went up I would seriously consider switching, or if I couldn't integrate my school or sell products</t>
  </si>
  <si>
    <t>If the service was interrupted for any reason</t>
  </si>
  <si>
    <t>More functionality as far as integrating with other web designers like WordPress</t>
  </si>
  <si>
    <t>Ease of use is a huge factor</t>
  </si>
  <si>
    <t>Pretty reliable and up to speed</t>
  </si>
  <si>
    <t>It is reliable and honest</t>
  </si>
  <si>
    <t>Extensions</t>
  </si>
  <si>
    <t>Shopify is heading towards the right direction</t>
  </si>
  <si>
    <t>Maybe just offer more free templates, although I like what I'm using</t>
  </si>
  <si>
    <t>I think my website looks sleek and professional and I did it myself</t>
  </si>
  <si>
    <t>Shopify is a great platform for any business. It is easy to understand from a novice perspective but powerful enough for the veteran. It has the ability to help any business expand it reach to the internet world.</t>
  </si>
  <si>
    <t>User-friendly and customizable</t>
  </si>
  <si>
    <t>Extra stuff that you can add on</t>
  </si>
  <si>
    <t>Ease of Use</t>
  </si>
  <si>
    <t>How the system works is the main thing because that will impact profit the most; if a system doesn't work well, sales wont either</t>
  </si>
  <si>
    <t>SCAN forms are wonderful things; they help the mailmen not pull their hair out when you have large daily shipments like we do</t>
  </si>
  <si>
    <t>I love everything about Shopify other than the lack of customization</t>
  </si>
  <si>
    <t>Easy to use template is a must; good job on that</t>
  </si>
  <si>
    <t>I can only recommend the program</t>
  </si>
  <si>
    <t>I recognize that Shopify has advanced a lot, compared to other platforms but it still has been slow in deploying new SEO features that are important for eCommerce nowadays</t>
  </si>
  <si>
    <t>Shopify should stay awesome and keep moving forward the platform</t>
  </si>
  <si>
    <t>Shopify POS features are lacking compared to other POS providers</t>
  </si>
  <si>
    <t>Try it out! Trials never hurt anyone</t>
  </si>
  <si>
    <t>Thanks for offering such a great product</t>
  </si>
  <si>
    <t>It's a great software for anyone to be able to sell anything online</t>
  </si>
  <si>
    <t>I like using them, because of the ease of use and how easy it</t>
  </si>
  <si>
    <t>Easy enough to use; easy enough to manage; works well for our customers</t>
  </si>
  <si>
    <t>It's a great platform but it has a lot of room for improvement</t>
  </si>
  <si>
    <t>It's a solid and secure selling platform that lacks easy customization</t>
  </si>
  <si>
    <t>Great platform for selling for small to medium size business</t>
  </si>
  <si>
    <t>I feel really good about Shopify; they are a pretty solid platform and I like using them</t>
  </si>
  <si>
    <t>Great value for money</t>
  </si>
  <si>
    <t>Shopify is an affordable online e-commerce service that seems to focus most on making the online selling/shopping experience an easy one for both customers and sellers</t>
  </si>
  <si>
    <t>Shopify is a great service that reliable and easy to use; however, they need to keep pushing integration with basic platforms like Facebook and Google Analytics in order to keep advantage against other eCommerce options</t>
  </si>
  <si>
    <t>It's been lifechanging for my business</t>
  </si>
  <si>
    <t>Simple solution that allows anyone to sell online</t>
  </si>
  <si>
    <t>Great company, great products</t>
  </si>
  <si>
    <t>Overall great company and system to use to get an online store up and running; could use some extra features, hopefully in the near future</t>
  </si>
  <si>
    <t>Great platform to run and manage CRM use cases</t>
  </si>
  <si>
    <t>I like Shopify and what it offers; it is simple to use but sometimes simplicity leaves it without some important features</t>
  </si>
  <si>
    <t>I love shopify; they have helped my business to bring in customers and income; it's easy to use and if you get stuck the customer service is excellent</t>
  </si>
  <si>
    <t>Great price and product</t>
  </si>
  <si>
    <t>I feel like it is a great solution for entrepreneurs of any level to be able to set up an online store</t>
  </si>
  <si>
    <t>Answer</t>
  </si>
  <si>
    <t>Total</t>
  </si>
  <si>
    <t># of respondents</t>
  </si>
  <si>
    <t>% of respondents</t>
  </si>
  <si>
    <t xml:space="preserve"> &gt; $10M</t>
  </si>
  <si>
    <t>1 year</t>
  </si>
  <si>
    <t>2 years</t>
  </si>
  <si>
    <t>3 years</t>
  </si>
  <si>
    <t>4 years</t>
  </si>
  <si>
    <t>5 years</t>
  </si>
  <si>
    <t>6 years</t>
  </si>
  <si>
    <t>7 years</t>
  </si>
  <si>
    <t>8 years</t>
  </si>
  <si>
    <t>9 years</t>
  </si>
  <si>
    <t>10 years</t>
  </si>
  <si>
    <t>11 years</t>
  </si>
  <si>
    <t>12 years</t>
  </si>
  <si>
    <t>13 years</t>
  </si>
  <si>
    <t>14 years</t>
  </si>
  <si>
    <t>15 years</t>
  </si>
  <si>
    <t>16 years</t>
  </si>
  <si>
    <t>Respondent 52</t>
  </si>
  <si>
    <t>Total respondents</t>
  </si>
  <si>
    <t>Respondents who use other platforms</t>
  </si>
  <si>
    <t>All respondents</t>
  </si>
  <si>
    <t>Average rate</t>
  </si>
  <si>
    <t>$501 - $1K</t>
  </si>
  <si>
    <t>$1.1K - $3K</t>
  </si>
  <si>
    <t>$3.1K - $5K</t>
  </si>
  <si>
    <t xml:space="preserve"> &gt; $10K</t>
  </si>
  <si>
    <t>$5.1K - $8K</t>
  </si>
  <si>
    <t>Respondents who use other services</t>
  </si>
  <si>
    <t>0 of 10</t>
  </si>
  <si>
    <t>1 of 10</t>
  </si>
  <si>
    <t>2 of 10</t>
  </si>
  <si>
    <t>3 of 10</t>
  </si>
  <si>
    <t>4 of 10</t>
  </si>
  <si>
    <t>5 of 10</t>
  </si>
  <si>
    <t>6 of 10</t>
  </si>
  <si>
    <t>7 of 10</t>
  </si>
  <si>
    <t>8 of 10</t>
  </si>
  <si>
    <t>9 of 10</t>
  </si>
  <si>
    <t>10 of 10</t>
  </si>
  <si>
    <t>Promoters</t>
  </si>
  <si>
    <t>Detractors</t>
  </si>
  <si>
    <t>Passives</t>
  </si>
  <si>
    <t>0-6</t>
  </si>
  <si>
    <t>7-8</t>
  </si>
  <si>
    <t>9-10</t>
  </si>
  <si>
    <t>NPS</t>
  </si>
  <si>
    <t>Rate</t>
  </si>
  <si>
    <t>Average Rate</t>
  </si>
  <si>
    <t>Respondent 53</t>
  </si>
  <si>
    <t>Respondent 54</t>
  </si>
  <si>
    <t>Respondent 55</t>
  </si>
  <si>
    <t>Respondent 56</t>
  </si>
  <si>
    <t>Respondent 57</t>
  </si>
  <si>
    <t>Respondent 58</t>
  </si>
  <si>
    <t>Respondent 59</t>
  </si>
  <si>
    <t>Respondent 60</t>
  </si>
  <si>
    <t>Respondent 61</t>
  </si>
  <si>
    <t>Respondent 62</t>
  </si>
  <si>
    <t>Respondent 63</t>
  </si>
  <si>
    <t>Respondent 64</t>
  </si>
  <si>
    <t>Respondent 65</t>
  </si>
  <si>
    <t>Respondent 66</t>
  </si>
  <si>
    <t>Respondent 67</t>
  </si>
  <si>
    <t>Respondent 68</t>
  </si>
  <si>
    <t>Respondent 69</t>
  </si>
  <si>
    <t>Senior Campaign Developer</t>
  </si>
  <si>
    <t>Co-founder</t>
  </si>
  <si>
    <t>Platform Director</t>
  </si>
  <si>
    <t>CTO</t>
  </si>
  <si>
    <t>Office Manager</t>
  </si>
  <si>
    <t>Tech consultant</t>
  </si>
  <si>
    <t>Director of Operations</t>
  </si>
  <si>
    <t>Director</t>
  </si>
  <si>
    <t>Production, sales, website design, graphic design</t>
  </si>
  <si>
    <t>Colorado; CO</t>
  </si>
  <si>
    <t>Utah; UT</t>
  </si>
  <si>
    <t>Arizona; AZ</t>
  </si>
  <si>
    <t>Manage all Shopify operations, purchase decisions, web and store design, social media implementation, marketing strategy</t>
  </si>
  <si>
    <t>Nevada; NV</t>
  </si>
  <si>
    <t>Create product, develop website, ship</t>
  </si>
  <si>
    <t>Biz development, prospecting, member management, sales and inventory, marketing and social media, AR &amp; AP, hiring, event hosting and facilities management</t>
  </si>
  <si>
    <t>Involved in building/changing store layouts, deciding when to open a new store, or close a store</t>
  </si>
  <si>
    <t>Growing our line of business that is mainly online sales and distribution</t>
  </si>
  <si>
    <t>I run my own e-com website</t>
  </si>
  <si>
    <t>To analyze the new products and to filter one or two of the trending products which helps the seller to profit from it; makes the trend - "Trending"</t>
  </si>
  <si>
    <t>Executive</t>
  </si>
  <si>
    <t>I am an executive and operations manager for a small shop; in shopify I handle managing the data entry staff, approving content and selecting and developing product lines; I'm familiar with the interface, and I selected Shopify</t>
  </si>
  <si>
    <t>Solopreneur of a hair product line for black women; I do it all</t>
  </si>
  <si>
    <t>Website software usage/updates/marketing, sales, shipping, accounting - I do all aspects in my business; I am the primary user of our Shopify site as well</t>
  </si>
  <si>
    <t>Brand founder, merchandise design, R&amp;D, supply chain, sales, fulfillment</t>
  </si>
  <si>
    <t>I take care of inventory, merchandising, bookkeeping, e-commerce, and consumer repairs</t>
  </si>
  <si>
    <t>Recommend and manage cloud services for clients and personal businesses</t>
  </si>
  <si>
    <t>Marketing Agency</t>
  </si>
  <si>
    <t>Hair products</t>
  </si>
  <si>
    <t>Retail sales - collectable toys from Japan</t>
  </si>
  <si>
    <t>We are an artisan home decor monthly subscription company</t>
  </si>
  <si>
    <t>Apparel Retail</t>
  </si>
  <si>
    <t>We sell travel candles</t>
  </si>
  <si>
    <t>CrossFit Gym in metro Atlanta; we offer group fitness classes, personal training, nutrition coaching, body composition testing, branded apparel, and event hosting</t>
  </si>
  <si>
    <t>Food manufacturing</t>
  </si>
  <si>
    <t>We are a non-profit that distributes Catholic and other faith-based materials all over the world</t>
  </si>
  <si>
    <t>E-com jewelry site</t>
  </si>
  <si>
    <t>Sole company - mostly sells electronics gadjets</t>
  </si>
  <si>
    <t>We own a few different companies that focus mainly on B2C sales; we also have a B2B channel and work with a few hundred resellers; focus is strictly online sales, very limited in physical retail stores</t>
  </si>
  <si>
    <t>I own a music festival vending company, and we have an online store to allow us to reach customers when we are not at festival</t>
  </si>
  <si>
    <t>We're a one-stop guitar shop providing guitar lessons, sales, and repair</t>
  </si>
  <si>
    <t>Concierge tech consulting</t>
  </si>
  <si>
    <t>Wodify POS</t>
  </si>
  <si>
    <t>SpreeCommerce</t>
  </si>
  <si>
    <t>BigCommerce, Magento, Adobe OFBiz, WooCommerce, StoresOnline</t>
  </si>
  <si>
    <t>Too many reasons to list. Main reasons though in order: 1. Cost Savings (HUGE) 2. Speed of sites and Stability of Platform 3. Ease of development and overall functionality 4. Ease of running multiple stores</t>
  </si>
  <si>
    <t>Big Cartel- 2</t>
  </si>
  <si>
    <t xml:space="preserve">I liked the website building platform and the ability to monitor real world inventory alongside inventory being pushed through the online shop. I also use a lot of variants in our products and shopify is the most flexible for variant customization I've found. </t>
  </si>
  <si>
    <t xml:space="preserve">Old software could not be updated without complete overhaul. Was missing some features we wanted. Would oversell product during special times releases. </t>
  </si>
  <si>
    <t>Clickfunnels</t>
  </si>
  <si>
    <t xml:space="preserve">Because, to put it simply, Shopify just works. Easy to manage, Solid UI, streamlined order fulfillment, great shipping rates. It was a no brainer for me. </t>
  </si>
  <si>
    <t>Magento, ZenCart</t>
  </si>
  <si>
    <t>ZenCart</t>
  </si>
  <si>
    <t>the ZenCart software was outdated and marginally functional. We wanted something more visual, with an easier UI to load and manage new products.</t>
  </si>
  <si>
    <t>Clickfunnels, Woocommerce</t>
  </si>
  <si>
    <t>Magento, osCommerce, Cart66</t>
  </si>
  <si>
    <t>ZenCart, Weebly, Squarespace</t>
  </si>
  <si>
    <t>$288</t>
  </si>
  <si>
    <t>$2000</t>
  </si>
  <si>
    <t>$2460</t>
  </si>
  <si>
    <t>$30000</t>
  </si>
  <si>
    <t>$900</t>
  </si>
  <si>
    <t>$696</t>
  </si>
  <si>
    <t>$2400</t>
  </si>
  <si>
    <t>Print on demand, shipping services</t>
  </si>
  <si>
    <t xml:space="preserve">Apps </t>
  </si>
  <si>
    <t>Decrease price of website only service</t>
  </si>
  <si>
    <t>We would like an option to delete stores once we close them; builder interface can be more user-friendly (a few items to customize aren't the easiest to find); clearer labeling on stores; some stores that are open are labeled Active vs. Plans Changed, and some closed stores are labeled Plans Changed; all closed stores should just be labeled Closed and Open stores should be labeled by their plan name, for ex. or just Active</t>
  </si>
  <si>
    <t>Better Mailchimp integration</t>
  </si>
  <si>
    <t>Have tutorials for business types - like how to market jewelry or how to market clothes, stuff like that</t>
  </si>
  <si>
    <t>Influencing the customer to shop more</t>
  </si>
  <si>
    <t>Very good overall; we have had very few issues; the capital was a 1 time deal because we found that we could get less expensive money from Amazon, so we now use them for extra inventory financing needs, but not everyone has that option; payments was easy to setup and works effectively; we do have some chargebacks from time to time that we have to fight (and usually lose), but that has been our only headache</t>
  </si>
  <si>
    <t>I'd love to hire someone to manage the marketing end of things, and I feel like the "partners" program could use some accessibility improvements; I'll need to spend the time to vet and hire someone in 2020, and I get that Shopify apparently has marketing partners, but their presentation is not something that has been impressive to me</t>
  </si>
  <si>
    <t>Improve reporting features for basic plan</t>
  </si>
  <si>
    <t>Overall I have been extremely happy with Shopify, although I find the advanced plan pricing high for small business usages Combined order function when shipping would be helpful (check multiple order boxes for same customer and apply tracking number to all)</t>
  </si>
  <si>
    <t>I would start implementing the features of the most requested apps - per item shipping, Facebook/Google feed integration, image compression, more options for product page customization</t>
  </si>
  <si>
    <t>Negotiate better shipping rates, know more about their own product (the forum oftentimes is a read of bugs that support is unaware of), make their higher plans more reachable in terms of cost; $300 a month is not realistic</t>
  </si>
  <si>
    <t>I wish they could assign a person that can help us maximum and optimize our commercial website</t>
  </si>
  <si>
    <t>I really got confused with how to set up my sales; maybe categorize the help section into specific areas</t>
  </si>
  <si>
    <t>More flexible templates for custom store design</t>
  </si>
  <si>
    <t>Software/inventory integrations with my member management software</t>
  </si>
  <si>
    <t>I've been satisfied with the customizability of Shopify and that I've been able to build stores with basically zero coding knowledge</t>
  </si>
  <si>
    <t>Easy to use, gets the job done, but not perfect</t>
  </si>
  <si>
    <t>Price, ease of use, features</t>
  </si>
  <si>
    <t>Customer service has been great</t>
  </si>
  <si>
    <t>Shopify is constantly improving what they offer and are the leader by far</t>
  </si>
  <si>
    <t>Shopify is a wonderful god-send and I am so happy I get to set up my business so easily using it</t>
  </si>
  <si>
    <t>To improve the profit rate</t>
  </si>
  <si>
    <t>Better pricing for same features only - $299 a month + % of sales is pretty steep for small businesses</t>
  </si>
  <si>
    <t>Because it's extremely user friendly, good customer service, and meets almost all the needs of a small business owner</t>
  </si>
  <si>
    <t>Value, and features for cost while maintaining ease of use</t>
  </si>
  <si>
    <t>It's an all-inclusive e-commerce solution that is fairly easy to get up and running quickly</t>
  </si>
  <si>
    <t>Although it could be more user-friendly, it can still be fully built without the use of coding; so I would recommend Shopify to a friend that is starting a business, for example, because it's affordable and fairly easy to build and manage; also, on the customer side it's user friendly and familiar</t>
  </si>
  <si>
    <t>Because they are a really affordable and easy solution to implement</t>
  </si>
  <si>
    <t>To be honest, the company can improve much more but in a way it needs more people on the team to improve the overall shopping experience</t>
  </si>
  <si>
    <t>It is easily the best platform for eComm that we have used; it is so inexpensive to run and operate when you compare to other enterprise systems; we were spending $100k+ per year just in development costs with Magento, not to mention the crazy hosting/server fees to try and get the page load speeds to match what we are getting now; we got a multiple site package of Shopify Plus stores at a fraction of that cost and the savings alone gave us instant ROI and profitability; the app store makes everything very easy to get special functionality with limited efforts; the API works well enough for us to integrate several other systems into it, such as warehouse for shipping and inventory management; we absolutely love that we can do everything we need to and more with Shopify</t>
  </si>
  <si>
    <t>I've already recommended them; for someone who wants a store up and running in a weekend, and has other avenues for in person sales, and other stores, Shopify is a win</t>
  </si>
  <si>
    <t>Having my business on Shopify has been</t>
  </si>
  <si>
    <t>Great customer support, ease of use, features; would give a ten if higher tier pricing was a little lower</t>
  </si>
  <si>
    <t>So many other platforms include more for the base price, like gift cards and advanced reporting, without charging $300 a month; cannot honestly recommend it to someone whose business will need those features</t>
  </si>
  <si>
    <t>Shopify is detailed and easy for new businesses/small businesses to create an e-commerce</t>
  </si>
  <si>
    <t>It was confusing to set up and I am still confused on how the add ons work</t>
  </si>
  <si>
    <t>For the most part easy to use and setup; clients can have a store fully operational very quickly compared to other sales platforms</t>
  </si>
  <si>
    <t>Probably cost or if they offer features that we didn't know we needed but would make our jobs easier</t>
  </si>
  <si>
    <t>If they stopped improving</t>
  </si>
  <si>
    <t>If Shopify tried to back out of the pricing structure that we have or changed the plans on us; outside of cost increases, we have 0 interest in switching to another platform</t>
  </si>
  <si>
    <t>Changes in Shopify billing or policy that made the relationship untenable; as it is, I see no reason to switch and build an entirely new site</t>
  </si>
  <si>
    <t>Lower pricing, simpler interface or access to apps not available on Shopify</t>
  </si>
  <si>
    <t>I can't think of a thing; maybe if Shopify disappeared?</t>
  </si>
  <si>
    <t>More personal, specialized help</t>
  </si>
  <si>
    <t>If Shopify can't do the things I need it to do such as add drop down boxes for specific orders</t>
  </si>
  <si>
    <t>Nothing comes to mind that would compel a switch other than technical issues with the Shopify service</t>
  </si>
  <si>
    <t>Capability</t>
  </si>
  <si>
    <t>I'm looking to see if the platform has the functionality that I require</t>
  </si>
  <si>
    <t>Functionality of the platform and ease of using it is very critical to us; we integrate with several different platforms so this matters; we also have several customer service people that need simplicity</t>
  </si>
  <si>
    <t>Scalability and flexibility are huge; I think one of the main things keeping Shopify so competitive is the apps.</t>
  </si>
  <si>
    <t>Reliability of service is key</t>
  </si>
  <si>
    <t>Pricing also plays a big factor when I'm evaluating platforms</t>
  </si>
  <si>
    <t>My only feedback is I wish more analytics came on the regular shopify plan without having to upgrade for more reports</t>
  </si>
  <si>
    <t>It just works and is awesome</t>
  </si>
  <si>
    <t>The only reason that I still have an etsy store at all is the "mall like" search feature, and the landing page recognition that brings people who we don't have to advertise to into contact with us</t>
  </si>
  <si>
    <t>Love Shopify; have been very happy; really only need calculated shipping feature and hopping from $79 to $299 a month for that feature is a big jump; besides that I truly LOVE Shopify</t>
  </si>
  <si>
    <t>Not really; development of new features could be faster and a higher priority</t>
  </si>
  <si>
    <t>Yeah, plenty of Shopify users are pretty smart; support goes a bit overboard in not understanding the skill level of their clients (or trying to); I'm tired of being spoken down to, yet Support doesn't even have an answer to my question sometimes</t>
  </si>
  <si>
    <t>I need help with SEO; when I do a craft fair, everyone buys my product but when I have my website, I get no buyers; I have no idea how to do SEO</t>
  </si>
  <si>
    <t>Great tech support when needed, and the diversity of apps allows most anything to be added to your shop with just a few clicks</t>
  </si>
  <si>
    <t>I am satisfied with my experience with Shopify; customer service is fantastic; they offer workshops that are actually really well run and beneficial; the software itself is easy to use and get running quickly; a great solution for small businesses</t>
  </si>
  <si>
    <t>Shopify is a great starting platform</t>
  </si>
  <si>
    <t>It's powerful and really easy to implement; if I was starting a new business tomorrow, it would be the first place that I would look</t>
  </si>
  <si>
    <t>I feel it's an amazing platform for the entrepreneur and online retailers to express their love to the targeted audience</t>
  </si>
  <si>
    <t>If you are trying to run an eCommerce business, Shopify is easily the best option on the market and the only place that I would look; we have saved a fortune and been able to scale several businesses with them; we absolutely love Shopify</t>
  </si>
  <si>
    <t>Shopify is our workhorse site; Etsy is a feed funnel into Shopify; if Shopify had a mall, it would shut etsy down</t>
  </si>
  <si>
    <t>I love Shopify; with all the apps available and ease of use, it makes it simple for anyone to start their own ecommerce business at a relatively low price; I recommend it to anyone who asks how to get started; I also love going to the Shopify office in Los Angeles for additional support, which is usually free</t>
  </si>
  <si>
    <t>Love that it gets updated; they seem to listen to feedback for improvement and implement useful things; great template and app add ons; never breaks! reliable, great features, I'm very happy I made the switch to Shopify years ago</t>
  </si>
  <si>
    <t>This is easy; I use Shopify because it just works; no hassle, no fuss, no coding, tons of options</t>
  </si>
  <si>
    <t>They gave up once they attained market share, but they're overall a good platform; wish they would do better</t>
  </si>
  <si>
    <t>I enjoy Shopify; it's serving us well for now, and I keep on learning new things about the platform every day</t>
  </si>
  <si>
    <t>It is a great website builder but I need someone to help hold my hand; I would pay someone to help me with SEO</t>
  </si>
  <si>
    <t>Shopify is the easiest way to get a online shop up and running with minimal technical knowledge</t>
  </si>
  <si>
    <t>Shopify Survey</t>
  </si>
  <si>
    <t>Q7a</t>
  </si>
  <si>
    <t>Which ones?</t>
  </si>
  <si>
    <t>Q7b</t>
  </si>
  <si>
    <t>Please rate all providers 1 – 5 (1= poor 5= excellent)</t>
  </si>
  <si>
    <t>Q11a</t>
  </si>
  <si>
    <t>Q16</t>
  </si>
  <si>
    <t>What is most important to you in your consideration of a provider? Please rank in order. And please specify "other"</t>
  </si>
  <si>
    <t>Respondent 70</t>
  </si>
  <si>
    <t>Co-Owner</t>
  </si>
  <si>
    <t>Kansas; KS</t>
  </si>
  <si>
    <t>I handle all e-commerce for our brick and mortar retail store</t>
  </si>
  <si>
    <t>Women's Clothing Retailer</t>
  </si>
  <si>
    <t>$1500</t>
  </si>
  <si>
    <t>More options for synching inventory between in-store and online items</t>
  </si>
  <si>
    <t>Shopify works well for what we need it for, but there's room for improvement in inventory management and other website integration (eBay, mercari, poshmark, etc.)</t>
  </si>
  <si>
    <t>If shopify was to be unavailable or have extended or frequent website down time</t>
  </si>
  <si>
    <t>Needs to be able to synch inventory with our brick and mortar</t>
  </si>
  <si>
    <t>Shopify meets our needs and we are happy with the design and look of our website; if Shopify would improve their ability to sync with POS systems, such as clover, without having to use third-party applications, it would be an obvious choice for our business</t>
  </si>
  <si>
    <t>Respondent 71</t>
  </si>
  <si>
    <t>Respondent 72</t>
  </si>
  <si>
    <t>Respondent 73</t>
  </si>
  <si>
    <t>Respondent 74</t>
  </si>
  <si>
    <t>Respondent 75</t>
  </si>
  <si>
    <t>Respondent 76</t>
  </si>
  <si>
    <t>Respondent 77</t>
  </si>
  <si>
    <t>Respondent 78</t>
  </si>
  <si>
    <t>Respondent 79</t>
  </si>
  <si>
    <t>Respondent 80</t>
  </si>
  <si>
    <t>Respondent 81</t>
  </si>
  <si>
    <t>Respondent 82</t>
  </si>
  <si>
    <t>Respondent 83</t>
  </si>
  <si>
    <t>Respondent 84</t>
  </si>
  <si>
    <t>Respondent 85</t>
  </si>
  <si>
    <t>Respondent 86</t>
  </si>
  <si>
    <t>Respondent 87</t>
  </si>
  <si>
    <t>Respondent 88</t>
  </si>
  <si>
    <t>Respondent 89</t>
  </si>
  <si>
    <t>Respondent 90</t>
  </si>
  <si>
    <t>Respondent 91</t>
  </si>
  <si>
    <t>Owner/Creative Director</t>
  </si>
  <si>
    <t>Shipping and receiving supervisor</t>
  </si>
  <si>
    <t>Book Keeper</t>
  </si>
  <si>
    <t>General manager</t>
  </si>
  <si>
    <t>Social media marketing manager</t>
  </si>
  <si>
    <t>To Resell other products on the Shopify Platform</t>
  </si>
  <si>
    <t>I run the store and make all decisions regarding the store</t>
  </si>
  <si>
    <t>To ensure that the supply chain is always running</t>
  </si>
  <si>
    <t>I run everything  to do with it</t>
  </si>
  <si>
    <t>Bookkeeping and general management</t>
  </si>
  <si>
    <t>Inventory</t>
  </si>
  <si>
    <t>To supervise the warehouse</t>
  </si>
  <si>
    <t>I helped to set up the Shopify store and also manage the overall website, social media accounts, and e-newsletters.</t>
  </si>
  <si>
    <t>I'm responsible to make every decision for our company</t>
  </si>
  <si>
    <t>Manage my shopify site</t>
  </si>
  <si>
    <t>Everything having to do with the site</t>
  </si>
  <si>
    <t>Maintaining a current operational plan for our budgetary obligations</t>
  </si>
  <si>
    <t>Sales/Marketing Operations; Finance/Accounting</t>
  </si>
  <si>
    <t>All business operations</t>
  </si>
  <si>
    <t>Check and replace inventory; receive and fulfill orders; customer service</t>
  </si>
  <si>
    <t>Post new products and process orders</t>
  </si>
  <si>
    <t>E Commerce Store Owner; all operations</t>
  </si>
  <si>
    <t>To oversee marketing</t>
  </si>
  <si>
    <t>My specific responsibilities are to learn how to maneuver through the site and produce T-shirts</t>
  </si>
  <si>
    <t>Adding content, photos, payment information, and packaging items and shipping</t>
  </si>
  <si>
    <t>Inventory; customer service</t>
  </si>
  <si>
    <t>Web Management and maintenance; product management</t>
  </si>
  <si>
    <t>Managing everything</t>
  </si>
  <si>
    <t>Maintaining my own brand and image for my fans</t>
  </si>
  <si>
    <t>Focus on getting the company out there through social media digital marketing and advertising</t>
  </si>
  <si>
    <t>Logistics; Marketing; Technical development; Customer service</t>
  </si>
  <si>
    <t>Ohio; OH</t>
  </si>
  <si>
    <t>Massachusetts; MA</t>
  </si>
  <si>
    <t>Alabama; AL</t>
  </si>
  <si>
    <t>Online Retailer of Beauty Products</t>
  </si>
  <si>
    <t>Retail men's wear</t>
  </si>
  <si>
    <t>I sell skincare products</t>
  </si>
  <si>
    <t>Adult products</t>
  </si>
  <si>
    <t>Wholesale/Retail Sales</t>
  </si>
  <si>
    <t>Travel luxury</t>
  </si>
  <si>
    <t>Sell dog clothes</t>
  </si>
  <si>
    <t>I seek art, t-shirts and other handmade items</t>
  </si>
  <si>
    <t>e-Commerce company</t>
  </si>
  <si>
    <t>Health and beauty company</t>
  </si>
  <si>
    <t xml:space="preserve">Sell jewelry and clothing </t>
  </si>
  <si>
    <t>Retail beauty</t>
  </si>
  <si>
    <t>Online shopping, clothing store</t>
  </si>
  <si>
    <t>Subscription services</t>
  </si>
  <si>
    <t>Retail; sell clothing jewelry</t>
  </si>
  <si>
    <t>Currently we sell clothing, accessories and small household items, but are always looking to expand into other profitable markets</t>
  </si>
  <si>
    <t>We sell eye lashes and other beauty products</t>
  </si>
  <si>
    <t>Retail sell home made things</t>
  </si>
  <si>
    <t>My company sells custom made jewelery</t>
  </si>
  <si>
    <t>Financial instuation</t>
  </si>
  <si>
    <t>Custom graphics</t>
  </si>
  <si>
    <t>My company produces faith T-shirts and products</t>
  </si>
  <si>
    <t>We retail accessories</t>
  </si>
  <si>
    <t>Nutrition store</t>
  </si>
  <si>
    <t>We manufacture ultra light weight hiking gear; a hiking gear company</t>
  </si>
  <si>
    <t>An online jewelry store</t>
  </si>
  <si>
    <t>Exchange student program organization</t>
  </si>
  <si>
    <t>A talent company representing myself</t>
  </si>
  <si>
    <t>Hair salon and hair products</t>
  </si>
  <si>
    <t>$8.1M - $10M</t>
  </si>
  <si>
    <t>Click bank</t>
  </si>
  <si>
    <t>It was advertised as a simple all in one solution</t>
  </si>
  <si>
    <t>A friend told me about shopify</t>
  </si>
  <si>
    <t>Because they offered better more reliable rates</t>
  </si>
  <si>
    <t>Don't remember</t>
  </si>
  <si>
    <t>Convenience and better service</t>
  </si>
  <si>
    <t>Weebly</t>
  </si>
  <si>
    <t>Weebly did not have the tools I needed</t>
  </si>
  <si>
    <t>Amazon; eBay</t>
  </si>
  <si>
    <t>It was easier and simpler</t>
  </si>
  <si>
    <t>WooCommerce; BigCommerce; Amazon</t>
  </si>
  <si>
    <t>I liked the Shopify platform; it's easy to integrate other e-commerce platforms like Amazon for exposure of products to more potential customers</t>
  </si>
  <si>
    <t>Wix; Squarespace</t>
  </si>
  <si>
    <t>I wanted to use the more advanced back office</t>
  </si>
  <si>
    <t>Easier</t>
  </si>
  <si>
    <t>Shopify is so much easier to use; the user interface makes my workflow increase along with the great looking apps</t>
  </si>
  <si>
    <t>$8.1K - $10K</t>
  </si>
  <si>
    <t>Make it so you can search for suppliers by product type</t>
  </si>
  <si>
    <t>It is a good platform but there is room for improvement</t>
  </si>
  <si>
    <t>If cost went up or if there were another provider that I felt could meet my needs better</t>
  </si>
  <si>
    <t>I don't have any complain about Shopify so far</t>
  </si>
  <si>
    <t>If the service reduce in their optimal results guaranteed over the years</t>
  </si>
  <si>
    <t>Because the company is really great</t>
  </si>
  <si>
    <t>A decline in the quality of service</t>
  </si>
  <si>
    <t>It needs better customer service but everything else is great</t>
  </si>
  <si>
    <t>Cost would be the biggest thing</t>
  </si>
  <si>
    <t>Overall I am happy with them</t>
  </si>
  <si>
    <t>Always plenty of room for improvement</t>
  </si>
  <si>
    <t>Will need more feedback from them</t>
  </si>
  <si>
    <t>Customer service is a big one</t>
  </si>
  <si>
    <t>Shopify is really great and it helps me get my product out</t>
  </si>
  <si>
    <t>I would go to another company if I could receive a better monthly rate and more perks with my membership</t>
  </si>
  <si>
    <t>Costs going up and things becoming hard to work with</t>
  </si>
  <si>
    <t>Adding more layout options and design presets</t>
  </si>
  <si>
    <t>Shopify has been reliable to me</t>
  </si>
  <si>
    <t>If Shopify was not benefitting my business enough</t>
  </si>
  <si>
    <t>As per my experience it's a best e-commerce company on earth</t>
  </si>
  <si>
    <t>Regular technical issues that can lead our business downgraded</t>
  </si>
  <si>
    <t>If the company decided to do changes that didn't help what we were trying to do</t>
  </si>
  <si>
    <t>Videos on setting up the store</t>
  </si>
  <si>
    <t>I would say better communications</t>
  </si>
  <si>
    <t>Stop the additional charges such as transaction fees for payments processed through third party solutions, as well as offer more free themes that are attractive</t>
  </si>
  <si>
    <t>Lower the cost if you're not making a significant amount of sales</t>
  </si>
  <si>
    <t>They are really exceeding my expectations</t>
  </si>
  <si>
    <t>Better customer service</t>
  </si>
  <si>
    <t>More marketing help and more acceptance of adult product sales</t>
  </si>
  <si>
    <t>The company can further simplify their interface and lower costs to merchants</t>
  </si>
  <si>
    <t xml:space="preserve"> It is also the name of it's proprietary e-commerce platform for online stores and retail point-of-sale systems</t>
  </si>
  <si>
    <t>The company is very accomplished so I seek guidance from them more so than offering guidance; I'm there to learn and grow my business</t>
  </si>
  <si>
    <t>Customer service response time over the phone</t>
  </si>
  <si>
    <t>Have more accessible customer service</t>
  </si>
  <si>
    <t>Make setting up ones store would work better if I had someone to talk me through it</t>
  </si>
  <si>
    <t>Make the site a bit more user friendly because my mother wants to start using Shopify but she is intimidated by technology</t>
  </si>
  <si>
    <t>Allow you to work on your website for more than 14 days before the trial is over</t>
  </si>
  <si>
    <t>Nothing to mention from me</t>
  </si>
  <si>
    <t>Nothing as of now; things are working fine</t>
  </si>
  <si>
    <t>More addons being part of the base Shopify</t>
  </si>
  <si>
    <t>I am still learning the ropes, so I have no room for improvement so far, but I may at a later date</t>
  </si>
  <si>
    <t>While I do appreciate the amount of support and templates available, I am looking forward for more templates and easier ways to integrate other services and apps with Shopify</t>
  </si>
  <si>
    <t>Shopify is continuously improving it's platforms for businesses; we started 3 years ago and since then we have seen wonderful changes that are helping businesses on Shopify platform</t>
  </si>
  <si>
    <t>Keep the customer service easy and accessible</t>
  </si>
  <si>
    <t>Make their app marketplace better; there's thousands of apps but many of them are junk</t>
  </si>
  <si>
    <t>I have everything that I need</t>
  </si>
  <si>
    <t>Monthly costs for the site</t>
  </si>
  <si>
    <t>I feel that they are a competent company and I would recommend them to others</t>
  </si>
  <si>
    <t>I am not pleased with the additional fees that are added to my bill every month</t>
  </si>
  <si>
    <t>Their services are awesome, but I learnt never to give the 10/10 ratings</t>
  </si>
  <si>
    <t>It's a great platform</t>
  </si>
  <si>
    <t>I enjoy using the company and it works well for me</t>
  </si>
  <si>
    <t>Create a beautiful online store and start selling online</t>
  </si>
  <si>
    <t>They are a very good platform to work with</t>
  </si>
  <si>
    <t>Customer service is slow, everything else is great</t>
  </si>
  <si>
    <t>I gave the company a zero rating because, I cannot explain how to set the company up myself</t>
  </si>
  <si>
    <t>It overall is great; the back office along with being able to customize your site makes it perfect for an e commerce store</t>
  </si>
  <si>
    <t>Because I would recommend it</t>
  </si>
  <si>
    <t>Because, It would simply be my opinion; shopify might work for me and not for another</t>
  </si>
  <si>
    <t>It's not a bad experience; it's just that you have to buy extra addons</t>
  </si>
  <si>
    <t>I like it a lot so far but it isn't flawless</t>
  </si>
  <si>
    <t>I would definitely recommend Shopify for any small and growing businesses; however, I wouldn't recommend it for anyone with large sales amount or a very large selection of products</t>
  </si>
  <si>
    <t>Because I think the company overall is a good place for people if they want to make their start</t>
  </si>
  <si>
    <t>It's the market leader for a reason; super easy to get started</t>
  </si>
  <si>
    <t>It is great to use for a good experience for an online store</t>
  </si>
  <si>
    <t>Costs and how user friendly another site would be</t>
  </si>
  <si>
    <t>Maybe a change in direction in regards to business</t>
  </si>
  <si>
    <t>Additional fees; this is proving to not be very cost effective</t>
  </si>
  <si>
    <t>If the cost was lower</t>
  </si>
  <si>
    <t>Better acceptance of adult product sales</t>
  </si>
  <si>
    <t>It is also the name of its proprietary e-commerce platform</t>
  </si>
  <si>
    <t>Nothing I can think of</t>
  </si>
  <si>
    <t>If Shopify got bought and price hiked</t>
  </si>
  <si>
    <t>Better customer service availability</t>
  </si>
  <si>
    <t>A provider that would help their customers better</t>
  </si>
  <si>
    <t>Nothing that I know of</t>
  </si>
  <si>
    <t>The monthly fees and difference on what's being offered</t>
  </si>
  <si>
    <t>A cheaper price with more base options</t>
  </si>
  <si>
    <t>If costs rising too high</t>
  </si>
  <si>
    <t>If Shopify did something completely ridiculous to upset me enough to make me want to switch</t>
  </si>
  <si>
    <t>If we had to expand our product line by a lot, or if sales increased substantially; or, if we find another provider that can provide the same amount of support and ease of use as Shopify while being significantly cheaper</t>
  </si>
  <si>
    <t>More advanced customization options</t>
  </si>
  <si>
    <t>A cheaper price and better apps or the same apps that I use everyday</t>
  </si>
  <si>
    <t>I think it is an excellent resource and platform for building an ecommerce business</t>
  </si>
  <si>
    <t>Shopify is the best e-commerce platform available out there on the internet</t>
  </si>
  <si>
    <t>Integration with other sites that produce my products</t>
  </si>
  <si>
    <t>I feel that Shopify is the future of small business</t>
  </si>
  <si>
    <t>Helpfulness when need it</t>
  </si>
  <si>
    <t>Ease of navigation</t>
  </si>
  <si>
    <t>I think it's a great platform for small businesses</t>
  </si>
  <si>
    <t>Shopify is great keep up the great work</t>
  </si>
  <si>
    <t>I love Shopify it helps my store tremendously every year</t>
  </si>
  <si>
    <t>Improvements in the system as time passes</t>
  </si>
  <si>
    <t>I think I've already provided some great feedback against previous questions</t>
  </si>
  <si>
    <t>I think shopify is an easy platform to get started on something big</t>
  </si>
  <si>
    <t>How user friendly the site is</t>
  </si>
  <si>
    <t>Brand recognition</t>
  </si>
  <si>
    <t>Advertising</t>
  </si>
  <si>
    <t>Reputation</t>
  </si>
  <si>
    <t>How often site is down</t>
  </si>
  <si>
    <t>Aside from the cost it's a good all in one solution; SEO has so far been very good, platform integrates easily with other solutions such as Klayvio etc. Costs however add up too quickly, and I feel that it is cutting way too much into profits</t>
  </si>
  <si>
    <t>I enjoy it very much</t>
  </si>
  <si>
    <t>It could be more user-friendly</t>
  </si>
  <si>
    <t>I do ultimately really enjoy the services that Shopify offers and appreciate them</t>
  </si>
  <si>
    <t>Keep doing services like this and make sure you ask feedback from everyone</t>
  </si>
  <si>
    <t>Shopify is a great product to host your site</t>
  </si>
  <si>
    <t>I think it's a good site for those seriously considering ecommerce</t>
  </si>
  <si>
    <t>I like that I can choose a plan that fits my budget and feature needs</t>
  </si>
  <si>
    <t>Disappointed as I was very excited to do business with this company, however, I was kicked off of Shopify Payments within one month for no reason other than I was fortunate enough to be getting a lot of sales in a short period; I am now being charged transaction fees for transactions that have nothing to do with your payment gateway; plan to switch to either Woocommerce or move my store the Amazon Marketplace</t>
  </si>
  <si>
    <t>It has given me a great way to increase my income and work on something I'm passionate about</t>
  </si>
  <si>
    <t>It's a great service with everything you can ask for</t>
  </si>
  <si>
    <t>I like Shopify and think there are plenty of options and it does what I need it to do</t>
  </si>
  <si>
    <t>It is a great company for entrepreneurs</t>
  </si>
  <si>
    <t>Great at a retail location, and everywhere in between</t>
  </si>
  <si>
    <t>I think Shopify is a good e commerce platform and I would highly recommend it to my family and friends</t>
  </si>
  <si>
    <t>It works well for this business</t>
  </si>
  <si>
    <t>It's a great service for business owners; I benefit from this service as a small business owner</t>
  </si>
  <si>
    <t>I think that shopify's return policy is a bit difficult; this should be done by phone and it's not</t>
  </si>
  <si>
    <t>Shopify is a great way for me to get my product out to my customers</t>
  </si>
  <si>
    <t>I love shopify; it allows me to have complete control of a beautiful customizable store</t>
  </si>
  <si>
    <t>Shopify is a great e-commerce platform</t>
  </si>
  <si>
    <t>It's a solid platform, I just wish it had more included in the base</t>
  </si>
  <si>
    <t>It is a reliable and modern company and they are great for starting an e-commerce business</t>
  </si>
  <si>
    <t>I feel pretty great about Shopify; I am confident in the functions and my overall understanding of the platform; it functions well for what I need it for and the site looks clean and is easy to maintain; very pleased with the customer service as well</t>
  </si>
  <si>
    <t>As previously mentioned, I am still learning the ropes as I am a new user, but so far it is meeting my needs as recommended by a trusted colleague</t>
  </si>
  <si>
    <t>I feel that Shopify is a great, cost-effective e-commerce platform for new and small businesses; they have some appealing templates/themes, a decent variety of apps within Shopify to integrate within your store, and responsive support team</t>
  </si>
  <si>
    <t>Shopify is a best e-commerce platform for businesses who want to run their online shops; they have everything that is required to start a business</t>
  </si>
  <si>
    <t>Shopify is always improving; although they do push out some junk code from time to time in the form of official "places to sell" integrations</t>
  </si>
  <si>
    <t>Shopify is good; I have had no problems with them and I have had them for a long time</t>
  </si>
  <si>
    <t>Q16. What is most important to you in your consideration of a provider? Please rank in order (1=the most important)</t>
  </si>
  <si>
    <t>$100 - $500</t>
  </si>
  <si>
    <t>Respondent 92</t>
  </si>
  <si>
    <t>Respondent 93</t>
  </si>
  <si>
    <t>Respondent 94</t>
  </si>
  <si>
    <t>Respondent 95</t>
  </si>
  <si>
    <t>Respondent 96</t>
  </si>
  <si>
    <t>Respondent 97</t>
  </si>
  <si>
    <t>Respondent 98</t>
  </si>
  <si>
    <t>Respondent 99</t>
  </si>
  <si>
    <t>Respondent 100</t>
  </si>
  <si>
    <t>Developer</t>
  </si>
  <si>
    <t>Develop all the companies sites</t>
  </si>
  <si>
    <t>Marketing Sales Administration</t>
  </si>
  <si>
    <t>President</t>
  </si>
  <si>
    <t>Everything</t>
  </si>
  <si>
    <t>Managing the company</t>
  </si>
  <si>
    <t>Ordering, customer service, inventory management, accounting; (everything)</t>
  </si>
  <si>
    <t>Buying, managing and marketing for single brick and mortar shoe store and Shopify website</t>
  </si>
  <si>
    <t>Payments, supply marketing</t>
  </si>
  <si>
    <t>I'm a sole proprietor; I handle everything</t>
  </si>
  <si>
    <t>I run everything to do with it</t>
  </si>
  <si>
    <t>Software develop company</t>
  </si>
  <si>
    <t>Health &amp; Beauty</t>
  </si>
  <si>
    <t>Online luxury pet boutique</t>
  </si>
  <si>
    <t>Broadway memorabilia</t>
  </si>
  <si>
    <t>Manufacture tech products for kids</t>
  </si>
  <si>
    <t>Retail gift, gallery and home décor</t>
  </si>
  <si>
    <t>Sell jewelry and leather goods</t>
  </si>
  <si>
    <t>New Jersey; NJ</t>
  </si>
  <si>
    <t>Odoo; Shopping Cart Elite</t>
  </si>
  <si>
    <t>Shopping cart elite</t>
  </si>
  <si>
    <t>Easy to work with</t>
  </si>
  <si>
    <t>They destroyed my website with a platform update</t>
  </si>
  <si>
    <t>Too expensive offered many services didn't fulfill expectations</t>
  </si>
  <si>
    <t>Offers more</t>
  </si>
  <si>
    <t>Lower fees and more control</t>
  </si>
  <si>
    <t>$100000</t>
  </si>
  <si>
    <t>$3360</t>
  </si>
  <si>
    <t>$4200</t>
  </si>
  <si>
    <t>$3000</t>
  </si>
  <si>
    <t>$80000</t>
  </si>
  <si>
    <t>Apps</t>
  </si>
  <si>
    <t>Can add latest and advanced features to help businesses thrive</t>
  </si>
  <si>
    <t>Can't think of anything</t>
  </si>
  <si>
    <t>Reducing the fees would be great</t>
  </si>
  <si>
    <t>Customer service people should speak English and have more expertise in Shopify; they should also try harder to fix problems before passing the blame; the features should be more robust; my store is constantly logging me out while I am working</t>
  </si>
  <si>
    <t>Make all of their templates and sites ada compliant</t>
  </si>
  <si>
    <t>Allow payments to be made to their monthly statement ongoing; one week I may have extra cash and next week nothing; being able to pay as you go toward monthly is a lot easier for a one person small very small business</t>
  </si>
  <si>
    <t>Offer more guides for increasing traffic</t>
  </si>
  <si>
    <t xml:space="preserve">They are really great </t>
  </si>
  <si>
    <t>Technical issues and down time</t>
  </si>
  <si>
    <t>Shopify is the best company to run a business with</t>
  </si>
  <si>
    <t>I would like to see what else is out there before recommending Shopify</t>
  </si>
  <si>
    <t>Good, but not perfect</t>
  </si>
  <si>
    <t>if your website isn't too complicated then it will be a good experience; if you need functionality not listed or as an app then you need to spend money for developers; and they may not still be able to do it; no back end fulfillment at all</t>
  </si>
  <si>
    <t>While I enjoy their user friendly services I feel like they cater too much to the med size business; what about us small folks</t>
  </si>
  <si>
    <t>It's overall good; not perfect but it does the job</t>
  </si>
  <si>
    <t>They improve their service every year and listen to sellers suggestions</t>
  </si>
  <si>
    <t>I'm not willing to change in any time soon</t>
  </si>
  <si>
    <t>If I can get better services than Shopify</t>
  </si>
  <si>
    <t>Some type of loss of information or business</t>
  </si>
  <si>
    <t>If changes aren't made</t>
  </si>
  <si>
    <t>Having all the features of Shopify, included the additional apps we've installed, and the integration with our logistic partner</t>
  </si>
  <si>
    <t>A huge increase in fees</t>
  </si>
  <si>
    <t>Add-ons, integrations</t>
  </si>
  <si>
    <t>User-friendly interface</t>
  </si>
  <si>
    <t>Backend fulfillment and integration</t>
  </si>
  <si>
    <t>Maybe allow for a more obvious way to get phone and chat support rather than going through lots of FAQs</t>
  </si>
  <si>
    <t>Email templates somewhat limited</t>
  </si>
  <si>
    <t>In the home page list the current monthly</t>
  </si>
  <si>
    <t>Shopify is a great solution for technical and non technical people</t>
  </si>
  <si>
    <t>It's an amazing e-commerce platform to have an online store with; everything they have is valuable and required to start a business successfully</t>
  </si>
  <si>
    <t>It does the job that I need, and with the apps and themes it goes a long way to being complete</t>
  </si>
  <si>
    <t>I think Shopify is a basic platform; if they expanded upon their features, they could really be great; my platform at Pinnacle Cart did much more but the owners were horrific</t>
  </si>
  <si>
    <t>In general good; ada compliance and better email templates are important to us</t>
  </si>
  <si>
    <t>Good as a stand alone product, integrates with many things</t>
  </si>
  <si>
    <t>Overall I'm happy just wish they think about the small guys</t>
  </si>
  <si>
    <t>I feel great; overall we like it</t>
  </si>
  <si>
    <t>I think the company improves their services year after year and they really seem to focus on what sellers need</t>
  </si>
  <si>
    <t>$250</t>
  </si>
  <si>
    <t>Men's and Women's shoe store</t>
  </si>
  <si>
    <t>Easy interface, better templates and ada compliance built in</t>
  </si>
  <si>
    <t>Sales Advertising</t>
  </si>
  <si>
    <t>We Are Artists who help people make there homes beautiful with Art</t>
  </si>
  <si>
    <t>The problem with Shopify if the cumulative cost of the apps that make using shopify so expensive</t>
  </si>
  <si>
    <t>The ability to have an ERP backend system that integrates many different platforms</t>
  </si>
  <si>
    <t>I have been looking for the backend cog that would integrate etsy, Amazon, Houzz, wholesale website, right now Shopify is just a spoke on the wheel and if a ERP would provide multiple websites that shared same database then Shopify would be replaced</t>
  </si>
  <si>
    <t>I've looked at other options and Shopify seems to offer the best value for small business</t>
  </si>
  <si>
    <t>Clickfunnel was simply way too expensive and in affordable; Shopify also allows customization to a store site and is just as good if not better than Clickfunnel</t>
  </si>
  <si>
    <t>Product merchandizing, placement and positioning, researching competition and creating product specs and tabulating customer feedback</t>
  </si>
  <si>
    <t>Ease of use, better interface and simple commission policy</t>
  </si>
  <si>
    <t>Industry leader</t>
  </si>
  <si>
    <t>The pricing could be a bit better, especially for nonprofits; their interface could be a bit more user-friendly and their product management could be better by offering automatic reminders when inventory gets low, etc.</t>
  </si>
  <si>
    <t>PayPal checkout; Third party PHP e-commerce solutions</t>
  </si>
  <si>
    <t>PayPal Checkout</t>
  </si>
  <si>
    <t>PayPal is expensive, very rigid and not very friendly to the uncommon visitors, clients and doesn't have tools than Shopify offers, we are very happy after the switch</t>
  </si>
  <si>
    <t>Cost/customer service, if rates change, etc.; there are a few factors</t>
  </si>
  <si>
    <t>Creating content, finding and editing suitable images, updating the site with new products, etc.</t>
  </si>
  <si>
    <t>Improve ease of use, customization for non technical users etc.</t>
  </si>
  <si>
    <t>I have a personal preference for Woocommerce, as while Shopify is good for ecommerce only, for projects that require a broader website (such as blog, themes etc.) it's not as ideal</t>
  </si>
  <si>
    <t>I make all decisions regarding sales, marketing, software, etc.</t>
  </si>
  <si>
    <t>Longer trial period and ease of use</t>
  </si>
  <si>
    <t>Children's book publishing company</t>
  </si>
  <si>
    <t>Lower costs would be key; we might consider just driving it from NetSuite</t>
  </si>
  <si>
    <t>WordPress, Squarespace</t>
  </si>
  <si>
    <t>I didn't really switch, I was helping another company build out there ecommerce store; they were already using Squarespace; however I did start them a second store on Shopify to sell a related product; the reason for using Shopify the second time around was the increased functionality and integration with nearly every other platform imaginable</t>
  </si>
  <si>
    <t>Something would have to go terribly wrong at shopify, like frequent outages, major price increases or lack of functionality and integrations; I don't foresee those things happening</t>
  </si>
  <si>
    <t>We got so used to work with it, that I couldn't imagine using another service</t>
  </si>
  <si>
    <t>BigCommerce, Instacart, Magento, WordPress</t>
  </si>
  <si>
    <t>WordPress</t>
  </si>
  <si>
    <t>Make the adding of inventory an easier process; having to edit each option for shipping details, etc. is time-consuming and can cause errors if something is missed</t>
  </si>
  <si>
    <t>Run several different websites for our company, including all technical details, programming and development, 3rd party integrations, etc.</t>
  </si>
  <si>
    <t>BigCommerce, Magento, Adobe OFBiz, WooCommerce, Stores Online</t>
  </si>
  <si>
    <t>WordPress was with another business. This one has always been on the Shopify platform.</t>
  </si>
  <si>
    <t>I run everything on my own, inventory selection, pricing, order processing etc.</t>
  </si>
  <si>
    <t>If there was an opportunity to expand my business and increase sales</t>
  </si>
  <si>
    <t>Financial analysis</t>
  </si>
  <si>
    <t>NetSuite</t>
  </si>
  <si>
    <t>Tracking expenses, listing shopify items, AR &amp; AP, payroll, HR etc.</t>
  </si>
  <si>
    <t>We have customers that have issues with the payment portal and have had to call customer service numerous times; that has been the only real frustration with Shopify</t>
  </si>
  <si>
    <t>As I stated previously, I do have 1 main frustration with Shopify about the payment processing but every other step of the selling process with shopify has been a breeze and has been worth the monthly cost to us</t>
  </si>
  <si>
    <t>I would likely have better feedback if I understood computer tech things, but that is why I like Shopify; I am not great at new technology but I am able to navigate the Shopify back office pretty well</t>
  </si>
  <si>
    <t>Sole company - mostly sells electronics gadgets</t>
  </si>
  <si>
    <t>Financial intuition</t>
  </si>
  <si>
    <t>GoDaddy</t>
  </si>
  <si>
    <t>Woodify POS</t>
  </si>
  <si>
    <t>Magneto, WooCommerce</t>
  </si>
  <si>
    <t>WooCommerce, Bigcommerce</t>
  </si>
  <si>
    <t>Clickfunnels, WooCommerce</t>
  </si>
  <si>
    <t>I have a personal preference for WooCommerce, as while Shopify is good for ecommerce only, for projects that require a broader website (such as blog, themes etc.) it's not as ideal</t>
  </si>
  <si>
    <t>Disappointed as I was very excited to do business with this company, however, I was kicked off of Shopify Payments within one month for no reason other than I was fortunate enough to be getting a lot of sales in a short period; I am now being charged transaction fees for transactions that have nothing to do with your payment gateway; plan to switch to either WooCommerce or move my store the Amazon Marketplace</t>
  </si>
  <si>
    <t>Respondent 101</t>
  </si>
  <si>
    <t>Respondent 102</t>
  </si>
  <si>
    <t>Respondent 103</t>
  </si>
  <si>
    <t>Respondent 104</t>
  </si>
  <si>
    <t>Respondent 105</t>
  </si>
  <si>
    <t>Respondent 106</t>
  </si>
  <si>
    <t>Respondent 107</t>
  </si>
  <si>
    <t>Respondent 108</t>
  </si>
  <si>
    <t>Respondent 109</t>
  </si>
  <si>
    <t>Respondent 110</t>
  </si>
  <si>
    <t>Jeweler</t>
  </si>
  <si>
    <t>Manage store</t>
  </si>
  <si>
    <t>Manager of Retail Operations</t>
  </si>
  <si>
    <t>Hiring, buying, running physical store, online store</t>
  </si>
  <si>
    <t>Own and run company</t>
  </si>
  <si>
    <t>I maintain my website, photograph, make all the jewelry on my site, marketing, advertising, etc; I work alone</t>
  </si>
  <si>
    <t>I am the only one running the small business so do a little bit of everything from maintaining website, fulfilling orders and doing social media</t>
  </si>
  <si>
    <t>Setup and maintenance of store; creating items and fulfilling orders</t>
  </si>
  <si>
    <t>Manage the website, upload all the inventory</t>
  </si>
  <si>
    <t>Missouri; MO</t>
  </si>
  <si>
    <t>Louisiana; LA</t>
  </si>
  <si>
    <t>Pet Product Manufacturer</t>
  </si>
  <si>
    <t>Retail vintage and collectable toys</t>
  </si>
  <si>
    <t>Vape sales</t>
  </si>
  <si>
    <t>Granola</t>
  </si>
  <si>
    <t>Apparel</t>
  </si>
  <si>
    <t>Clothes</t>
  </si>
  <si>
    <t>Jewelry</t>
  </si>
  <si>
    <t>Sell a gift item</t>
  </si>
  <si>
    <t>Non profit gift shop</t>
  </si>
  <si>
    <t>Fair trade company selling apparel and accessories</t>
  </si>
  <si>
    <t>Easier to use</t>
  </si>
  <si>
    <t>Magento stopped supporting the plan I was using and became too pricey for the size of my business</t>
  </si>
  <si>
    <t>More features</t>
  </si>
  <si>
    <t>RMS</t>
  </si>
  <si>
    <t>Custom</t>
  </si>
  <si>
    <t>RMS, Microsoft</t>
  </si>
  <si>
    <t>Ease of use - integrated shopping cart and shipping</t>
  </si>
  <si>
    <t>Switched to NCR POS, did not like their online platform and tried Shopify; unfortunately it does not interface with our NCR inventory but one day maybe we can switch to Shopify POS and online</t>
  </si>
  <si>
    <t>Offer a more seamless way to combine our wholesale and retail website</t>
  </si>
  <si>
    <t>Better help for shop plus</t>
  </si>
  <si>
    <t>I have no idea</t>
  </si>
  <si>
    <t>Print shipping rec'ts along with labels like most platfroms; use USPS for increased insurance limits like pay pal labels; lower the cut</t>
  </si>
  <si>
    <t>I have a problem with the fact that I get charged transaction fees for not using the provided payment processing, but am not allowed to use the payment processing because of the type of items I sell; really not very fare</t>
  </si>
  <si>
    <t>Allow a listing to be marked as 1 in stock while allowing multiple variant options like Etsy does</t>
  </si>
  <si>
    <t>Lower the prices more options</t>
  </si>
  <si>
    <t>I can't think of anything</t>
  </si>
  <si>
    <t>I can't think of anything currently</t>
  </si>
  <si>
    <t>Lots of online video tutorials</t>
  </si>
  <si>
    <t>Shop plus was a bust</t>
  </si>
  <si>
    <t>Fees and lack of opt</t>
  </si>
  <si>
    <t>Wish your POS was as strong as your online</t>
  </si>
  <si>
    <t>Easy to create a website. Fairly easy to use and add apps.</t>
  </si>
  <si>
    <t>Easy to use, great support</t>
  </si>
  <si>
    <t>Better than most platforms</t>
  </si>
  <si>
    <t>Overall I am pretty happy with Shopify, but there is nothing spectacular about it that would rate giving over an 8; I don't like the fact that I can not use the built in payment processing but get charged extra for not using it</t>
  </si>
  <si>
    <t>They've been helpful when I needed assistance</t>
  </si>
  <si>
    <t>It's ok but could be better</t>
  </si>
  <si>
    <t>I find it easy to use</t>
  </si>
  <si>
    <t>Ease of use; reasonable price</t>
  </si>
  <si>
    <t>Lower costs, less spam (we get tons of spam emails), and the biggest would be something that would automatically get our store in front of shoppers without us having to spend so much money on advertising</t>
  </si>
  <si>
    <t>Ease of transition, similar functionality</t>
  </si>
  <si>
    <t>Another company that allows me to use their built in transaction processing or at least does not penalize me for not using it</t>
  </si>
  <si>
    <t>I'm not sure since Im pretty happy with Shopify</t>
  </si>
  <si>
    <t>Not sure will be shopping around</t>
  </si>
  <si>
    <t>I would look at switching if the cost went up</t>
  </si>
  <si>
    <t>Something making payments easier might cause me to consider changing</t>
  </si>
  <si>
    <t>An easier POS system which interfaces with online sales</t>
  </si>
  <si>
    <t>Easy of use and cost; and design of the platform</t>
  </si>
  <si>
    <t>Fees</t>
  </si>
  <si>
    <t>Would be nice to not get penalized for not being able to use the provided payment processing</t>
  </si>
  <si>
    <t>Updated templates for the new google requirements</t>
  </si>
  <si>
    <t>Themes you can choose from</t>
  </si>
  <si>
    <t>Overall a good platform with good support</t>
  </si>
  <si>
    <t>I had to hire someone to set it up for me; at the time I found it hard to do on my own; it might be better now?</t>
  </si>
  <si>
    <t>We receive lots of emails from vendors about our shopify website and they sound great but do not seem legit</t>
  </si>
  <si>
    <t>Ok but can't hook Instagram</t>
  </si>
  <si>
    <t>I like shopify; we've had very few issues, our store is always up and running, they take care of a lot of the technical stuff that is way over my head and the cost is fair</t>
  </si>
  <si>
    <t>Pretty much ambivalent; it gets the job done and I have not found anything worth the hassle of switching</t>
  </si>
  <si>
    <t>It's a great site; they're horrible when it comes to vetting third party apps since a lot of them are straight up crooks so you cannot trust the app store</t>
  </si>
  <si>
    <t>I like the tracking and shipping, it's just expensive</t>
  </si>
  <si>
    <t>It has worked fine for me; I need to update my site and hope to be able to do it myself; I would like tutorials to help me; they may be there; I haven't looked lately</t>
  </si>
  <si>
    <t>I like the ease in which I can add and modify products and fulfill orders; I like the template choices that make my website look very professional</t>
  </si>
  <si>
    <t>Overall Shopify has been good for our organization; it has not been a top priority in the last year but it still produces ok business</t>
  </si>
  <si>
    <t>It is great for new businesses and for mid level businesses</t>
  </si>
  <si>
    <t>Respondent 111</t>
  </si>
  <si>
    <t>Respondent 112</t>
  </si>
  <si>
    <t>Respondent 113</t>
  </si>
  <si>
    <t>Respondent 114</t>
  </si>
  <si>
    <t>Respondent 115</t>
  </si>
  <si>
    <t>Account Leadership</t>
  </si>
  <si>
    <t>I am a one person show, I do everything for my business</t>
  </si>
  <si>
    <t>Director of operations</t>
  </si>
  <si>
    <t>Marketing Strategies Vendor management</t>
  </si>
  <si>
    <t>I help manage orders, maintain the books, assisst in marketing, and help run the social media platforms</t>
  </si>
  <si>
    <t>Management and decision making</t>
  </si>
  <si>
    <t>From customer service to ordering to office supplies, I do it all</t>
  </si>
  <si>
    <t>I design/make handmade jewelry</t>
  </si>
  <si>
    <t>Health and beauty</t>
  </si>
  <si>
    <t>We are coffee roasters; we source, roast, and distribute Specialty Coffee</t>
  </si>
  <si>
    <t>Marketing and advertising</t>
  </si>
  <si>
    <t>We sell dog clothing and accessories</t>
  </si>
  <si>
    <t>They weren't set up for e-commerce</t>
  </si>
  <si>
    <t>We had so many problems with our old website; we also were looking for a way to streamline our POS systems</t>
  </si>
  <si>
    <t>Something about the last update they made to our store, crashed the site and we lost all our traffic</t>
  </si>
  <si>
    <t>Not too much, they have been extremely helpful and the transition has been smooth</t>
  </si>
  <si>
    <t>Make it simpler to set up a storefront</t>
  </si>
  <si>
    <t>Everything has been excellent with them, I have nothing to suggest</t>
  </si>
  <si>
    <t>I would love the ability to make changes to the dashboard and the reports; I feel like you should take suggestions from vendors and implement them</t>
  </si>
  <si>
    <t>They need to keep making changes with the time to stay at the top of the market; Shopify is a great platform</t>
  </si>
  <si>
    <t>I would not switch at this point</t>
  </si>
  <si>
    <t>Because it's a great site but there is always room for improvement</t>
  </si>
  <si>
    <t>If there was an increase in price</t>
  </si>
  <si>
    <t>I cannot find better company than Shopify and even no one is close enough to be considered as a replacement of Shopify</t>
  </si>
  <si>
    <t>Shopify is easy to work with, knowledgeable in their skills and abilities, and if they don't know something, they spend the time to research it and answer</t>
  </si>
  <si>
    <t>It is a platform that allows us to take the trade of our company based on a cloud, which gives us the ease of designing and managing stores through different sales channels, taking into account social networks, mobile devices, among others</t>
  </si>
  <si>
    <t>They have worked better than other platforms in the past</t>
  </si>
  <si>
    <t>Having problems using the platform</t>
  </si>
  <si>
    <t>I would not ever want to do that again</t>
  </si>
  <si>
    <t>If something is better than Shopify but I don't think any company can go ahead of Shopify in near future</t>
  </si>
  <si>
    <t>Easy to use</t>
  </si>
  <si>
    <t>Ease of set up</t>
  </si>
  <si>
    <t>I like it a lot, so far I have been very happy</t>
  </si>
  <si>
    <t>So far, Shopify has been a great experience; the transition has been smooth and user-friendly</t>
  </si>
  <si>
    <t>Shopify has been wonderful to work with; it is user friendly, the staff has always been pleasant and helpful and it is doing well to acheive our business's needs</t>
  </si>
  <si>
    <t>We have been able to resolve different discrepancies with our customers, maintain good communication with them, which reduces the margin of error in each product or service offered, obtaining efficient results that serve as the basis for planning new successful strategies; everything has been perfect</t>
  </si>
  <si>
    <t>I think that Shopify has allowed us to increase our sales since we moved our platform; I think it is very basic and could use some upgrades; I think customer service is lacking in an understanding of the platform</t>
  </si>
  <si>
    <t>It's been amazing 4+ years with Shopify; it has everything that helps business owners to fulfill their dreams</t>
  </si>
  <si>
    <t>Respondent 116</t>
  </si>
  <si>
    <t>Respondent 117</t>
  </si>
  <si>
    <t>I personally own, design, and maintain the website; I've also assisted others with design consulting of their Shopify sites, as well</t>
  </si>
  <si>
    <t>My company sells smart planning tools, including niche planners, workbooks, and accessories</t>
  </si>
  <si>
    <t>Squarespace; WooCommerce</t>
  </si>
  <si>
    <t>Ease of use, less to maintain, love the built-in metrics already in Shopify, beautiful on both the front and back end of the site</t>
  </si>
  <si>
    <t>There are so many apps available in the marketplace, I wish some of the apps were "backed by Shopify" or given proven credentials of some sort; I'm always hesitant to install and try new apps because I have a hard time discerning which to trust</t>
  </si>
  <si>
    <t>I have a lot of fellow shop owners constantly asking me which platform to use, and I 100% recommend Shopify for it's ease of use and wide range of features</t>
  </si>
  <si>
    <t>An insane price increase would influence my decision, but as of now, that's the only way I would leave Shopify</t>
  </si>
  <si>
    <t>I do also wish Shopify was slightly more customizable; I miss the ease of customization for the page design layout that I had in Wordpress and even Squarespace; part of this is simply because I know CSS and I don't know much about editing liquid files, like Shopify uses (so maybe that's my own learning curve issue)</t>
  </si>
  <si>
    <t>Shopify is the best possible solution for ecommerce out there today; you get so much quality and so many features for the price, plus discounts on shipping, and the platform is SO easy to use; it's a no brainer, honestly</t>
  </si>
  <si>
    <t>Respondent 118</t>
  </si>
  <si>
    <t>Respondent 119</t>
  </si>
  <si>
    <t>Respondent 120</t>
  </si>
  <si>
    <t>Respondent 121</t>
  </si>
  <si>
    <t>Respondent 122</t>
  </si>
  <si>
    <t>Store owner</t>
  </si>
  <si>
    <t>Maintaining stock, sales, customer service and follow-ups, production</t>
  </si>
  <si>
    <t>List products for sale</t>
  </si>
  <si>
    <t>All</t>
  </si>
  <si>
    <t>Choosing a theme, setting up an e-commerce cart function, pulling products from a third party supplier</t>
  </si>
  <si>
    <t>Updating the website with new arrivals, adding coupon codes to the site, managing payment types</t>
  </si>
  <si>
    <t>Product description</t>
  </si>
  <si>
    <t>Entertainment shop specializing in esoterica and fortune telling</t>
  </si>
  <si>
    <t>Sell watches</t>
  </si>
  <si>
    <t>Clothing/Retail</t>
  </si>
  <si>
    <t>Fashion / women's clothing company</t>
  </si>
  <si>
    <t>Sell clothing</t>
  </si>
  <si>
    <t>Buy and resell</t>
  </si>
  <si>
    <t>Bigcartel</t>
  </si>
  <si>
    <t>It's great</t>
  </si>
  <si>
    <t>Recommendation</t>
  </si>
  <si>
    <t>Make user interface simpler</t>
  </si>
  <si>
    <t>Different colors for buttons</t>
  </si>
  <si>
    <t>Less fees and quicker response time</t>
  </si>
  <si>
    <t>They could improve customer experience by providing customer education</t>
  </si>
  <si>
    <t>Make it easier to design or change basic / free themes, or make premium themes more available to everyone</t>
  </si>
  <si>
    <t>Nothing, I am very pleased with Shopify; not using any other platform probably helps me to be satisfied with Shopify</t>
  </si>
  <si>
    <t>Shopify is one of the best services for small e-commerce start-ups and has the most opportunities to generate a lot of money but is not the best choice for beginners</t>
  </si>
  <si>
    <t>It's great; the blog really helps me learn</t>
  </si>
  <si>
    <t>They do mostly everything well in my experience, especially working on customer support and displaying care for their business</t>
  </si>
  <si>
    <t>It's very easy to use and I have never had any issues</t>
  </si>
  <si>
    <t>I've been satisfied so far</t>
  </si>
  <si>
    <t>Happy with them for the most part</t>
  </si>
  <si>
    <t>Increase in price than I'm used to</t>
  </si>
  <si>
    <t>A provider that offers the same services as Shopify with a lower subscription rate or a similar subscription rate along with a simple user interface</t>
  </si>
  <si>
    <t>I would switch providers if it became too expensive</t>
  </si>
  <si>
    <t>If Shopify's terms of service changed or they became more difficult to get into contact with</t>
  </si>
  <si>
    <t>Better price for same products</t>
  </si>
  <si>
    <t>Monthly cost increases surpassing competitors</t>
  </si>
  <si>
    <t>Simplicity</t>
  </si>
  <si>
    <t>I feel that Shopify is a solid option for online e-commerce services</t>
  </si>
  <si>
    <t>Happy and unlikely to leave</t>
  </si>
  <si>
    <t>Shopify has been a good experience for me in terms of quality, price, and customer service</t>
  </si>
  <si>
    <t>It's a great experience; the best</t>
  </si>
  <si>
    <t>Shopify has always treated my team with respect and fast responses; the quality of their products is most often good, with low prices and easy to reach teams</t>
  </si>
  <si>
    <t>Very happy with the ease of use; never using a platform before, I went with Shopify because it was familiar due to other online stores I had used use it; very pleased</t>
  </si>
  <si>
    <t>It's a simple user friendly platform that I enjoy using</t>
  </si>
  <si>
    <t>Respondent 123</t>
  </si>
  <si>
    <t>Respondent 124</t>
  </si>
  <si>
    <t>Respondent 125</t>
  </si>
  <si>
    <t>Respondent 126</t>
  </si>
  <si>
    <t>Respondent 127</t>
  </si>
  <si>
    <t>Respondent 128</t>
  </si>
  <si>
    <t>Respondent 129</t>
  </si>
  <si>
    <t>Respondent 130</t>
  </si>
  <si>
    <t>Operations Director</t>
  </si>
  <si>
    <t>Updating Website, Payroll, Customer service</t>
  </si>
  <si>
    <t>Overseeing day to day operations, coffee education, content creation, logistical support</t>
  </si>
  <si>
    <t>I'm the sole owner so I'm responsible for everything from designing products to marketing</t>
  </si>
  <si>
    <t>Buyer, all social media, visuals and all e-commerce</t>
  </si>
  <si>
    <t>Manufacturing</t>
  </si>
  <si>
    <t>Everything; create the website, marketing, making the products, shipping, inventory, etc</t>
  </si>
  <si>
    <t>New Mexico; NM</t>
  </si>
  <si>
    <t>Retail - jewelry and leather goods (original designs)</t>
  </si>
  <si>
    <t>Vapes</t>
  </si>
  <si>
    <t>Online Coffee Sales</t>
  </si>
  <si>
    <t>Clothing and toys</t>
  </si>
  <si>
    <t>Vinyl Decals and Design</t>
  </si>
  <si>
    <t>Manufacture nylon belts, bags, holsters; we then sell them on our website</t>
  </si>
  <si>
    <t>Health and wellness</t>
  </si>
  <si>
    <t>We are gift store, that specializes in custom metal signs</t>
  </si>
  <si>
    <t>Magento no longer offered a small platform</t>
  </si>
  <si>
    <t>BigCommerce, BigCartel, Squarespace</t>
  </si>
  <si>
    <t>More available options, easily customizable</t>
  </si>
  <si>
    <t>More control, more options; easy to redesign my website</t>
  </si>
  <si>
    <t>Prestashop</t>
  </si>
  <si>
    <t>ease of use</t>
  </si>
  <si>
    <t>Various apps</t>
  </si>
  <si>
    <t>Payroll / Accounting</t>
  </si>
  <si>
    <t>Marketing seo, digital files</t>
  </si>
  <si>
    <t>I really can't think of anything</t>
  </si>
  <si>
    <t>More guidance on SEO</t>
  </si>
  <si>
    <t>Offer in house payment processing for higher risk vendors;for example vapes</t>
  </si>
  <si>
    <t>Better basic ecommerce solutions baked in to the core product; too many apps to do every little thing</t>
  </si>
  <si>
    <t>I have enjoyed using them, I can't think of anything; shopify apps help to cover areas that shopify doesn't have; there blog function could be better</t>
  </si>
  <si>
    <t>Have better reporting with an integrated pos</t>
  </si>
  <si>
    <t>Go away from all the different apps and all the other subscription costs; at least have it where you have a one time fee; they continue to gouge every cent out of you, lower subscription cost to for shopify if you wont get rid of all the apps</t>
  </si>
  <si>
    <t>I like the way they are currently</t>
  </si>
  <si>
    <t>I think they are a solid company</t>
  </si>
  <si>
    <t>It's a good online platform</t>
  </si>
  <si>
    <t>Shopify makes website design and upkeep very easy; if you can use facebook, you can easliy use shopify</t>
  </si>
  <si>
    <t>Great options for someone wanting to set up a website for retail whether they are a beginner or need something more advanced; I haven't used it much but from others I've heard the customer service is very good</t>
  </si>
  <si>
    <t>It works well; we're happy, critiques are nitpicky at best</t>
  </si>
  <si>
    <t>Because of in house payment processing for higher risk vendors</t>
  </si>
  <si>
    <t>There is alot that I don't like about Shopify but it is the only option that does everything I need; POS Website all intergrated with inventory management</t>
  </si>
  <si>
    <t>I have referred friends to Shopify in the past; it is easy to use and easy to set up</t>
  </si>
  <si>
    <t>I can't think of anything that would lead us to use a different provider</t>
  </si>
  <si>
    <t>If Shopify increased their rates by a large amount and another provider offered similar services</t>
  </si>
  <si>
    <t>Someone that offered a cheaper alternative; specifically no per sale processing fees</t>
  </si>
  <si>
    <t>Cheaper services, better initially available services with introductory offer</t>
  </si>
  <si>
    <t>Not sure, I really don't want to switch</t>
  </si>
  <si>
    <t>A better pos integration</t>
  </si>
  <si>
    <t>Increase in price, telling me what I can or cannot sell in my store or online</t>
  </si>
  <si>
    <t>Cost increases to much or I decide to seek employment elsewhere</t>
  </si>
  <si>
    <t>Customization options</t>
  </si>
  <si>
    <t>Simple to use</t>
  </si>
  <si>
    <t>Site secruity</t>
  </si>
  <si>
    <t>Shopify seems to listen to what their customers need and they are constantly improving things; I think that's a major reason why people are generally happy with their services</t>
  </si>
  <si>
    <t>Shopify charges a per sale fee if you do not use their in house payment processing, however, they will not let me use their in house processor because of the type of items I sell; Should wave the fee in this situation</t>
  </si>
  <si>
    <t>The chat help on Shopify is so bad; they are slow and never actually have answers</t>
  </si>
  <si>
    <t>I feel very confident that Shopify is the best provider for my company</t>
  </si>
  <si>
    <t>Shopify listens to their customers</t>
  </si>
  <si>
    <t>No feeling really; it is a tool that I use</t>
  </si>
  <si>
    <t>It's great; works fine, we're happy and not looking for other providers, whereas we grew out of our previous providers rather quickly</t>
  </si>
  <si>
    <t>I really love the opportunity that shopify gives me, I am confident about my sites security</t>
  </si>
  <si>
    <t>It's the best option</t>
  </si>
  <si>
    <t>It is a good option right now, but will continue to look for a better option in the future</t>
  </si>
  <si>
    <t>I think it is a great product for beginners; it is self explanatory and the options for layout are great</t>
  </si>
  <si>
    <t>Respondent 131</t>
  </si>
  <si>
    <t>Respondent 132</t>
  </si>
  <si>
    <t>Respondent 133</t>
  </si>
  <si>
    <t>Respondent 134</t>
  </si>
  <si>
    <t>Respondent 135</t>
  </si>
  <si>
    <t>Respondent 136</t>
  </si>
  <si>
    <t>ECommerce Manager</t>
  </si>
  <si>
    <t>IT Director</t>
  </si>
  <si>
    <t>Owner/CEO</t>
  </si>
  <si>
    <t>Oversee all financial and operational matters</t>
  </si>
  <si>
    <t>Improve sales through marketing and promotion activities; implementing website functionalities; create products; create the website architecture</t>
  </si>
  <si>
    <t>Everything; selling, marketing, store design, managing inventory</t>
  </si>
  <si>
    <t>Oversee IT for department and responsible for making all related decisions</t>
  </si>
  <si>
    <t>Sourcing beauty products from global vendors, marketing to customers, pricing, inventory, customer service and interaction</t>
  </si>
  <si>
    <t>Stationary retail</t>
  </si>
  <si>
    <t>Fashion manufacturer</t>
  </si>
  <si>
    <t>Beauty retail</t>
  </si>
  <si>
    <t>Art gallery</t>
  </si>
  <si>
    <t>Body care sales</t>
  </si>
  <si>
    <t>Much better platform for our needed</t>
  </si>
  <si>
    <t>Easier to use and less expensive</t>
  </si>
  <si>
    <t>Less selling of external apps</t>
  </si>
  <si>
    <t>Improve integration with apps like mailchimp via third parties (i.e. shopsync) or directly; that is my biggest painpoint</t>
  </si>
  <si>
    <t>Better communication</t>
  </si>
  <si>
    <t>Create a faster user interface</t>
  </si>
  <si>
    <t>Be more responsive when we express our concerns</t>
  </si>
  <si>
    <t>Not at this moment; we've been happy</t>
  </si>
  <si>
    <t>It's super intuitive and easy to use</t>
  </si>
  <si>
    <t>It's the best e-commerce platform; I was able to go from 0-300k in a year off the back of shopify and it's apps</t>
  </si>
  <si>
    <t>Overall great value and service</t>
  </si>
  <si>
    <t>Because of the many resources and options</t>
  </si>
  <si>
    <t>Overall, very satisfied with the platform</t>
  </si>
  <si>
    <t>They have been easy to work with for any issue we've had; the software is intuitive</t>
  </si>
  <si>
    <t>Unique features to help promote us</t>
  </si>
  <si>
    <t>I have no intention to switch at this time</t>
  </si>
  <si>
    <t>Pricing, easy to use, more bonus feature at no cost</t>
  </si>
  <si>
    <t>Mailing list integration issues</t>
  </si>
  <si>
    <t>Possibly cost or better customer service</t>
  </si>
  <si>
    <t>Better pricing; better inventory integration</t>
  </si>
  <si>
    <t>Possibility of customization</t>
  </si>
  <si>
    <t>I enjoy it, makes my business run not sure how it would work if I was bigger</t>
  </si>
  <si>
    <t>I've been very happy with the software and ease of use, as well as the customer service</t>
  </si>
  <si>
    <t>I trust Shopify to run my business</t>
  </si>
  <si>
    <t>Very happy with their services</t>
  </si>
  <si>
    <t>I feel very satisfied with Shopify; they have a very comprehensive service</t>
  </si>
  <si>
    <t>Very satisfied and would recommend to others</t>
  </si>
  <si>
    <t>Respondent 137</t>
  </si>
  <si>
    <t>Vermont; VT</t>
  </si>
  <si>
    <t>Sell creative prompts</t>
  </si>
  <si>
    <t>Yahoo</t>
  </si>
  <si>
    <t>It was not convinient</t>
  </si>
  <si>
    <t>I've bought hardware</t>
  </si>
  <si>
    <t>Add wholesale; add more options for upselling</t>
  </si>
  <si>
    <t>Rating is because it works and I'm happy and customer service is nice</t>
  </si>
  <si>
    <t>If Shopify went out of business or did something really stupid or immoral that made things very difficult for me either personally or professionally</t>
  </si>
  <si>
    <t>I'm happy that it works and I'm comfortable spending time there everyday</t>
  </si>
  <si>
    <t>Respondent 138</t>
  </si>
  <si>
    <t>Respondent 139</t>
  </si>
  <si>
    <t>Respondent 140</t>
  </si>
  <si>
    <t>Respondent 141</t>
  </si>
  <si>
    <t>User friendly</t>
  </si>
  <si>
    <t>7+ years</t>
  </si>
  <si>
    <t>Weighted average</t>
  </si>
  <si>
    <t>Within those who use other platforms</t>
  </si>
  <si>
    <t>Within all respondents</t>
  </si>
  <si>
    <t>Reliability</t>
  </si>
  <si>
    <t>If price increases AND/OR customization removed / charged</t>
  </si>
  <si>
    <t>A more starter friendly platform</t>
  </si>
  <si>
    <t>Technical difficulties</t>
  </si>
  <si>
    <t>Lower price on other page, same/better customization features</t>
  </si>
  <si>
    <t>Shipping problems</t>
  </si>
  <si>
    <t>More customization / coding options on other page</t>
  </si>
  <si>
    <t>other</t>
  </si>
  <si>
    <t>No future improvements /escalation</t>
  </si>
  <si>
    <t>Most famous</t>
  </si>
  <si>
    <t>More apps / coding/ design capabilities</t>
  </si>
  <si>
    <t>Better coding process/options</t>
  </si>
  <si>
    <t>Better customer support</t>
  </si>
  <si>
    <t>No way to improve, all great</t>
  </si>
  <si>
    <t>More updates</t>
  </si>
  <si>
    <t>Make app store better, depend less on apps</t>
  </si>
  <si>
    <t>Improve shipping, buying and inventory process/customization</t>
  </si>
  <si>
    <t>Partner to help on the store</t>
  </si>
  <si>
    <t>Better reporting options / Data analytics</t>
  </si>
  <si>
    <t>Make it easy and more open to customize your store, more user friendly, or more educational content</t>
  </si>
  <si>
    <t>Respondent 142</t>
  </si>
  <si>
    <t>Respondent 143</t>
  </si>
  <si>
    <t>Respondent 144</t>
  </si>
  <si>
    <t>Respondent 145</t>
  </si>
  <si>
    <t>Respondent 146</t>
  </si>
  <si>
    <t>Respondent 147</t>
  </si>
  <si>
    <t>Respondent 148</t>
  </si>
  <si>
    <t>Respondent 149</t>
  </si>
  <si>
    <t>Respondent 150</t>
  </si>
  <si>
    <t>Receptionist</t>
  </si>
  <si>
    <t>Owner/maker</t>
  </si>
  <si>
    <t>Founder/Owner</t>
  </si>
  <si>
    <t>Selling items</t>
  </si>
  <si>
    <t>Selling jewelry</t>
  </si>
  <si>
    <t>Solopreneur</t>
  </si>
  <si>
    <t>To maintain and handle all store related activities</t>
  </si>
  <si>
    <t>Selling and creating</t>
  </si>
  <si>
    <t>Buy/Sell</t>
  </si>
  <si>
    <t>Buy and sell products, control flow of income, choose where to place e-commerce store</t>
  </si>
  <si>
    <t>I answer phone calls, and greet and assist customers</t>
  </si>
  <si>
    <t>Sales, finance, operations, making sure everything runs smoothly</t>
  </si>
  <si>
    <t>I'm a one woman show - so I do everything for the business: manufacturing, design, shipping, promotion, selling, accounting, etc</t>
  </si>
  <si>
    <t>I do everything, I'm the owner</t>
  </si>
  <si>
    <t>Connecticut; CT</t>
  </si>
  <si>
    <t>Hawaii; HI</t>
  </si>
  <si>
    <t>Online women's fitness apparel store</t>
  </si>
  <si>
    <t>Handmade jewelry seller</t>
  </si>
  <si>
    <t>Gifts</t>
  </si>
  <si>
    <t>Virtual Programs</t>
  </si>
  <si>
    <t>Natural soap manufacturer</t>
  </si>
  <si>
    <t>Online retail</t>
  </si>
  <si>
    <t>We are a service company that provides a valuable option to people</t>
  </si>
  <si>
    <t>Art</t>
  </si>
  <si>
    <t>My company sells all natural baby products</t>
  </si>
  <si>
    <t>We are a health-food company, selling collagen-based foods</t>
  </si>
  <si>
    <t>I make and sell bow ties</t>
  </si>
  <si>
    <t>Shoppy.gg</t>
  </si>
  <si>
    <t>The ease of use</t>
  </si>
  <si>
    <t>Miva Merchant</t>
  </si>
  <si>
    <t>Ebay, Etsy</t>
  </si>
  <si>
    <t>Didn't switch just added Shopify</t>
  </si>
  <si>
    <t>Not convinient</t>
  </si>
  <si>
    <t>Miva Merchant, WooCommerce</t>
  </si>
  <si>
    <t>More flexibility and marketing tools available, also less expensive; and more user-friendly for both us and consumers</t>
  </si>
  <si>
    <t>Bought a themes</t>
  </si>
  <si>
    <t>Better prices will be enough</t>
  </si>
  <si>
    <t>Easier website building</t>
  </si>
  <si>
    <t>Make the user experience more friendly</t>
  </si>
  <si>
    <t>Have cheaper prices</t>
  </si>
  <si>
    <t>Lower prices be more available</t>
  </si>
  <si>
    <t>Nothing; the overall expierience has been amazing</t>
  </si>
  <si>
    <t>The company can interact with businesses directly and gain feedback that way</t>
  </si>
  <si>
    <t>We would love to see more flexibility on the back end for things like "fill your box" type bundles; we would also love more flexibility with coupon codes (the ability to use multiple coupons at once); overall, though, Shopify is amazing</t>
  </si>
  <si>
    <t>Resign in third party apps</t>
  </si>
  <si>
    <t>Increase number of free trainings, make more apps available for free (e.g. store popups), provide more free web design themes</t>
  </si>
  <si>
    <t>Help me get sales</t>
  </si>
  <si>
    <t>Because they are satisfying for me</t>
  </si>
  <si>
    <t>Price is too high definitely</t>
  </si>
  <si>
    <t>I think other people ought to try it out</t>
  </si>
  <si>
    <t>they're a great company</t>
  </si>
  <si>
    <t>Because I like Shopify</t>
  </si>
  <si>
    <t>It's become a very simple way to run my online store</t>
  </si>
  <si>
    <t>The company is very unique and helpful to business owners</t>
  </si>
  <si>
    <t>Amazing features and customer service</t>
  </si>
  <si>
    <t>I can usually do anything I want to do when using Shopify, but there are obviously added costs to lots of features, but overall I'm very happy with the functionality</t>
  </si>
  <si>
    <t>Their service is well designed i.e. my online store works without any issues and their customer service reps are professional, helpful, and fast</t>
  </si>
  <si>
    <t>That is where I am at</t>
  </si>
  <si>
    <t>Price needs to be better</t>
  </si>
  <si>
    <t>If they went out of business, or excessive advertising</t>
  </si>
  <si>
    <t>N/a - as stated not likely to switch</t>
  </si>
  <si>
    <t>The services can be expanded</t>
  </si>
  <si>
    <t>I don't want to switch</t>
  </si>
  <si>
    <t>Good prices and great platform</t>
  </si>
  <si>
    <t>I would not switch; I enjoy Shopify</t>
  </si>
  <si>
    <t>If the company completely stopped helping my company or if they quit</t>
  </si>
  <si>
    <t>If we got a much better rate and found another service to be more user-friendly for us to make changes on it ourselves without hiring a developer</t>
  </si>
  <si>
    <t>If another e-commerce platform offered better inventory management/syncing or better store designs</t>
  </si>
  <si>
    <t>Massive technical issues with my site or a significant price increase</t>
  </si>
  <si>
    <t>Aesthetics</t>
  </si>
  <si>
    <t>The ability for a regular person, without specialized skills, to work in the back end and make changes to the storefront/customer accounts and orders</t>
  </si>
  <si>
    <t>A large number of apps to choose from is hugely beneficial for running an online store</t>
  </si>
  <si>
    <t>Very professional, user friendly but can be a little cheaper</t>
  </si>
  <si>
    <t>Overall I'm pretty happy with Shopify - in fact I've noticed during this survey that I never even have to think, let alone worry about my site and that piece of mind is what you want to experience when running a website</t>
  </si>
  <si>
    <t>I think it's a good company for those seriously considering ecommerce</t>
  </si>
  <si>
    <t>It's ok; nothing extra special about it</t>
  </si>
  <si>
    <t>Great idea and worth supporting</t>
  </si>
  <si>
    <t>They're a great platform</t>
  </si>
  <si>
    <t>I love Shopify very much</t>
  </si>
  <si>
    <t>Good company</t>
  </si>
  <si>
    <t>I absolutely love Shopify; they help my company so well</t>
  </si>
  <si>
    <t>It has been a true delight to have something that just works, so well</t>
  </si>
  <si>
    <t>I appreciate the opportunity to own and build my own shop and gave been pleased these last few years to have such a solid platform</t>
  </si>
  <si>
    <t>It's an easy way to run your own store, free of trouble and so much affordable than designing a site from scratch, so overall I'm very happy with their services</t>
  </si>
  <si>
    <t>It is a great platform</t>
  </si>
  <si>
    <t>Business Owner</t>
  </si>
  <si>
    <t>I'm involved in all aspects of the business, from product design, supply chain to road to market</t>
  </si>
  <si>
    <t>We manufacture and sell lifestyle/sports socks as our main business, we complement with other sports apparel</t>
  </si>
  <si>
    <t>We have been more focused on using apps thru Shopify at this moments rather than other services from the platform, I would rather see more apps built from inside (with support) than 3rd party, specially on the marketing side</t>
  </si>
  <si>
    <t>The back end integration to other marketplaces makes it very easy to have one centralized back end, to us that makes a difference</t>
  </si>
  <si>
    <t>We believe at this moment Shopify is the benchmark in the industry, so really no need to switch</t>
  </si>
  <si>
    <t>We would love to have a solid email partnership like used to have with MailChimp</t>
  </si>
  <si>
    <t>Great, I have seen the evolution through the years with major improvements; Hats off</t>
  </si>
  <si>
    <t>Within those who used other platforms</t>
  </si>
  <si>
    <t>Average:</t>
  </si>
  <si>
    <t>Weighted Average:</t>
  </si>
  <si>
    <t>Within those who stated "other"</t>
  </si>
  <si>
    <t>Weighted average:</t>
  </si>
  <si>
    <t>Food</t>
  </si>
  <si>
    <t>Body care / beauty / Health / Sport</t>
  </si>
  <si>
    <t xml:space="preserve">There are several I work with on shopify:
1) retail online store for nonalcoholic cocktail mixers
2) fitness, whole health minded life coaching
3) cricket protein powder
4) a salon wanting to sell products online </t>
  </si>
  <si>
    <t>Pet Products</t>
  </si>
  <si>
    <t>Digital</t>
  </si>
  <si>
    <t>Baby, kids and maternity products</t>
  </si>
  <si>
    <t>Q4. What does your company do/ what kind of company are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</si>
</sst>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409]#,##0"/>
  </numFmts>
  <fonts count="7" x14ac:knownFonts="1">
    <font>
      <sz val="11"/>
      <color theme="1"/>
      <name val="Calibri"/>
      <family val="2"/>
      <scheme val="minor"/>
    </font>
    <font>
      <sz val="12"/>
      <color theme="1"/>
      <name val="Arial"/>
      <family val="2"/>
      <charset val="204"/>
    </font>
    <font>
      <b/>
      <sz val="12"/>
      <color theme="1"/>
      <name val="Arial"/>
      <family val="2"/>
      <charset val="204"/>
    </font>
    <font>
      <b/>
      <sz val="12"/>
      <color indexed="8"/>
      <name val="Arial"/>
      <family val="2"/>
      <charset val="204"/>
    </font>
    <font>
      <b/>
      <sz val="12"/>
      <color theme="0"/>
      <name val="Arial"/>
      <family val="2"/>
      <charset val="204"/>
    </font>
    <font>
      <b/>
      <sz val="11"/>
      <color theme="0"/>
      <name val="Calibri"/>
      <family val="2"/>
      <scheme val="minor"/>
    </font>
    <font>
      <b/>
      <sz val="18"/>
      <color theme="0"/>
      <name val="Arial"/>
      <family val="2"/>
      <charset val="204"/>
    </font>
  </fonts>
  <fills count="7">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1"/>
        <bgColor indexed="64"/>
      </patternFill>
    </fill>
    <fill>
      <patternFill patternType="solid">
        <fgColor theme="9"/>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xf>
    <xf numFmtId="0" fontId="3" fillId="0" borderId="0" xfId="0" applyFont="1" applyAlignment="1">
      <alignment horizontal="left"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right" vertical="center" wrapText="1"/>
    </xf>
    <xf numFmtId="0" fontId="1" fillId="0" borderId="0" xfId="0" applyFont="1" applyAlignment="1">
      <alignment horizontal="right" vertical="center" wrapText="1"/>
    </xf>
    <xf numFmtId="9" fontId="1" fillId="0" borderId="0" xfId="0" applyNumberFormat="1" applyFont="1" applyAlignment="1">
      <alignment horizontal="center" vertical="center" wrapText="1"/>
    </xf>
    <xf numFmtId="9" fontId="2" fillId="2" borderId="0" xfId="0" applyNumberFormat="1" applyFont="1" applyFill="1" applyAlignment="1">
      <alignment horizontal="center" vertical="center" wrapText="1"/>
    </xf>
    <xf numFmtId="164" fontId="1" fillId="0" borderId="0" xfId="0" applyNumberFormat="1" applyFont="1" applyAlignment="1">
      <alignment horizontal="center" vertical="center" wrapText="1"/>
    </xf>
    <xf numFmtId="10" fontId="1" fillId="0" borderId="0" xfId="0" applyNumberFormat="1" applyFont="1" applyAlignment="1">
      <alignment horizontal="center" vertical="center" wrapText="1"/>
    </xf>
    <xf numFmtId="0" fontId="4" fillId="3" borderId="0" xfId="0" applyFont="1" applyFill="1" applyAlignment="1">
      <alignment horizontal="center" vertical="center" wrapText="1"/>
    </xf>
    <xf numFmtId="2" fontId="1" fillId="0" borderId="0" xfId="0" applyNumberFormat="1"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horizontal="right" vertical="center" wrapText="1"/>
    </xf>
    <xf numFmtId="10" fontId="2" fillId="0" borderId="0" xfId="0" applyNumberFormat="1" applyFont="1" applyAlignment="1">
      <alignment horizontal="center" vertical="center" wrapText="1"/>
    </xf>
    <xf numFmtId="164" fontId="2" fillId="2" borderId="0" xfId="0" applyNumberFormat="1" applyFont="1" applyFill="1" applyAlignment="1">
      <alignment horizontal="center" vertical="center" wrapText="1"/>
    </xf>
    <xf numFmtId="165" fontId="1" fillId="0" borderId="0" xfId="0" applyNumberFormat="1" applyFont="1" applyAlignment="1">
      <alignment horizontal="center" vertical="center" wrapText="1"/>
    </xf>
    <xf numFmtId="165" fontId="2" fillId="2"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Alignment="1">
      <alignment horizontal="center" vertical="center" wrapText="1"/>
    </xf>
    <xf numFmtId="0" fontId="2" fillId="5" borderId="0" xfId="0" applyFont="1" applyFill="1" applyAlignment="1">
      <alignment horizontal="center" vertical="center" wrapText="1"/>
    </xf>
    <xf numFmtId="0" fontId="0" fillId="5" borderId="0" xfId="0" applyFill="1" applyAlignment="1">
      <alignment horizontal="center" vertical="center" wrapText="1"/>
    </xf>
    <xf numFmtId="0" fontId="4" fillId="3" borderId="0" xfId="0" applyFont="1" applyFill="1" applyAlignment="1">
      <alignment horizontal="center" vertical="center" wrapText="1"/>
    </xf>
    <xf numFmtId="0" fontId="4" fillId="3" borderId="0" xfId="0" applyFont="1" applyFill="1" applyAlignment="1">
      <alignment horizontal="center" vertical="center" wrapText="1"/>
    </xf>
    <xf numFmtId="166" fontId="2" fillId="0" borderId="0" xfId="0" applyNumberFormat="1" applyFont="1" applyAlignment="1">
      <alignment horizontal="center" vertical="center" wrapText="1"/>
    </xf>
    <xf numFmtId="166" fontId="1"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4" fillId="3" borderId="0" xfId="0" applyFont="1" applyFill="1" applyAlignment="1">
      <alignment horizontal="center" vertical="center" wrapText="1"/>
    </xf>
    <xf numFmtId="0" fontId="4" fillId="3" borderId="0" xfId="0" applyFont="1" applyFill="1" applyAlignment="1">
      <alignment horizontal="center" vertical="center" wrapText="1"/>
    </xf>
    <xf numFmtId="0" fontId="4" fillId="3" borderId="0" xfId="0" applyFont="1" applyFill="1" applyAlignment="1">
      <alignment horizontal="center" vertical="center" wrapText="1"/>
    </xf>
    <xf numFmtId="0" fontId="4" fillId="3" borderId="0" xfId="0" applyFont="1" applyFill="1" applyAlignment="1">
      <alignment horizontal="center" vertical="center" wrapText="1"/>
    </xf>
    <xf numFmtId="0" fontId="4" fillId="3" borderId="0" xfId="0" applyFont="1" applyFill="1" applyAlignment="1">
      <alignment horizontal="center" vertical="center" wrapText="1"/>
    </xf>
    <xf numFmtId="0" fontId="2" fillId="0" borderId="0" xfId="0" applyFont="1" applyAlignment="1">
      <alignment horizontal="center" vertical="center" wrapText="1"/>
    </xf>
    <xf numFmtId="165" fontId="2" fillId="0" borderId="0" xfId="0" applyNumberFormat="1" applyFont="1" applyAlignment="1">
      <alignment horizontal="center" vertical="center" wrapText="1"/>
    </xf>
    <xf numFmtId="1" fontId="2" fillId="2"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1" fillId="0" borderId="0" xfId="0" applyFont="1" applyFill="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5" borderId="0" xfId="0" applyFont="1" applyFill="1" applyAlignment="1">
      <alignment horizontal="center" vertical="center" wrapText="1"/>
    </xf>
    <xf numFmtId="0" fontId="0" fillId="5" borderId="0" xfId="0" applyFill="1" applyAlignment="1">
      <alignment horizontal="center"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0" fontId="4" fillId="3" borderId="0" xfId="0" applyNumberFormat="1" applyFont="1" applyFill="1" applyAlignment="1">
      <alignment horizontal="center" vertical="center" wrapText="1"/>
    </xf>
    <xf numFmtId="10" fontId="5" fillId="3" borderId="0" xfId="0" applyNumberFormat="1"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Title</a:t>
            </a:r>
          </a:p>
        </c:rich>
      </c:tx>
      <c:layout>
        <c:manualLayout>
          <c:xMode val="edge"/>
          <c:yMode val="edge"/>
          <c:x val="0.47764725837841698"/>
          <c:y val="8.12182741116751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5FEA-43CD-8F7F-B975BA6B0CF9}"/>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5FEA-43CD-8F7F-B975BA6B0CF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'Q2'!$B$5:$B$11</c:f>
              <c:strCache>
                <c:ptCount val="7"/>
                <c:pt idx="0">
                  <c:v>Owner</c:v>
                </c:pt>
                <c:pt idx="1">
                  <c:v>Manager</c:v>
                </c:pt>
                <c:pt idx="2">
                  <c:v>CEO &amp; Founder</c:v>
                </c:pt>
                <c:pt idx="3">
                  <c:v>Director</c:v>
                </c:pt>
                <c:pt idx="4">
                  <c:v>Consultant</c:v>
                </c:pt>
                <c:pt idx="5">
                  <c:v>President</c:v>
                </c:pt>
                <c:pt idx="6">
                  <c:v>Other</c:v>
                </c:pt>
              </c:strCache>
            </c:strRef>
          </c:cat>
          <c:val>
            <c:numRef>
              <c:f>'Q2'!$D$5:$D$11</c:f>
              <c:numCache>
                <c:formatCode>0%</c:formatCode>
                <c:ptCount val="7"/>
                <c:pt idx="0">
                  <c:v>0.38666666666666666</c:v>
                </c:pt>
                <c:pt idx="1">
                  <c:v>0.20666666666666667</c:v>
                </c:pt>
                <c:pt idx="2">
                  <c:v>0.1</c:v>
                </c:pt>
                <c:pt idx="3">
                  <c:v>0.08</c:v>
                </c:pt>
                <c:pt idx="4">
                  <c:v>2.6666666666666668E-2</c:v>
                </c:pt>
                <c:pt idx="5">
                  <c:v>3.3333333333333333E-2</c:v>
                </c:pt>
                <c:pt idx="6">
                  <c:v>0.16666666666666666</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The cost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A881-4FB2-9179-BFDB27F4E925}"/>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41EB-47B9-9544-E5CF703EDF2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'Q10'!$B$5:$B$11</c:f>
              <c:strCache>
                <c:ptCount val="7"/>
                <c:pt idx="0">
                  <c:v>$100 - $500</c:v>
                </c:pt>
                <c:pt idx="1">
                  <c:v>$501 - $1K</c:v>
                </c:pt>
                <c:pt idx="2">
                  <c:v>$1.1K - $3K</c:v>
                </c:pt>
                <c:pt idx="3">
                  <c:v>$3.1K - $5K</c:v>
                </c:pt>
                <c:pt idx="4">
                  <c:v>$5.1K - $8K</c:v>
                </c:pt>
                <c:pt idx="5">
                  <c:v>$8.1K - $10K</c:v>
                </c:pt>
                <c:pt idx="6">
                  <c:v> &gt; $10K</c:v>
                </c:pt>
              </c:strCache>
            </c:strRef>
          </c:cat>
          <c:val>
            <c:numRef>
              <c:f>'Q10'!$D$5:$D$11</c:f>
              <c:numCache>
                <c:formatCode>0.0%</c:formatCode>
                <c:ptCount val="7"/>
                <c:pt idx="0">
                  <c:v>0.53333333333333333</c:v>
                </c:pt>
                <c:pt idx="1">
                  <c:v>0.11333333333333333</c:v>
                </c:pt>
                <c:pt idx="2">
                  <c:v>0.12</c:v>
                </c:pt>
                <c:pt idx="3">
                  <c:v>0.10666666666666667</c:v>
                </c:pt>
                <c:pt idx="4">
                  <c:v>1.3333333333333334E-2</c:v>
                </c:pt>
                <c:pt idx="5">
                  <c:v>0.04</c:v>
                </c:pt>
                <c:pt idx="6">
                  <c:v>7.3333333333333334E-2</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Does respondent use any other services from Shopify?</a:t>
            </a:r>
          </a:p>
        </c:rich>
      </c:tx>
      <c:layout>
        <c:manualLayout>
          <c:xMode val="edge"/>
          <c:yMode val="edge"/>
          <c:x val="0.13098025275057323"/>
          <c:y val="9.1874312626088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540818270901338E-2"/>
              <c:y val="-9.83283322659981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3714314716001579E-2"/>
              <c:y val="-3.95620794209666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3333333333333316E-2"/>
              <c:y val="-6.0952380952380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876190476190477E-2"/>
              <c:y val="-2.328015434609370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9619047619047616E-2"/>
              <c:y val="5.58730158730158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6190476190476197E-2"/>
              <c:y val="4.06349206349205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1940906370902286"/>
          <c:y val="0.30400582960548955"/>
          <c:w val="0.57623054454536293"/>
          <c:h val="0.65622141705294545"/>
        </c:manualLayout>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1-F883-4282-8C01-AF4245F356BF}"/>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883-4282-8C01-AF4245F356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83-4282-8C01-AF4245F356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83-4282-8C01-AF4245F356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83-4282-8C01-AF4245F356B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883-4282-8C01-AF4245F356B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883-4282-8C01-AF4245F356B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883-4282-8C01-AF4245F356B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83-4282-8C01-AF4245F356B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83-4282-8C01-AF4245F356BF}"/>
              </c:ext>
            </c:extLst>
          </c:dPt>
          <c:dLbls>
            <c:dLbl>
              <c:idx val="4"/>
              <c:layout>
                <c:manualLayout>
                  <c:x val="-3.9619047619047616E-2"/>
                  <c:y val="5.58730158730158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883-4282-8C01-AF4245F356BF}"/>
                </c:ext>
              </c:extLst>
            </c:dLbl>
            <c:dLbl>
              <c:idx val="5"/>
              <c:layout>
                <c:manualLayout>
                  <c:x val="-7.6190476190476197E-2"/>
                  <c:y val="4.06349206349205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883-4282-8C01-AF4245F356BF}"/>
                </c:ext>
              </c:extLst>
            </c:dLbl>
            <c:dLbl>
              <c:idx val="6"/>
              <c:layout>
                <c:manualLayout>
                  <c:x val="-4.876190476190477E-2"/>
                  <c:y val="-2.3280154346093701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883-4282-8C01-AF4245F356BF}"/>
                </c:ext>
              </c:extLst>
            </c:dLbl>
            <c:dLbl>
              <c:idx val="7"/>
              <c:layout>
                <c:manualLayout>
                  <c:x val="-5.3333333333333316E-2"/>
                  <c:y val="-6.0952380952380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83-4282-8C01-AF4245F356BF}"/>
                </c:ext>
              </c:extLst>
            </c:dLbl>
            <c:dLbl>
              <c:idx val="8"/>
              <c:layout>
                <c:manualLayout>
                  <c:x val="1.3714314716001579E-2"/>
                  <c:y val="-3.95620794209666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83-4282-8C01-AF4245F356BF}"/>
                </c:ext>
              </c:extLst>
            </c:dLbl>
            <c:dLbl>
              <c:idx val="9"/>
              <c:layout>
                <c:manualLayout>
                  <c:x val="7.540818270901338E-2"/>
                  <c:y val="-9.832833226599814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883-4282-8C01-AF4245F356B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ru-RU"/>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'Q11'!$B$5:$B$6</c:f>
              <c:strCache>
                <c:ptCount val="2"/>
                <c:pt idx="0">
                  <c:v>Yes</c:v>
                </c:pt>
                <c:pt idx="1">
                  <c:v>No</c:v>
                </c:pt>
              </c:strCache>
            </c:strRef>
          </c:cat>
          <c:val>
            <c:numRef>
              <c:f>'Q11'!$D$5:$D$6</c:f>
              <c:numCache>
                <c:formatCode>0%</c:formatCode>
                <c:ptCount val="2"/>
                <c:pt idx="0">
                  <c:v>0.3</c:v>
                </c:pt>
                <c:pt idx="1">
                  <c:v>0.7</c:v>
                </c:pt>
              </c:numCache>
            </c:numRef>
          </c:val>
          <c:extLst>
            <c:ext xmlns:c16="http://schemas.microsoft.com/office/drawing/2014/chart" uri="{C3380CC4-5D6E-409C-BE32-E72D297353CC}">
              <c16:uniqueId val="{00000014-F883-4282-8C01-AF4245F356B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Other services from Shopify, used by respondents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'Q11'!$N$5:$N$7</c:f>
              <c:strCache>
                <c:ptCount val="3"/>
                <c:pt idx="0">
                  <c:v>Payments</c:v>
                </c:pt>
                <c:pt idx="1">
                  <c:v>Capital</c:v>
                </c:pt>
                <c:pt idx="2">
                  <c:v>Other</c:v>
                </c:pt>
              </c:strCache>
            </c:strRef>
          </c:cat>
          <c:val>
            <c:numRef>
              <c:f>'Q11'!$P$5:$P$7</c:f>
              <c:numCache>
                <c:formatCode>0.00%</c:formatCode>
                <c:ptCount val="3"/>
                <c:pt idx="0">
                  <c:v>0.93333333333333335</c:v>
                </c:pt>
                <c:pt idx="1">
                  <c:v>0.26666666666666666</c:v>
                </c:pt>
                <c:pt idx="2">
                  <c:v>0.24444444444444444</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u="none" strike="noStrike" baseline="0">
                <a:effectLst/>
              </a:rPr>
              <a:t>Other services from Shopify, used by respondent</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'Q11'!$S$5:$S$7</c:f>
              <c:strCache>
                <c:ptCount val="3"/>
                <c:pt idx="0">
                  <c:v>Payments</c:v>
                </c:pt>
                <c:pt idx="1">
                  <c:v>Capital</c:v>
                </c:pt>
                <c:pt idx="2">
                  <c:v>Other</c:v>
                </c:pt>
              </c:strCache>
            </c:strRef>
          </c:cat>
          <c:val>
            <c:numRef>
              <c:f>'Q11'!$U$5:$U$7</c:f>
              <c:numCache>
                <c:formatCode>0.00%</c:formatCode>
                <c:ptCount val="3"/>
                <c:pt idx="0">
                  <c:v>0.28000000000000003</c:v>
                </c:pt>
                <c:pt idx="1">
                  <c:v>0.08</c:v>
                </c:pt>
                <c:pt idx="2">
                  <c:v>7.3333333333333334E-2</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max val="1"/>
        </c:scaling>
        <c:delete val="1"/>
        <c:axPos val="l"/>
        <c:numFmt formatCode="0.00%" sourceLinked="1"/>
        <c:majorTickMark val="out"/>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NPS</a:t>
            </a:r>
          </a:p>
        </c:rich>
      </c:tx>
      <c:layout>
        <c:manualLayout>
          <c:xMode val="edge"/>
          <c:yMode val="edge"/>
          <c:x val="0.38913105327482922"/>
          <c:y val="7.8517132872203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540818270901338E-2"/>
              <c:y val="-9.83283322659981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3714314716001579E-2"/>
              <c:y val="-3.95620794209666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3333333333333316E-2"/>
              <c:y val="-6.0952380952380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876190476190477E-2"/>
              <c:y val="-2.328015434609370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9619047619047616E-2"/>
              <c:y val="5.58730158730158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6190476190476197E-2"/>
              <c:y val="4.06349206349205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7416841978722125"/>
          <c:y val="0.30427029031343383"/>
          <c:w val="0.54988172279991709"/>
          <c:h val="0.59862470099824772"/>
        </c:manualLayout>
      </c:layout>
      <c:pieChart>
        <c:varyColors val="1"/>
        <c:ser>
          <c:idx val="0"/>
          <c:order val="0"/>
          <c:dPt>
            <c:idx val="0"/>
            <c:bubble3D val="0"/>
            <c:spPr>
              <a:solidFill>
                <a:srgbClr val="4472C4"/>
              </a:solidFill>
              <a:ln w="19050">
                <a:solidFill>
                  <a:schemeClr val="lt1"/>
                </a:solidFill>
              </a:ln>
              <a:effectLst/>
            </c:spPr>
            <c:extLst>
              <c:ext xmlns:c16="http://schemas.microsoft.com/office/drawing/2014/chart" uri="{C3380CC4-5D6E-409C-BE32-E72D297353CC}">
                <c16:uniqueId val="{00000001-2A05-4BD5-A82B-4B259D9A09D2}"/>
              </c:ext>
            </c:extLst>
          </c:dPt>
          <c:dPt>
            <c:idx val="1"/>
            <c:bubble3D val="0"/>
            <c:spPr>
              <a:solidFill>
                <a:srgbClr val="ED7D31"/>
              </a:solidFill>
              <a:ln w="19050">
                <a:solidFill>
                  <a:schemeClr val="lt1"/>
                </a:solidFill>
              </a:ln>
              <a:effectLst/>
            </c:spPr>
            <c:extLst>
              <c:ext xmlns:c16="http://schemas.microsoft.com/office/drawing/2014/chart" uri="{C3380CC4-5D6E-409C-BE32-E72D297353CC}">
                <c16:uniqueId val="{00000003-2A05-4BD5-A82B-4B259D9A09D2}"/>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2A05-4BD5-A82B-4B259D9A09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05-4BD5-A82B-4B259D9A09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9B24-4AFC-9A1D-ED360658B7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9B24-4AFC-9A1D-ED360658B7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9B24-4AFC-9A1D-ED360658B72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9B24-4AFC-9A1D-ED360658B72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9B24-4AFC-9A1D-ED360658B72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1-9B24-4AFC-9A1D-ED360658B72D}"/>
              </c:ext>
            </c:extLst>
          </c:dPt>
          <c:dLbls>
            <c:dLbl>
              <c:idx val="0"/>
              <c:layout>
                <c:manualLayout>
                  <c:x val="5.2933688632432398E-2"/>
                  <c:y val="1.228142881031837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05-4BD5-A82B-4B259D9A09D2}"/>
                </c:ext>
              </c:extLst>
            </c:dLbl>
            <c:dLbl>
              <c:idx val="4"/>
              <c:layout>
                <c:manualLayout>
                  <c:x val="-3.9619047619047616E-2"/>
                  <c:y val="5.58730158730158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24-4AFC-9A1D-ED360658B72D}"/>
                </c:ext>
              </c:extLst>
            </c:dLbl>
            <c:dLbl>
              <c:idx val="5"/>
              <c:layout>
                <c:manualLayout>
                  <c:x val="-7.6190476190476197E-2"/>
                  <c:y val="4.06349206349205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B24-4AFC-9A1D-ED360658B72D}"/>
                </c:ext>
              </c:extLst>
            </c:dLbl>
            <c:dLbl>
              <c:idx val="6"/>
              <c:layout>
                <c:manualLayout>
                  <c:x val="-4.876190476190477E-2"/>
                  <c:y val="-2.3280154346093701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B24-4AFC-9A1D-ED360658B72D}"/>
                </c:ext>
              </c:extLst>
            </c:dLbl>
            <c:dLbl>
              <c:idx val="7"/>
              <c:layout>
                <c:manualLayout>
                  <c:x val="-5.3333333333333316E-2"/>
                  <c:y val="-6.0952380952380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24-4AFC-9A1D-ED360658B72D}"/>
                </c:ext>
              </c:extLst>
            </c:dLbl>
            <c:dLbl>
              <c:idx val="8"/>
              <c:layout>
                <c:manualLayout>
                  <c:x val="1.3714314716001579E-2"/>
                  <c:y val="-3.95620794209666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B24-4AFC-9A1D-ED360658B72D}"/>
                </c:ext>
              </c:extLst>
            </c:dLbl>
            <c:dLbl>
              <c:idx val="9"/>
              <c:layout>
                <c:manualLayout>
                  <c:x val="7.540818270901338E-2"/>
                  <c:y val="-9.832833226599814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B24-4AFC-9A1D-ED360658B72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'Q13'!$G$5:$G$7</c:f>
              <c:strCache>
                <c:ptCount val="3"/>
                <c:pt idx="0">
                  <c:v>Detractors</c:v>
                </c:pt>
                <c:pt idx="1">
                  <c:v>Passives</c:v>
                </c:pt>
                <c:pt idx="2">
                  <c:v>Promoters</c:v>
                </c:pt>
              </c:strCache>
            </c:strRef>
          </c:cat>
          <c:val>
            <c:numRef>
              <c:f>'Q13'!$I$5:$I$7</c:f>
              <c:numCache>
                <c:formatCode>0.00%</c:formatCode>
                <c:ptCount val="3"/>
                <c:pt idx="0">
                  <c:v>0.11333333333333333</c:v>
                </c:pt>
                <c:pt idx="1">
                  <c:v>0.36666666666666664</c:v>
                </c:pt>
                <c:pt idx="2">
                  <c:v>0.52</c:v>
                </c:pt>
              </c:numCache>
            </c:numRef>
          </c:val>
          <c:extLst>
            <c:ext xmlns:c16="http://schemas.microsoft.com/office/drawing/2014/chart" uri="{C3380CC4-5D6E-409C-BE32-E72D297353CC}">
              <c16:uniqueId val="{00000000-9B24-4AFC-9A1D-ED360658B7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How likely is respondent to switch to another e-commerce provider in the next 12-24 months?</a:t>
            </a:r>
          </a:p>
        </c:rich>
      </c:tx>
      <c:layout>
        <c:manualLayout>
          <c:xMode val="edge"/>
          <c:yMode val="edge"/>
          <c:x val="0.11597366118708848"/>
          <c:y val="1.95852279028501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540818270901338E-2"/>
              <c:y val="-9.83283322659981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3714314716001579E-2"/>
              <c:y val="-3.95620794209666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3333333333333316E-2"/>
              <c:y val="-6.0952380952380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876190476190477E-2"/>
              <c:y val="-2.328015434609370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9619047619047616E-2"/>
              <c:y val="5.58730158730158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6190476190476197E-2"/>
              <c:y val="4.06349206349205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0945365381958833"/>
          <c:y val="0.31745887397878081"/>
          <c:w val="0.56939701616245342"/>
          <c:h val="0.6094953975823445"/>
        </c:manualLayout>
      </c:layout>
      <c:pieChart>
        <c:varyColors val="1"/>
        <c:ser>
          <c:idx val="0"/>
          <c:order val="0"/>
          <c:dPt>
            <c:idx val="0"/>
            <c:bubble3D val="0"/>
            <c:spPr>
              <a:solidFill>
                <a:srgbClr val="ED7D31"/>
              </a:solidFill>
              <a:ln w="19050">
                <a:solidFill>
                  <a:schemeClr val="lt1"/>
                </a:solidFill>
              </a:ln>
              <a:effectLst/>
            </c:spPr>
            <c:extLst>
              <c:ext xmlns:c16="http://schemas.microsoft.com/office/drawing/2014/chart" uri="{C3380CC4-5D6E-409C-BE32-E72D297353CC}">
                <c16:uniqueId val="{00000001-2A05-4BD5-A82B-4B259D9A09D2}"/>
              </c:ext>
            </c:extLst>
          </c:dPt>
          <c:dPt>
            <c:idx val="1"/>
            <c:bubble3D val="0"/>
            <c:spPr>
              <a:solidFill>
                <a:srgbClr val="70AD47">
                  <a:lumMod val="75000"/>
                </a:srgbClr>
              </a:solidFill>
              <a:ln w="19050">
                <a:solidFill>
                  <a:schemeClr val="lt1"/>
                </a:solidFill>
              </a:ln>
              <a:effectLst/>
            </c:spPr>
            <c:extLst>
              <c:ext xmlns:c16="http://schemas.microsoft.com/office/drawing/2014/chart" uri="{C3380CC4-5D6E-409C-BE32-E72D297353CC}">
                <c16:uniqueId val="{00000003-2A05-4BD5-A82B-4B259D9A09D2}"/>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2A05-4BD5-A82B-4B259D9A09D2}"/>
              </c:ext>
            </c:extLst>
          </c:dPt>
          <c:dPt>
            <c:idx val="3"/>
            <c:bubble3D val="0"/>
            <c:spPr>
              <a:solidFill>
                <a:srgbClr val="4472C4"/>
              </a:solidFill>
              <a:ln w="19050">
                <a:solidFill>
                  <a:schemeClr val="lt1"/>
                </a:solidFill>
              </a:ln>
              <a:effectLst/>
            </c:spPr>
            <c:extLst>
              <c:ext xmlns:c16="http://schemas.microsoft.com/office/drawing/2014/chart" uri="{C3380CC4-5D6E-409C-BE32-E72D297353CC}">
                <c16:uniqueId val="{00000007-2A05-4BD5-A82B-4B259D9A09D2}"/>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9B24-4AFC-9A1D-ED360658B7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9B24-4AFC-9A1D-ED360658B7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9B24-4AFC-9A1D-ED360658B72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9B24-4AFC-9A1D-ED360658B72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9B24-4AFC-9A1D-ED360658B72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1-9B24-4AFC-9A1D-ED360658B72D}"/>
              </c:ext>
            </c:extLst>
          </c:dPt>
          <c:dLbls>
            <c:dLbl>
              <c:idx val="0"/>
              <c:layout>
                <c:manualLayout>
                  <c:x val="0.1230867523138555"/>
                  <c:y val="1.64356216036375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05-4BD5-A82B-4B259D9A09D2}"/>
                </c:ext>
              </c:extLst>
            </c:dLbl>
            <c:dLbl>
              <c:idx val="4"/>
              <c:layout>
                <c:manualLayout>
                  <c:x val="1.3012616843947139E-2"/>
                  <c:y val="-3.1763952041206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24-4AFC-9A1D-ED360658B72D}"/>
                </c:ext>
              </c:extLst>
            </c:dLbl>
            <c:dLbl>
              <c:idx val="5"/>
              <c:layout>
                <c:manualLayout>
                  <c:x val="-7.6190476190476197E-2"/>
                  <c:y val="4.06349206349205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B24-4AFC-9A1D-ED360658B72D}"/>
                </c:ext>
              </c:extLst>
            </c:dLbl>
            <c:dLbl>
              <c:idx val="6"/>
              <c:layout>
                <c:manualLayout>
                  <c:x val="-4.876190476190477E-2"/>
                  <c:y val="-2.3280154346093701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B24-4AFC-9A1D-ED360658B72D}"/>
                </c:ext>
              </c:extLst>
            </c:dLbl>
            <c:dLbl>
              <c:idx val="7"/>
              <c:layout>
                <c:manualLayout>
                  <c:x val="-5.3333333333333316E-2"/>
                  <c:y val="-6.0952380952380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24-4AFC-9A1D-ED360658B72D}"/>
                </c:ext>
              </c:extLst>
            </c:dLbl>
            <c:dLbl>
              <c:idx val="8"/>
              <c:layout>
                <c:manualLayout>
                  <c:x val="1.3714314716001579E-2"/>
                  <c:y val="-3.95620794209666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B24-4AFC-9A1D-ED360658B72D}"/>
                </c:ext>
              </c:extLst>
            </c:dLbl>
            <c:dLbl>
              <c:idx val="9"/>
              <c:layout>
                <c:manualLayout>
                  <c:x val="7.540818270901338E-2"/>
                  <c:y val="-9.832833226599814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B24-4AFC-9A1D-ED360658B72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'Q14'!$B$5:$B$9</c:f>
              <c:strCache>
                <c:ptCount val="5"/>
                <c:pt idx="0">
                  <c:v>Likely</c:v>
                </c:pt>
                <c:pt idx="1">
                  <c:v>Not likely</c:v>
                </c:pt>
                <c:pt idx="2">
                  <c:v>Not likely at all</c:v>
                </c:pt>
                <c:pt idx="3">
                  <c:v>Somewhat likely</c:v>
                </c:pt>
                <c:pt idx="4">
                  <c:v>Very likely</c:v>
                </c:pt>
              </c:strCache>
            </c:strRef>
          </c:cat>
          <c:val>
            <c:numRef>
              <c:f>'Q14'!$D$5:$D$9</c:f>
              <c:numCache>
                <c:formatCode>0.0%</c:formatCode>
                <c:ptCount val="5"/>
                <c:pt idx="0">
                  <c:v>2.6666666666666668E-2</c:v>
                </c:pt>
                <c:pt idx="1">
                  <c:v>0.4</c:v>
                </c:pt>
                <c:pt idx="2">
                  <c:v>0.47333333333333333</c:v>
                </c:pt>
                <c:pt idx="3">
                  <c:v>0.08</c:v>
                </c:pt>
                <c:pt idx="4">
                  <c:v>0.02</c:v>
                </c:pt>
              </c:numCache>
            </c:numRef>
          </c:val>
          <c:extLst>
            <c:ext xmlns:c16="http://schemas.microsoft.com/office/drawing/2014/chart" uri="{C3380CC4-5D6E-409C-BE32-E72D297353CC}">
              <c16:uniqueId val="{00000000-9B24-4AFC-9A1D-ED360658B7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Average rate of the importance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B05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0070C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'Q16'!$B$5:$B$8</c:f>
              <c:strCache>
                <c:ptCount val="4"/>
                <c:pt idx="0">
                  <c:v>Quality</c:v>
                </c:pt>
                <c:pt idx="1">
                  <c:v>Price</c:v>
                </c:pt>
                <c:pt idx="2">
                  <c:v>Customer Service</c:v>
                </c:pt>
                <c:pt idx="3">
                  <c:v>Other</c:v>
                </c:pt>
              </c:strCache>
            </c:strRef>
          </c:cat>
          <c:val>
            <c:numRef>
              <c:f>'Q16'!$C$5:$C$8</c:f>
              <c:numCache>
                <c:formatCode>0.0</c:formatCode>
                <c:ptCount val="4"/>
                <c:pt idx="0">
                  <c:v>1.8666666666666667</c:v>
                </c:pt>
                <c:pt idx="1">
                  <c:v>2.1</c:v>
                </c:pt>
                <c:pt idx="2">
                  <c:v>2.4866666666666668</c:v>
                </c:pt>
                <c:pt idx="3">
                  <c:v>3.0746268656716418</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Most important "other" feature</a:t>
            </a:r>
            <a:r>
              <a:rPr lang="en-US" baseline="0"/>
              <a:t> of a provider</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manualLayout>
          <c:layoutTarget val="inner"/>
          <c:xMode val="edge"/>
          <c:yMode val="edge"/>
          <c:x val="5.9725171442372563E-2"/>
          <c:y val="0.10617038875103393"/>
          <c:w val="0.91695739736741699"/>
          <c:h val="0.44891033782067563"/>
        </c:manualLayout>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5528-4143-912B-49C7A530451B}"/>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5528-4143-912B-49C7A530451B}"/>
              </c:ext>
            </c:extLst>
          </c:dPt>
          <c:dPt>
            <c:idx val="7"/>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0F-5528-4143-912B-49C7A530451B}"/>
              </c:ext>
            </c:extLst>
          </c:dPt>
          <c:dPt>
            <c:idx val="8"/>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11-5528-4143-912B-49C7A530451B}"/>
              </c:ext>
            </c:extLst>
          </c:dPt>
          <c:dPt>
            <c:idx val="9"/>
            <c:invertIfNegative val="0"/>
            <c:bubble3D val="0"/>
            <c:spPr>
              <a:solidFill>
                <a:schemeClr val="accent2">
                  <a:lumMod val="80000"/>
                </a:schemeClr>
              </a:solidFill>
              <a:ln>
                <a:noFill/>
              </a:ln>
              <a:effectLst/>
            </c:spPr>
            <c:extLst>
              <c:ext xmlns:c16="http://schemas.microsoft.com/office/drawing/2014/chart" uri="{C3380CC4-5D6E-409C-BE32-E72D297353CC}">
                <c16:uniqueId val="{00000013-5528-4143-912B-49C7A530451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'Q16'!$N$5:$N$14</c:f>
              <c:strCache>
                <c:ptCount val="10"/>
                <c:pt idx="0">
                  <c:v>Ease of Use</c:v>
                </c:pt>
                <c:pt idx="1">
                  <c:v>Backend fulfillment and integration</c:v>
                </c:pt>
                <c:pt idx="2">
                  <c:v>Other</c:v>
                </c:pt>
                <c:pt idx="3">
                  <c:v>User friendliness</c:v>
                </c:pt>
                <c:pt idx="4">
                  <c:v>Reliability</c:v>
                </c:pt>
                <c:pt idx="5">
                  <c:v>Customization</c:v>
                </c:pt>
                <c:pt idx="6">
                  <c:v>Brand recognition</c:v>
                </c:pt>
                <c:pt idx="7">
                  <c:v>Designs</c:v>
                </c:pt>
                <c:pt idx="8">
                  <c:v>Fees</c:v>
                </c:pt>
                <c:pt idx="9">
                  <c:v>Scalability</c:v>
                </c:pt>
              </c:strCache>
            </c:strRef>
          </c:cat>
          <c:val>
            <c:numRef>
              <c:f>'Q16'!$P$5:$P$14</c:f>
              <c:numCache>
                <c:formatCode>0.0%</c:formatCode>
                <c:ptCount val="10"/>
                <c:pt idx="0">
                  <c:v>0.32835820895522388</c:v>
                </c:pt>
                <c:pt idx="1">
                  <c:v>0.16417910447761194</c:v>
                </c:pt>
                <c:pt idx="2">
                  <c:v>0.16417910447761194</c:v>
                </c:pt>
                <c:pt idx="3">
                  <c:v>7.4626865671641784E-2</c:v>
                </c:pt>
                <c:pt idx="4">
                  <c:v>5.9701492537313432E-2</c:v>
                </c:pt>
                <c:pt idx="5">
                  <c:v>5.9701492537313432E-2</c:v>
                </c:pt>
                <c:pt idx="6">
                  <c:v>4.4776119402985072E-2</c:v>
                </c:pt>
                <c:pt idx="7">
                  <c:v>4.4776119402985072E-2</c:v>
                </c:pt>
                <c:pt idx="8">
                  <c:v>2.9850746268656716E-2</c:v>
                </c:pt>
                <c:pt idx="9">
                  <c:v>2.9850746268656716E-2</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baseline="0">
                <a:effectLst/>
              </a:rPr>
              <a:t>Most important "other" feature of a provider</a:t>
            </a:r>
            <a:endParaRPr lang="ru-RU" sz="1100">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A4E5-442F-9F3A-3BDED668CF7A}"/>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A4E5-442F-9F3A-3BDED668CF7A}"/>
              </c:ext>
            </c:extLst>
          </c:dPt>
          <c:dPt>
            <c:idx val="7"/>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0F-A4E5-442F-9F3A-3BDED668CF7A}"/>
              </c:ext>
            </c:extLst>
          </c:dPt>
          <c:dPt>
            <c:idx val="8"/>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11-A4E5-442F-9F3A-3BDED668CF7A}"/>
              </c:ext>
            </c:extLst>
          </c:dPt>
          <c:dPt>
            <c:idx val="9"/>
            <c:invertIfNegative val="0"/>
            <c:bubble3D val="0"/>
            <c:spPr>
              <a:solidFill>
                <a:schemeClr val="accent2">
                  <a:lumMod val="80000"/>
                </a:schemeClr>
              </a:solidFill>
              <a:ln>
                <a:noFill/>
              </a:ln>
              <a:effectLst/>
            </c:spPr>
            <c:extLst>
              <c:ext xmlns:c16="http://schemas.microsoft.com/office/drawing/2014/chart" uri="{C3380CC4-5D6E-409C-BE32-E72D297353CC}">
                <c16:uniqueId val="{00000013-A4E5-442F-9F3A-3BDED668CF7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'Q16'!$R$5:$R$14</c:f>
              <c:strCache>
                <c:ptCount val="10"/>
                <c:pt idx="0">
                  <c:v>Ease of Use</c:v>
                </c:pt>
                <c:pt idx="1">
                  <c:v>Backend fulfillment and integration</c:v>
                </c:pt>
                <c:pt idx="2">
                  <c:v>Other</c:v>
                </c:pt>
                <c:pt idx="3">
                  <c:v>User friendliness</c:v>
                </c:pt>
                <c:pt idx="4">
                  <c:v>Reliability</c:v>
                </c:pt>
                <c:pt idx="5">
                  <c:v>Customization</c:v>
                </c:pt>
                <c:pt idx="6">
                  <c:v>Brand recognition</c:v>
                </c:pt>
                <c:pt idx="7">
                  <c:v>Designs</c:v>
                </c:pt>
                <c:pt idx="8">
                  <c:v>Fees</c:v>
                </c:pt>
                <c:pt idx="9">
                  <c:v>Scalability</c:v>
                </c:pt>
              </c:strCache>
            </c:strRef>
          </c:cat>
          <c:val>
            <c:numRef>
              <c:f>'Q16'!$T$5:$T$14</c:f>
              <c:numCache>
                <c:formatCode>0.0%</c:formatCode>
                <c:ptCount val="10"/>
                <c:pt idx="0">
                  <c:v>0.14666666666666667</c:v>
                </c:pt>
                <c:pt idx="1">
                  <c:v>7.3333333333333334E-2</c:v>
                </c:pt>
                <c:pt idx="2">
                  <c:v>7.3333333333333334E-2</c:v>
                </c:pt>
                <c:pt idx="3">
                  <c:v>3.3333333333333333E-2</c:v>
                </c:pt>
                <c:pt idx="4">
                  <c:v>2.6666666666666668E-2</c:v>
                </c:pt>
                <c:pt idx="5">
                  <c:v>2.6666666666666668E-2</c:v>
                </c:pt>
                <c:pt idx="6">
                  <c:v>0.02</c:v>
                </c:pt>
                <c:pt idx="7">
                  <c:v>0.02</c:v>
                </c:pt>
                <c:pt idx="8">
                  <c:v>1.3333333333333334E-2</c:v>
                </c:pt>
                <c:pt idx="9">
                  <c:v>1.3333333333333334E-2</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Location</a:t>
            </a:r>
          </a:p>
        </c:rich>
      </c:tx>
      <c:layout>
        <c:manualLayout>
          <c:xMode val="edge"/>
          <c:yMode val="edge"/>
          <c:x val="0.37396928832171838"/>
          <c:y val="4.02037503044078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540818270901338E-2"/>
              <c:y val="-9.83283322659981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3714314716001579E-2"/>
              <c:y val="-3.95620794209666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3333333333333316E-2"/>
              <c:y val="-6.0952380952380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876190476190477E-2"/>
              <c:y val="-2.328015434609370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9619047619047616E-2"/>
              <c:y val="5.58730158730158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6190476190476197E-2"/>
              <c:y val="4.06349206349205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7847310465502156"/>
          <c:y val="0.25651838623264878"/>
          <c:w val="0.57868597459800286"/>
          <c:h val="0.64878453337662689"/>
        </c:manualLayout>
      </c:layout>
      <c:pieChart>
        <c:varyColors val="1"/>
        <c:ser>
          <c:idx val="0"/>
          <c:order val="0"/>
          <c:dPt>
            <c:idx val="0"/>
            <c:bubble3D val="0"/>
            <c:spPr>
              <a:solidFill>
                <a:srgbClr val="4472C4"/>
              </a:solidFill>
              <a:ln w="19050">
                <a:solidFill>
                  <a:schemeClr val="lt1"/>
                </a:solidFill>
              </a:ln>
              <a:effectLst/>
            </c:spPr>
            <c:extLst>
              <c:ext xmlns:c16="http://schemas.microsoft.com/office/drawing/2014/chart" uri="{C3380CC4-5D6E-409C-BE32-E72D297353CC}">
                <c16:uniqueId val="{00000001-2A05-4BD5-A82B-4B259D9A09D2}"/>
              </c:ext>
            </c:extLst>
          </c:dPt>
          <c:dPt>
            <c:idx val="1"/>
            <c:bubble3D val="0"/>
            <c:spPr>
              <a:solidFill>
                <a:srgbClr val="ED7D31"/>
              </a:solidFill>
              <a:ln w="19050">
                <a:solidFill>
                  <a:schemeClr val="lt1"/>
                </a:solidFill>
              </a:ln>
              <a:effectLst/>
            </c:spPr>
            <c:extLst>
              <c:ext xmlns:c16="http://schemas.microsoft.com/office/drawing/2014/chart" uri="{C3380CC4-5D6E-409C-BE32-E72D297353CC}">
                <c16:uniqueId val="{00000003-2A05-4BD5-A82B-4B259D9A09D2}"/>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2A05-4BD5-A82B-4B259D9A09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05-4BD5-A82B-4B259D9A09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9B24-4AFC-9A1D-ED360658B7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9B24-4AFC-9A1D-ED360658B7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9B24-4AFC-9A1D-ED360658B72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9B24-4AFC-9A1D-ED360658B72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9B24-4AFC-9A1D-ED360658B72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1-9B24-4AFC-9A1D-ED360658B72D}"/>
              </c:ext>
            </c:extLst>
          </c:dPt>
          <c:dLbls>
            <c:dLbl>
              <c:idx val="0"/>
              <c:layout>
                <c:manualLayout>
                  <c:x val="-3.1884057971014491E-2"/>
                  <c:y val="-8.37209302325581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05-4BD5-A82B-4B259D9A09D2}"/>
                </c:ext>
              </c:extLst>
            </c:dLbl>
            <c:dLbl>
              <c:idx val="4"/>
              <c:layout>
                <c:manualLayout>
                  <c:x val="-3.9619047619047616E-2"/>
                  <c:y val="5.58730158730158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24-4AFC-9A1D-ED360658B72D}"/>
                </c:ext>
              </c:extLst>
            </c:dLbl>
            <c:dLbl>
              <c:idx val="5"/>
              <c:layout>
                <c:manualLayout>
                  <c:x val="-7.6190476190476197E-2"/>
                  <c:y val="4.06349206349205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B24-4AFC-9A1D-ED360658B72D}"/>
                </c:ext>
              </c:extLst>
            </c:dLbl>
            <c:dLbl>
              <c:idx val="6"/>
              <c:layout>
                <c:manualLayout>
                  <c:x val="-4.876190476190477E-2"/>
                  <c:y val="-2.3280154346093701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B24-4AFC-9A1D-ED360658B72D}"/>
                </c:ext>
              </c:extLst>
            </c:dLbl>
            <c:dLbl>
              <c:idx val="7"/>
              <c:layout>
                <c:manualLayout>
                  <c:x val="-5.3333333333333316E-2"/>
                  <c:y val="-6.0952380952380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24-4AFC-9A1D-ED360658B72D}"/>
                </c:ext>
              </c:extLst>
            </c:dLbl>
            <c:dLbl>
              <c:idx val="8"/>
              <c:layout>
                <c:manualLayout>
                  <c:x val="1.3714314716001579E-2"/>
                  <c:y val="-3.95620794209666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B24-4AFC-9A1D-ED360658B72D}"/>
                </c:ext>
              </c:extLst>
            </c:dLbl>
            <c:dLbl>
              <c:idx val="9"/>
              <c:layout>
                <c:manualLayout>
                  <c:x val="7.540818270901338E-2"/>
                  <c:y val="-9.832833226599814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B24-4AFC-9A1D-ED360658B72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ru-RU"/>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'Q3'!$B$5:$B$9</c:f>
              <c:strCache>
                <c:ptCount val="5"/>
                <c:pt idx="0">
                  <c:v>West</c:v>
                </c:pt>
                <c:pt idx="1">
                  <c:v>South West</c:v>
                </c:pt>
                <c:pt idx="2">
                  <c:v>Midwest</c:v>
                </c:pt>
                <c:pt idx="3">
                  <c:v>North East</c:v>
                </c:pt>
                <c:pt idx="4">
                  <c:v>South East</c:v>
                </c:pt>
              </c:strCache>
            </c:strRef>
          </c:cat>
          <c:val>
            <c:numRef>
              <c:f>'Q3'!$D$5:$D$9</c:f>
              <c:numCache>
                <c:formatCode>0%</c:formatCode>
                <c:ptCount val="5"/>
                <c:pt idx="0">
                  <c:v>0.35333333333333333</c:v>
                </c:pt>
                <c:pt idx="1">
                  <c:v>6.6666666666666666E-2</c:v>
                </c:pt>
                <c:pt idx="2">
                  <c:v>0.16</c:v>
                </c:pt>
                <c:pt idx="3">
                  <c:v>0.18</c:v>
                </c:pt>
                <c:pt idx="4">
                  <c:v>0.24</c:v>
                </c:pt>
              </c:numCache>
            </c:numRef>
          </c:val>
          <c:extLst>
            <c:ext xmlns:c16="http://schemas.microsoft.com/office/drawing/2014/chart" uri="{C3380CC4-5D6E-409C-BE32-E72D297353CC}">
              <c16:uniqueId val="{00000000-9B24-4AFC-9A1D-ED360658B72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Company's</a:t>
            </a:r>
            <a:r>
              <a:rPr lang="en-US" baseline="0"/>
              <a:t> area</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BD7B-47EF-996A-9D3CDC0216CC}"/>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BD7B-47EF-996A-9D3CDC0216CC}"/>
              </c:ext>
            </c:extLst>
          </c:dPt>
          <c:dPt>
            <c:idx val="7"/>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0F-BD7B-47EF-996A-9D3CDC0216CC}"/>
              </c:ext>
            </c:extLst>
          </c:dPt>
          <c:dPt>
            <c:idx val="8"/>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11-BD7B-47EF-996A-9D3CDC0216CC}"/>
              </c:ext>
            </c:extLst>
          </c:dPt>
          <c:dPt>
            <c:idx val="9"/>
            <c:invertIfNegative val="0"/>
            <c:bubble3D val="0"/>
            <c:spPr>
              <a:solidFill>
                <a:schemeClr val="accent2">
                  <a:lumMod val="80000"/>
                </a:schemeClr>
              </a:solidFill>
              <a:ln>
                <a:noFill/>
              </a:ln>
              <a:effectLst/>
            </c:spPr>
            <c:extLst>
              <c:ext xmlns:c16="http://schemas.microsoft.com/office/drawing/2014/chart" uri="{C3380CC4-5D6E-409C-BE32-E72D297353CC}">
                <c16:uniqueId val="{00000013-BD7B-47EF-996A-9D3CDC0216CC}"/>
              </c:ext>
            </c:extLst>
          </c:dPt>
          <c:dPt>
            <c:idx val="10"/>
            <c:invertIfNegative val="0"/>
            <c:bubble3D val="0"/>
            <c:spPr>
              <a:solidFill>
                <a:schemeClr val="accent4">
                  <a:lumMod val="80000"/>
                </a:schemeClr>
              </a:solidFill>
              <a:ln>
                <a:noFill/>
              </a:ln>
              <a:effectLst/>
            </c:spPr>
            <c:extLst>
              <c:ext xmlns:c16="http://schemas.microsoft.com/office/drawing/2014/chart" uri="{C3380CC4-5D6E-409C-BE32-E72D297353CC}">
                <c16:uniqueId val="{00000015-BD7B-47EF-996A-9D3CDC0216CC}"/>
              </c:ext>
            </c:extLst>
          </c:dPt>
          <c:dPt>
            <c:idx val="11"/>
            <c:invertIfNegative val="0"/>
            <c:bubble3D val="0"/>
            <c:spPr>
              <a:solidFill>
                <a:schemeClr val="accent6">
                  <a:lumMod val="80000"/>
                </a:schemeClr>
              </a:solidFill>
              <a:ln>
                <a:noFill/>
              </a:ln>
              <a:effectLst/>
            </c:spPr>
            <c:extLst>
              <c:ext xmlns:c16="http://schemas.microsoft.com/office/drawing/2014/chart" uri="{C3380CC4-5D6E-409C-BE32-E72D297353CC}">
                <c16:uniqueId val="{00000017-BD7B-47EF-996A-9D3CDC0216CC}"/>
              </c:ext>
            </c:extLst>
          </c:dPt>
          <c:dPt>
            <c:idx val="1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9-BD7B-47EF-996A-9D3CDC0216CC}"/>
              </c:ext>
            </c:extLst>
          </c:dPt>
          <c:dPt>
            <c:idx val="1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B-BD7B-47EF-996A-9D3CDC0216CC}"/>
              </c:ext>
            </c:extLst>
          </c:dPt>
          <c:dPt>
            <c:idx val="1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D-BD7B-47EF-996A-9D3CDC0216C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'Q4'!$B$5:$B$19</c:f>
              <c:strCache>
                <c:ptCount val="15"/>
                <c:pt idx="0">
                  <c:v>Body care / beauty / Health / Sport</c:v>
                </c:pt>
                <c:pt idx="1">
                  <c:v>Clothes</c:v>
                </c:pt>
                <c:pt idx="2">
                  <c:v>Jewelry</c:v>
                </c:pt>
                <c:pt idx="3">
                  <c:v>Food</c:v>
                </c:pt>
                <c:pt idx="4">
                  <c:v>Art / Design</c:v>
                </c:pt>
                <c:pt idx="5">
                  <c:v>Baby, kids and maternity products</c:v>
                </c:pt>
                <c:pt idx="6">
                  <c:v>Digital</c:v>
                </c:pt>
                <c:pt idx="7">
                  <c:v>Wholesale/Retail Sales</c:v>
                </c:pt>
                <c:pt idx="8">
                  <c:v>Dropshipping business</c:v>
                </c:pt>
                <c:pt idx="9">
                  <c:v>Gifts</c:v>
                </c:pt>
                <c:pt idx="10">
                  <c:v>Marketing and advertising</c:v>
                </c:pt>
                <c:pt idx="11">
                  <c:v>Pet Products</c:v>
                </c:pt>
                <c:pt idx="12">
                  <c:v>Apparel</c:v>
                </c:pt>
                <c:pt idx="13">
                  <c:v>Non-profit</c:v>
                </c:pt>
                <c:pt idx="14">
                  <c:v>Other</c:v>
                </c:pt>
              </c:strCache>
            </c:strRef>
          </c:cat>
          <c:val>
            <c:numRef>
              <c:f>'Q4'!$D$5:$D$19</c:f>
              <c:numCache>
                <c:formatCode>0.0%</c:formatCode>
                <c:ptCount val="15"/>
                <c:pt idx="0">
                  <c:v>0.12</c:v>
                </c:pt>
                <c:pt idx="1">
                  <c:v>0.10666666666666667</c:v>
                </c:pt>
                <c:pt idx="2">
                  <c:v>0.08</c:v>
                </c:pt>
                <c:pt idx="3">
                  <c:v>6.6666666666666666E-2</c:v>
                </c:pt>
                <c:pt idx="4">
                  <c:v>0.06</c:v>
                </c:pt>
                <c:pt idx="5">
                  <c:v>4.6666666666666669E-2</c:v>
                </c:pt>
                <c:pt idx="6">
                  <c:v>4.6666666666666669E-2</c:v>
                </c:pt>
                <c:pt idx="7">
                  <c:v>4.6666666666666669E-2</c:v>
                </c:pt>
                <c:pt idx="8">
                  <c:v>3.3333333333333333E-2</c:v>
                </c:pt>
                <c:pt idx="9">
                  <c:v>3.3333333333333333E-2</c:v>
                </c:pt>
                <c:pt idx="10">
                  <c:v>3.3333333333333333E-2</c:v>
                </c:pt>
                <c:pt idx="11">
                  <c:v>3.3333333333333333E-2</c:v>
                </c:pt>
                <c:pt idx="12">
                  <c:v>2.6666666666666668E-2</c:v>
                </c:pt>
                <c:pt idx="13">
                  <c:v>2.6666666666666668E-2</c:v>
                </c:pt>
                <c:pt idx="14">
                  <c:v>0.24</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Respondent'sGross Merchandise Volume through Shopify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823D-4294-8136-8E938A573491}"/>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F6D9-41F7-AFA4-2F20BCC73EB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'Q5'!$B$5:$B$11</c:f>
              <c:strCache>
                <c:ptCount val="7"/>
                <c:pt idx="0">
                  <c:v>$0 - $500K</c:v>
                </c:pt>
                <c:pt idx="1">
                  <c:v>$501K - $1M</c:v>
                </c:pt>
                <c:pt idx="2">
                  <c:v>$1.1M - $3M</c:v>
                </c:pt>
                <c:pt idx="3">
                  <c:v>$3.1M - $5M</c:v>
                </c:pt>
                <c:pt idx="4">
                  <c:v>$5.1M - $8M</c:v>
                </c:pt>
                <c:pt idx="5">
                  <c:v>$8.1M - $10M</c:v>
                </c:pt>
                <c:pt idx="6">
                  <c:v> &gt; $10M</c:v>
                </c:pt>
              </c:strCache>
            </c:strRef>
          </c:cat>
          <c:val>
            <c:numRef>
              <c:f>'Q5'!$D$5:$D$11</c:f>
              <c:numCache>
                <c:formatCode>0.0%</c:formatCode>
                <c:ptCount val="7"/>
                <c:pt idx="0">
                  <c:v>0.78666666666666663</c:v>
                </c:pt>
                <c:pt idx="1">
                  <c:v>0.10666666666666667</c:v>
                </c:pt>
                <c:pt idx="2">
                  <c:v>5.3333333333333337E-2</c:v>
                </c:pt>
                <c:pt idx="3">
                  <c:v>1.3333333333333334E-2</c:v>
                </c:pt>
                <c:pt idx="4">
                  <c:v>1.3333333333333334E-2</c:v>
                </c:pt>
                <c:pt idx="5">
                  <c:v>6.6666666666666671E-3</c:v>
                </c:pt>
                <c:pt idx="6">
                  <c:v>0.02</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How many years has</a:t>
            </a:r>
            <a:r>
              <a:rPr lang="en-US" baseline="0"/>
              <a:t> respondent worked with Shopify</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ACB5-4520-94A3-0AB62F1C63A2}"/>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ACB5-4520-94A3-0AB62F1C63A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'Q6'!$F$5:$F$11</c:f>
              <c:strCache>
                <c:ptCount val="7"/>
                <c:pt idx="0">
                  <c:v>1 year</c:v>
                </c:pt>
                <c:pt idx="1">
                  <c:v>2 years</c:v>
                </c:pt>
                <c:pt idx="2">
                  <c:v>3 years</c:v>
                </c:pt>
                <c:pt idx="3">
                  <c:v>4 years</c:v>
                </c:pt>
                <c:pt idx="4">
                  <c:v>5 years</c:v>
                </c:pt>
                <c:pt idx="5">
                  <c:v>6 years</c:v>
                </c:pt>
                <c:pt idx="6">
                  <c:v>7+ years</c:v>
                </c:pt>
              </c:strCache>
            </c:strRef>
          </c:cat>
          <c:val>
            <c:numRef>
              <c:f>'Q6'!$G$5:$G$11</c:f>
              <c:numCache>
                <c:formatCode>0.0%</c:formatCode>
                <c:ptCount val="7"/>
                <c:pt idx="0">
                  <c:v>0.16666666666666666</c:v>
                </c:pt>
                <c:pt idx="1">
                  <c:v>0.28666666666666668</c:v>
                </c:pt>
                <c:pt idx="2">
                  <c:v>0.14000000000000001</c:v>
                </c:pt>
                <c:pt idx="3">
                  <c:v>0.14000000000000001</c:v>
                </c:pt>
                <c:pt idx="4">
                  <c:v>0.12</c:v>
                </c:pt>
                <c:pt idx="5">
                  <c:v>0.1</c:v>
                </c:pt>
                <c:pt idx="6">
                  <c:v>4.6666666666666669E-2</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Does respondent work with other e-commerce platforms?</a:t>
            </a:r>
          </a:p>
        </c:rich>
      </c:tx>
      <c:layout>
        <c:manualLayout>
          <c:xMode val="edge"/>
          <c:yMode val="edge"/>
          <c:x val="0.10507440786769123"/>
          <c:y val="4.67144238549128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540818270901338E-2"/>
              <c:y val="-9.83283322659981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3714314716001579E-2"/>
              <c:y val="-3.95620794209666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3333333333333316E-2"/>
              <c:y val="-6.0952380952380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876190476190477E-2"/>
              <c:y val="-2.328015434609370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9619047619047616E-2"/>
              <c:y val="5.58730158730158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6190476190476197E-2"/>
              <c:y val="4.06349206349205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5138120987888562"/>
          <c:y val="0.23780264309066632"/>
          <c:w val="0.64261885336622082"/>
          <c:h val="0.66838803044356299"/>
        </c:manualLayout>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1-F883-4282-8C01-AF4245F356BF}"/>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883-4282-8C01-AF4245F356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83-4282-8C01-AF4245F356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83-4282-8C01-AF4245F356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83-4282-8C01-AF4245F356B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883-4282-8C01-AF4245F356B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883-4282-8C01-AF4245F356B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883-4282-8C01-AF4245F356B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83-4282-8C01-AF4245F356B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83-4282-8C01-AF4245F356BF}"/>
              </c:ext>
            </c:extLst>
          </c:dPt>
          <c:dLbls>
            <c:dLbl>
              <c:idx val="4"/>
              <c:layout>
                <c:manualLayout>
                  <c:x val="-3.9619047619047616E-2"/>
                  <c:y val="5.58730158730158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883-4282-8C01-AF4245F356BF}"/>
                </c:ext>
              </c:extLst>
            </c:dLbl>
            <c:dLbl>
              <c:idx val="5"/>
              <c:layout>
                <c:manualLayout>
                  <c:x val="-7.6190476190476197E-2"/>
                  <c:y val="4.06349206349205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883-4282-8C01-AF4245F356BF}"/>
                </c:ext>
              </c:extLst>
            </c:dLbl>
            <c:dLbl>
              <c:idx val="6"/>
              <c:layout>
                <c:manualLayout>
                  <c:x val="-4.876190476190477E-2"/>
                  <c:y val="-2.3280154346093701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883-4282-8C01-AF4245F356BF}"/>
                </c:ext>
              </c:extLst>
            </c:dLbl>
            <c:dLbl>
              <c:idx val="7"/>
              <c:layout>
                <c:manualLayout>
                  <c:x val="-5.3333333333333316E-2"/>
                  <c:y val="-6.0952380952380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83-4282-8C01-AF4245F356BF}"/>
                </c:ext>
              </c:extLst>
            </c:dLbl>
            <c:dLbl>
              <c:idx val="8"/>
              <c:layout>
                <c:manualLayout>
                  <c:x val="1.3714314716001579E-2"/>
                  <c:y val="-3.95620794209666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83-4282-8C01-AF4245F356BF}"/>
                </c:ext>
              </c:extLst>
            </c:dLbl>
            <c:dLbl>
              <c:idx val="9"/>
              <c:layout>
                <c:manualLayout>
                  <c:x val="7.540818270901338E-2"/>
                  <c:y val="-9.832833226599814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883-4282-8C01-AF4245F356B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'Q7'!$B$5:$B$6</c:f>
              <c:strCache>
                <c:ptCount val="2"/>
                <c:pt idx="0">
                  <c:v>Yes</c:v>
                </c:pt>
                <c:pt idx="1">
                  <c:v>No</c:v>
                </c:pt>
              </c:strCache>
            </c:strRef>
          </c:cat>
          <c:val>
            <c:numRef>
              <c:f>'Q7'!$D$5:$D$6</c:f>
              <c:numCache>
                <c:formatCode>0.0%</c:formatCode>
                <c:ptCount val="2"/>
                <c:pt idx="0">
                  <c:v>0.36666666666666664</c:v>
                </c:pt>
                <c:pt idx="1">
                  <c:v>0.6333333333333333</c:v>
                </c:pt>
              </c:numCache>
            </c:numRef>
          </c:val>
          <c:extLst>
            <c:ext xmlns:c16="http://schemas.microsoft.com/office/drawing/2014/chart" uri="{C3380CC4-5D6E-409C-BE32-E72D297353CC}">
              <c16:uniqueId val="{00000014-F883-4282-8C01-AF4245F356B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Have respondents worked with any other e-commerce platforms in the past?</a:t>
            </a:r>
          </a:p>
        </c:rich>
      </c:tx>
      <c:layout>
        <c:manualLayout>
          <c:xMode val="edge"/>
          <c:yMode val="edge"/>
          <c:x val="8.8461686191665084E-2"/>
          <c:y val="0.109557984356433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540818270901338E-2"/>
              <c:y val="-9.83283322659981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3714314716001579E-2"/>
              <c:y val="-3.95620794209666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3333333333333316E-2"/>
              <c:y val="-6.0952380952380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876190476190477E-2"/>
              <c:y val="-2.328015434609370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9619047619047616E-2"/>
              <c:y val="5.58730158730158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6190476190476197E-2"/>
              <c:y val="4.06349206349205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6669304141860319"/>
          <c:y val="0.29951267285619149"/>
          <c:w val="0.660110108187696"/>
          <c:h val="0.67324662775362032"/>
        </c:manualLayout>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1-F883-4282-8C01-AF4245F356BF}"/>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883-4282-8C01-AF4245F356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83-4282-8C01-AF4245F356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83-4282-8C01-AF4245F356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83-4282-8C01-AF4245F356B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883-4282-8C01-AF4245F356B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883-4282-8C01-AF4245F356B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883-4282-8C01-AF4245F356B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83-4282-8C01-AF4245F356B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83-4282-8C01-AF4245F356BF}"/>
              </c:ext>
            </c:extLst>
          </c:dPt>
          <c:dLbls>
            <c:dLbl>
              <c:idx val="4"/>
              <c:layout>
                <c:manualLayout>
                  <c:x val="-3.9619047619047616E-2"/>
                  <c:y val="5.58730158730158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883-4282-8C01-AF4245F356BF}"/>
                </c:ext>
              </c:extLst>
            </c:dLbl>
            <c:dLbl>
              <c:idx val="5"/>
              <c:layout>
                <c:manualLayout>
                  <c:x val="-7.6190476190476197E-2"/>
                  <c:y val="4.06349206349205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883-4282-8C01-AF4245F356BF}"/>
                </c:ext>
              </c:extLst>
            </c:dLbl>
            <c:dLbl>
              <c:idx val="6"/>
              <c:layout>
                <c:manualLayout>
                  <c:x val="-4.876190476190477E-2"/>
                  <c:y val="-2.3280154346093701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883-4282-8C01-AF4245F356BF}"/>
                </c:ext>
              </c:extLst>
            </c:dLbl>
            <c:dLbl>
              <c:idx val="7"/>
              <c:layout>
                <c:manualLayout>
                  <c:x val="-5.3333333333333316E-2"/>
                  <c:y val="-6.0952380952380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83-4282-8C01-AF4245F356BF}"/>
                </c:ext>
              </c:extLst>
            </c:dLbl>
            <c:dLbl>
              <c:idx val="8"/>
              <c:layout>
                <c:manualLayout>
                  <c:x val="1.3714314716001579E-2"/>
                  <c:y val="-3.95620794209666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83-4282-8C01-AF4245F356BF}"/>
                </c:ext>
              </c:extLst>
            </c:dLbl>
            <c:dLbl>
              <c:idx val="9"/>
              <c:layout>
                <c:manualLayout>
                  <c:x val="7.540818270901338E-2"/>
                  <c:y val="-9.832833226599814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883-4282-8C01-AF4245F356B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ru-RU"/>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'Q8'!$B$5:$B$6</c:f>
              <c:strCache>
                <c:ptCount val="2"/>
                <c:pt idx="0">
                  <c:v>Yes</c:v>
                </c:pt>
                <c:pt idx="1">
                  <c:v>No</c:v>
                </c:pt>
              </c:strCache>
            </c:strRef>
          </c:cat>
          <c:val>
            <c:numRef>
              <c:f>'Q8'!$D$5:$D$6</c:f>
              <c:numCache>
                <c:formatCode>0%</c:formatCode>
                <c:ptCount val="2"/>
                <c:pt idx="0">
                  <c:v>0.42</c:v>
                </c:pt>
                <c:pt idx="1">
                  <c:v>0.57999999999999996</c:v>
                </c:pt>
              </c:numCache>
            </c:numRef>
          </c:val>
          <c:extLst>
            <c:ext xmlns:c16="http://schemas.microsoft.com/office/drawing/2014/chart" uri="{C3380CC4-5D6E-409C-BE32-E72D297353CC}">
              <c16:uniqueId val="{00000014-F883-4282-8C01-AF4245F356B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The reason of switching to Shopify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D06B-4746-9E51-8408ED3CCAEA}"/>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D06B-4746-9E51-8408ED3CCAE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'Q9'!$B$6:$B$12</c:f>
              <c:strCache>
                <c:ptCount val="7"/>
                <c:pt idx="0">
                  <c:v>Ease of use</c:v>
                </c:pt>
                <c:pt idx="1">
                  <c:v>More apps / coding/ design capabilities</c:v>
                </c:pt>
                <c:pt idx="2">
                  <c:v>Price</c:v>
                </c:pt>
                <c:pt idx="3">
                  <c:v>Technical difficulties</c:v>
                </c:pt>
                <c:pt idx="4">
                  <c:v>Other</c:v>
                </c:pt>
                <c:pt idx="5">
                  <c:v>Recommendation</c:v>
                </c:pt>
                <c:pt idx="6">
                  <c:v>Most famous</c:v>
                </c:pt>
              </c:strCache>
            </c:strRef>
          </c:cat>
          <c:val>
            <c:numRef>
              <c:f>'Q9'!$D$6:$D$12</c:f>
              <c:numCache>
                <c:formatCode>0.0%</c:formatCode>
                <c:ptCount val="7"/>
                <c:pt idx="0">
                  <c:v>0.47619047619047616</c:v>
                </c:pt>
                <c:pt idx="1">
                  <c:v>0.19047619047619047</c:v>
                </c:pt>
                <c:pt idx="2">
                  <c:v>0.15873015873015872</c:v>
                </c:pt>
                <c:pt idx="3">
                  <c:v>7.9365079365079361E-2</c:v>
                </c:pt>
                <c:pt idx="4">
                  <c:v>4.7619047619047616E-2</c:v>
                </c:pt>
                <c:pt idx="5">
                  <c:v>3.1746031746031744E-2</c:v>
                </c:pt>
                <c:pt idx="6">
                  <c:v>1.5873015873015872E-2</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baseline="0">
                <a:effectLst/>
              </a:rPr>
              <a:t>The reason of switching to Shopify</a:t>
            </a:r>
            <a:endParaRPr lang="ru-RU" sz="1100">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ru-RU"/>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s>
    <c:plotArea>
      <c:layout/>
      <c:barChart>
        <c:barDir val="col"/>
        <c:grouping val="clustered"/>
        <c:varyColors val="1"/>
        <c:ser>
          <c:idx val="0"/>
          <c:order val="0"/>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9C55-467A-A5FF-98056613CC95}"/>
              </c:ext>
            </c:extLst>
          </c:dPt>
          <c:dPt>
            <c:idx val="1"/>
            <c:invertIfNegative val="0"/>
            <c:bubble3D val="0"/>
            <c:spPr>
              <a:solidFill>
                <a:srgbClr val="0070C0"/>
              </a:solidFill>
              <a:ln>
                <a:noFill/>
              </a:ln>
              <a:effectLst/>
            </c:spPr>
            <c:extLst>
              <c:ext xmlns:c16="http://schemas.microsoft.com/office/drawing/2014/chart" uri="{C3380CC4-5D6E-409C-BE32-E72D297353CC}">
                <c16:uniqueId val="{00000005-9C55-467A-A5FF-98056613CC95}"/>
              </c:ext>
            </c:extLst>
          </c:dPt>
          <c:dPt>
            <c:idx val="2"/>
            <c:invertIfNegative val="0"/>
            <c:bubble3D val="0"/>
            <c:spPr>
              <a:solidFill>
                <a:srgbClr val="FFC000"/>
              </a:solidFill>
              <a:ln>
                <a:noFill/>
              </a:ln>
              <a:effectLst/>
            </c:spPr>
            <c:extLst>
              <c:ext xmlns:c16="http://schemas.microsoft.com/office/drawing/2014/chart" uri="{C3380CC4-5D6E-409C-BE32-E72D297353CC}">
                <c16:uniqueId val="{00000007-9C55-467A-A5FF-98056613CC95}"/>
              </c:ext>
            </c:extLst>
          </c:dPt>
          <c:dPt>
            <c:idx val="3"/>
            <c:invertIfNegative val="0"/>
            <c:bubble3D val="0"/>
            <c:spPr>
              <a:solidFill>
                <a:srgbClr val="FF0000"/>
              </a:solidFill>
              <a:ln>
                <a:noFill/>
              </a:ln>
              <a:effectLst/>
            </c:spPr>
            <c:extLst>
              <c:ext xmlns:c16="http://schemas.microsoft.com/office/drawing/2014/chart" uri="{C3380CC4-5D6E-409C-BE32-E72D297353CC}">
                <c16:uniqueId val="{00000009-9C55-467A-A5FF-98056613CC95}"/>
              </c:ext>
            </c:extLst>
          </c:dPt>
          <c:dPt>
            <c:idx val="4"/>
            <c:invertIfNegative val="0"/>
            <c:bubble3D val="0"/>
            <c:spPr>
              <a:solidFill>
                <a:srgbClr val="7030A0"/>
              </a:solidFill>
              <a:ln>
                <a:noFill/>
              </a:ln>
              <a:effectLst/>
            </c:spPr>
            <c:extLst>
              <c:ext xmlns:c16="http://schemas.microsoft.com/office/drawing/2014/chart" uri="{C3380CC4-5D6E-409C-BE32-E72D297353CC}">
                <c16:uniqueId val="{0000000B-9C55-467A-A5FF-98056613CC9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E058-4B80-B002-ADF1721258D4}"/>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E058-4B80-B002-ADF1721258D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'Q9'!$F$6:$F$12</c:f>
              <c:strCache>
                <c:ptCount val="7"/>
                <c:pt idx="0">
                  <c:v>Ease of use</c:v>
                </c:pt>
                <c:pt idx="1">
                  <c:v>More apps / coding/ design capabilities</c:v>
                </c:pt>
                <c:pt idx="2">
                  <c:v>Price</c:v>
                </c:pt>
                <c:pt idx="3">
                  <c:v>Technical difficulties</c:v>
                </c:pt>
                <c:pt idx="4">
                  <c:v>Other</c:v>
                </c:pt>
                <c:pt idx="5">
                  <c:v>Recommendation</c:v>
                </c:pt>
                <c:pt idx="6">
                  <c:v>Most famous</c:v>
                </c:pt>
              </c:strCache>
            </c:strRef>
          </c:cat>
          <c:val>
            <c:numRef>
              <c:f>'Q9'!$H$6:$H$12</c:f>
              <c:numCache>
                <c:formatCode>0.0%</c:formatCode>
                <c:ptCount val="7"/>
                <c:pt idx="0">
                  <c:v>0.2</c:v>
                </c:pt>
                <c:pt idx="1">
                  <c:v>0.08</c:v>
                </c:pt>
                <c:pt idx="2">
                  <c:v>6.6666666666666666E-2</c:v>
                </c:pt>
                <c:pt idx="3">
                  <c:v>3.3333333333333333E-2</c:v>
                </c:pt>
                <c:pt idx="4">
                  <c:v>0.02</c:v>
                </c:pt>
                <c:pt idx="5">
                  <c:v>1.3333333333333334E-2</c:v>
                </c:pt>
                <c:pt idx="6">
                  <c:v>6.6666666666666671E-3</c:v>
                </c:pt>
              </c:numCache>
            </c:numRef>
          </c:val>
          <c:extLst>
            <c:ext xmlns:c16="http://schemas.microsoft.com/office/drawing/2014/chart" uri="{C3380CC4-5D6E-409C-BE32-E72D297353CC}">
              <c16:uniqueId val="{00000000-3F8A-41B3-9CD6-887794D2342B}"/>
            </c:ext>
          </c:extLst>
        </c:ser>
        <c:dLbls>
          <c:dLblPos val="outEnd"/>
          <c:showLegendKey val="0"/>
          <c:showVal val="1"/>
          <c:showCatName val="0"/>
          <c:showSerName val="0"/>
          <c:showPercent val="0"/>
          <c:showBubbleSize val="0"/>
        </c:dLbls>
        <c:gapWidth val="219"/>
        <c:overlap val="-27"/>
        <c:axId val="1452709391"/>
        <c:axId val="1452706063"/>
      </c:barChart>
      <c:catAx>
        <c:axId val="145270939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ru-RU"/>
          </a:p>
        </c:txPr>
        <c:crossAx val="1452706063"/>
        <c:crosses val="autoZero"/>
        <c:auto val="1"/>
        <c:lblAlgn val="ctr"/>
        <c:lblOffset val="100"/>
        <c:noMultiLvlLbl val="0"/>
      </c:catAx>
      <c:valAx>
        <c:axId val="1452706063"/>
        <c:scaling>
          <c:orientation val="minMax"/>
        </c:scaling>
        <c:delete val="1"/>
        <c:axPos val="l"/>
        <c:numFmt formatCode="0.0%" sourceLinked="1"/>
        <c:majorTickMark val="none"/>
        <c:minorTickMark val="none"/>
        <c:tickLblPos val="nextTo"/>
        <c:crossAx val="14527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266700</xdr:colOff>
      <xdr:row>3</xdr:row>
      <xdr:rowOff>76200</xdr:rowOff>
    </xdr:from>
    <xdr:to>
      <xdr:col>11</xdr:col>
      <xdr:colOff>1600200</xdr:colOff>
      <xdr:row>23</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190500</xdr:colOff>
      <xdr:row>2</xdr:row>
      <xdr:rowOff>85724</xdr:rowOff>
    </xdr:from>
    <xdr:to>
      <xdr:col>11</xdr:col>
      <xdr:colOff>142875</xdr:colOff>
      <xdr:row>21</xdr:row>
      <xdr:rowOff>152399</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276225</xdr:colOff>
      <xdr:row>9</xdr:row>
      <xdr:rowOff>123824</xdr:rowOff>
    </xdr:from>
    <xdr:to>
      <xdr:col>16</xdr:col>
      <xdr:colOff>276225</xdr:colOff>
      <xdr:row>25</xdr:row>
      <xdr:rowOff>190499</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495299</xdr:colOff>
      <xdr:row>10</xdr:row>
      <xdr:rowOff>19050</xdr:rowOff>
    </xdr:from>
    <xdr:to>
      <xdr:col>22</xdr:col>
      <xdr:colOff>28574</xdr:colOff>
      <xdr:row>26</xdr:row>
      <xdr:rowOff>0</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190500</xdr:colOff>
      <xdr:row>3</xdr:row>
      <xdr:rowOff>76199</xdr:rowOff>
    </xdr:from>
    <xdr:to>
      <xdr:col>15</xdr:col>
      <xdr:colOff>276225</xdr:colOff>
      <xdr:row>21</xdr:row>
      <xdr:rowOff>57149</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447675</xdr:colOff>
      <xdr:row>3</xdr:row>
      <xdr:rowOff>9525</xdr:rowOff>
    </xdr:from>
    <xdr:to>
      <xdr:col>11</xdr:col>
      <xdr:colOff>523875</xdr:colOff>
      <xdr:row>24</xdr:row>
      <xdr:rowOff>47625</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257175</xdr:colOff>
      <xdr:row>3</xdr:row>
      <xdr:rowOff>38100</xdr:rowOff>
    </xdr:from>
    <xdr:to>
      <xdr:col>11</xdr:col>
      <xdr:colOff>104775</xdr:colOff>
      <xdr:row>19</xdr:row>
      <xdr:rowOff>76200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390525</xdr:colOff>
      <xdr:row>17</xdr:row>
      <xdr:rowOff>9524</xdr:rowOff>
    </xdr:from>
    <xdr:to>
      <xdr:col>16</xdr:col>
      <xdr:colOff>142876</xdr:colOff>
      <xdr:row>38</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514349</xdr:colOff>
      <xdr:row>16</xdr:row>
      <xdr:rowOff>180975</xdr:rowOff>
    </xdr:from>
    <xdr:to>
      <xdr:col>21</xdr:col>
      <xdr:colOff>485774</xdr:colOff>
      <xdr:row>38</xdr:row>
      <xdr:rowOff>85725</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2</xdr:row>
      <xdr:rowOff>114300</xdr:rowOff>
    </xdr:from>
    <xdr:to>
      <xdr:col>11</xdr:col>
      <xdr:colOff>57150</xdr:colOff>
      <xdr:row>21</xdr:row>
      <xdr:rowOff>171450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238124</xdr:colOff>
      <xdr:row>2</xdr:row>
      <xdr:rowOff>38100</xdr:rowOff>
    </xdr:from>
    <xdr:to>
      <xdr:col>16</xdr:col>
      <xdr:colOff>257174</xdr:colOff>
      <xdr:row>24</xdr:row>
      <xdr:rowOff>171450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323849</xdr:colOff>
      <xdr:row>3</xdr:row>
      <xdr:rowOff>57150</xdr:rowOff>
    </xdr:from>
    <xdr:to>
      <xdr:col>14</xdr:col>
      <xdr:colOff>9524</xdr:colOff>
      <xdr:row>21</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247650</xdr:colOff>
      <xdr:row>3</xdr:row>
      <xdr:rowOff>152400</xdr:rowOff>
    </xdr:from>
    <xdr:to>
      <xdr:col>17</xdr:col>
      <xdr:colOff>190500</xdr:colOff>
      <xdr:row>22</xdr:row>
      <xdr:rowOff>152400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209550</xdr:colOff>
      <xdr:row>2</xdr:row>
      <xdr:rowOff>114299</xdr:rowOff>
    </xdr:from>
    <xdr:to>
      <xdr:col>10</xdr:col>
      <xdr:colOff>504825</xdr:colOff>
      <xdr:row>22</xdr:row>
      <xdr:rowOff>85724</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276225</xdr:colOff>
      <xdr:row>3</xdr:row>
      <xdr:rowOff>0</xdr:rowOff>
    </xdr:from>
    <xdr:to>
      <xdr:col>10</xdr:col>
      <xdr:colOff>523875</xdr:colOff>
      <xdr:row>23</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495299</xdr:colOff>
      <xdr:row>14</xdr:row>
      <xdr:rowOff>19049</xdr:rowOff>
    </xdr:from>
    <xdr:to>
      <xdr:col>4</xdr:col>
      <xdr:colOff>85725</xdr:colOff>
      <xdr:row>34</xdr:row>
      <xdr:rowOff>9525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28574</xdr:colOff>
      <xdr:row>14</xdr:row>
      <xdr:rowOff>57150</xdr:rowOff>
    </xdr:from>
    <xdr:to>
      <xdr:col>8</xdr:col>
      <xdr:colOff>457199</xdr:colOff>
      <xdr:row>34</xdr:row>
      <xdr:rowOff>38100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285749</xdr:colOff>
      <xdr:row>2</xdr:row>
      <xdr:rowOff>95250</xdr:rowOff>
    </xdr:from>
    <xdr:to>
      <xdr:col>14</xdr:col>
      <xdr:colOff>238124</xdr:colOff>
      <xdr:row>24</xdr:row>
      <xdr:rowOff>57150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52"/>
  <sheetViews>
    <sheetView showGridLines="0" tabSelected="1" workbookViewId="0">
      <pane xSplit="1" ySplit="2" topLeftCell="BM149" activePane="bottomRight" state="frozen"/>
      <selection pane="topRight" activeCell="B1" sqref="B1"/>
      <selection pane="bottomLeft" activeCell="A3" sqref="A3"/>
      <selection pane="bottomRight" activeCell="BS150" sqref="BS150"/>
    </sheetView>
  </sheetViews>
  <sheetFormatPr defaultRowHeight="15" x14ac:dyDescent="0.25"/>
  <cols>
    <col min="1" max="1" width="18.42578125" style="1" customWidth="1"/>
    <col min="2" max="2" width="15" style="1" customWidth="1"/>
    <col min="3" max="3" width="31.5703125" style="1" bestFit="1" customWidth="1"/>
    <col min="4" max="4" width="20.42578125" style="1" customWidth="1"/>
    <col min="5" max="5" width="41.85546875" style="1" customWidth="1"/>
    <col min="6" max="6" width="25" style="1" customWidth="1"/>
    <col min="7" max="7" width="13.7109375" style="1" customWidth="1"/>
    <col min="8" max="8" width="51.7109375" style="1" customWidth="1"/>
    <col min="9" max="9" width="38.7109375" style="1" customWidth="1"/>
    <col min="10" max="10" width="30.7109375" style="1" bestFit="1" customWidth="1"/>
    <col min="11" max="11" width="29.7109375" style="1" bestFit="1" customWidth="1"/>
    <col min="12" max="12" width="9.140625" style="1"/>
    <col min="13" max="13" width="10" style="1" customWidth="1"/>
    <col min="14" max="14" width="8.42578125" style="1" customWidth="1"/>
    <col min="15" max="16" width="9.140625" style="1"/>
    <col min="17" max="17" width="10.7109375" style="1" customWidth="1"/>
    <col min="18" max="18" width="11.140625" style="1" customWidth="1"/>
    <col min="19" max="19" width="11.28515625" style="1" customWidth="1"/>
    <col min="20" max="20" width="11.42578125" style="1" bestFit="1" customWidth="1"/>
    <col min="21" max="24" width="9.140625" style="1"/>
    <col min="25" max="25" width="12.28515625" style="1" customWidth="1"/>
    <col min="26" max="26" width="13.140625" style="1" customWidth="1"/>
    <col min="27" max="27" width="9.140625" style="1"/>
    <col min="28" max="28" width="18.5703125" style="1" customWidth="1"/>
    <col min="29" max="29" width="12.140625" style="1" customWidth="1"/>
    <col min="30" max="30" width="9.140625" style="1"/>
    <col min="31" max="31" width="10" style="1" customWidth="1"/>
    <col min="32" max="32" width="8.42578125" style="1" customWidth="1"/>
    <col min="33" max="34" width="9.140625" style="1"/>
    <col min="35" max="35" width="10.7109375" style="1" customWidth="1"/>
    <col min="36" max="36" width="11.140625" style="1" customWidth="1"/>
    <col min="37" max="37" width="11.28515625" style="1" customWidth="1"/>
    <col min="38" max="38" width="11.42578125" style="1" bestFit="1" customWidth="1"/>
    <col min="39" max="42" width="9.140625" style="1"/>
    <col min="43" max="43" width="12.28515625" style="1" customWidth="1"/>
    <col min="44" max="44" width="13.140625" style="1" customWidth="1"/>
    <col min="45" max="45" width="9.140625" style="1"/>
    <col min="46" max="46" width="37.85546875" style="1" customWidth="1"/>
    <col min="47" max="47" width="19.28515625" style="1" customWidth="1"/>
    <col min="48" max="48" width="30.140625" style="1" customWidth="1"/>
    <col min="49" max="49" width="45.42578125" style="1" customWidth="1"/>
    <col min="50" max="50" width="30.7109375" style="32" customWidth="1"/>
    <col min="51" max="51" width="31.5703125" style="1" customWidth="1"/>
    <col min="52" max="54" width="9.140625" style="1"/>
    <col min="55" max="55" width="25.42578125" style="1" customWidth="1"/>
    <col min="56" max="56" width="57.7109375" style="1" customWidth="1"/>
    <col min="57" max="57" width="34.28515625" style="1" customWidth="1"/>
    <col min="58" max="58" width="56.42578125" style="1" customWidth="1"/>
    <col min="59" max="59" width="29.5703125" style="1" customWidth="1"/>
    <col min="60" max="60" width="55.140625" style="1" customWidth="1"/>
    <col min="61" max="64" width="13.28515625" style="1" customWidth="1"/>
    <col min="65" max="65" width="53.85546875" style="1" customWidth="1"/>
    <col min="66" max="66" width="52.28515625" style="1" customWidth="1"/>
    <col min="67" max="67" width="62.42578125" style="1" customWidth="1"/>
    <col min="68" max="16384" width="9.140625" style="1"/>
  </cols>
  <sheetData>
    <row r="1" spans="1:67" s="2" customFormat="1" ht="30" customHeight="1" x14ac:dyDescent="0.25">
      <c r="B1" s="44" t="s">
        <v>192</v>
      </c>
      <c r="C1" s="45"/>
      <c r="D1" s="44" t="s">
        <v>193</v>
      </c>
      <c r="E1" s="45"/>
      <c r="F1" s="44" t="s">
        <v>194</v>
      </c>
      <c r="G1" s="45"/>
      <c r="H1" s="2" t="s">
        <v>195</v>
      </c>
      <c r="I1" s="2" t="s">
        <v>196</v>
      </c>
      <c r="J1" s="2" t="s">
        <v>197</v>
      </c>
      <c r="K1" s="2" t="s">
        <v>198</v>
      </c>
      <c r="L1" s="44" t="s">
        <v>199</v>
      </c>
      <c r="M1" s="45"/>
      <c r="N1" s="45"/>
      <c r="O1" s="45"/>
      <c r="P1" s="45"/>
      <c r="Q1" s="45"/>
      <c r="R1" s="45"/>
      <c r="S1" s="45"/>
      <c r="T1" s="45"/>
      <c r="U1" s="45"/>
      <c r="V1" s="45"/>
      <c r="W1" s="45"/>
      <c r="X1" s="45"/>
      <c r="Y1" s="45"/>
      <c r="Z1" s="45"/>
      <c r="AA1" s="45"/>
      <c r="AB1" s="6"/>
      <c r="AC1" s="44" t="s">
        <v>200</v>
      </c>
      <c r="AD1" s="45"/>
      <c r="AE1" s="45"/>
      <c r="AF1" s="45"/>
      <c r="AG1" s="45"/>
      <c r="AH1" s="45"/>
      <c r="AI1" s="45"/>
      <c r="AJ1" s="45"/>
      <c r="AK1" s="45"/>
      <c r="AL1" s="45"/>
      <c r="AM1" s="45"/>
      <c r="AN1" s="45"/>
      <c r="AO1" s="45"/>
      <c r="AP1" s="45"/>
      <c r="AQ1" s="45"/>
      <c r="AR1" s="45"/>
      <c r="AS1" s="45"/>
      <c r="AT1" s="2" t="s">
        <v>201</v>
      </c>
      <c r="AU1" s="2" t="s">
        <v>205</v>
      </c>
      <c r="AV1" s="2" t="s">
        <v>206</v>
      </c>
      <c r="AW1" s="2" t="s">
        <v>204</v>
      </c>
      <c r="AX1" s="31" t="s">
        <v>207</v>
      </c>
      <c r="AY1" s="2" t="s">
        <v>208</v>
      </c>
      <c r="AZ1" s="44" t="s">
        <v>210</v>
      </c>
      <c r="BA1" s="45"/>
      <c r="BB1" s="45"/>
      <c r="BC1" s="45"/>
      <c r="BD1" s="2" t="s">
        <v>209</v>
      </c>
      <c r="BE1" s="2" t="s">
        <v>211</v>
      </c>
      <c r="BF1" s="2" t="s">
        <v>213</v>
      </c>
      <c r="BG1" s="2" t="s">
        <v>212</v>
      </c>
      <c r="BH1" s="2" t="s">
        <v>214</v>
      </c>
      <c r="BI1" s="44" t="s">
        <v>215</v>
      </c>
      <c r="BJ1" s="45"/>
      <c r="BK1" s="45"/>
      <c r="BL1" s="45"/>
      <c r="BM1" s="45"/>
      <c r="BN1" s="2" t="s">
        <v>346</v>
      </c>
      <c r="BO1" s="2" t="s">
        <v>347</v>
      </c>
    </row>
    <row r="2" spans="1:67" s="2" customFormat="1" ht="78.75" x14ac:dyDescent="0.25">
      <c r="A2" s="2" t="s">
        <v>0</v>
      </c>
      <c r="B2" s="2" t="s">
        <v>21</v>
      </c>
      <c r="C2" s="2" t="s">
        <v>22</v>
      </c>
      <c r="D2" s="2" t="s">
        <v>23</v>
      </c>
      <c r="E2" s="2" t="s">
        <v>24</v>
      </c>
      <c r="F2" s="2" t="s">
        <v>25</v>
      </c>
      <c r="G2" s="2" t="s">
        <v>26</v>
      </c>
      <c r="H2" s="2" t="s">
        <v>27</v>
      </c>
      <c r="I2" s="2" t="s">
        <v>28</v>
      </c>
      <c r="J2" s="2" t="s">
        <v>29</v>
      </c>
      <c r="K2" s="2" t="s">
        <v>30</v>
      </c>
      <c r="L2" s="2" t="s">
        <v>31</v>
      </c>
      <c r="M2" s="2" t="s">
        <v>32</v>
      </c>
      <c r="N2" s="2" t="s">
        <v>33</v>
      </c>
      <c r="O2" s="2" t="s">
        <v>34</v>
      </c>
      <c r="P2" s="2" t="s">
        <v>35</v>
      </c>
      <c r="Q2" s="2" t="s">
        <v>36</v>
      </c>
      <c r="R2" s="2" t="s">
        <v>37</v>
      </c>
      <c r="S2" s="2" t="s">
        <v>38</v>
      </c>
      <c r="T2" s="2" t="s">
        <v>39</v>
      </c>
      <c r="U2" s="2" t="s">
        <v>40</v>
      </c>
      <c r="V2" s="2" t="s">
        <v>41</v>
      </c>
      <c r="W2" s="2" t="s">
        <v>42</v>
      </c>
      <c r="X2" s="2" t="s">
        <v>43</v>
      </c>
      <c r="Y2" s="2" t="s">
        <v>44</v>
      </c>
      <c r="Z2" s="2" t="s">
        <v>45</v>
      </c>
      <c r="AA2" s="2" t="s">
        <v>46</v>
      </c>
      <c r="AB2" s="5" t="s">
        <v>455</v>
      </c>
      <c r="AC2" s="2" t="s">
        <v>48</v>
      </c>
      <c r="AD2" s="2" t="s">
        <v>31</v>
      </c>
      <c r="AE2" s="2" t="s">
        <v>32</v>
      </c>
      <c r="AF2" s="2" t="s">
        <v>33</v>
      </c>
      <c r="AG2" s="2" t="s">
        <v>34</v>
      </c>
      <c r="AH2" s="2" t="s">
        <v>35</v>
      </c>
      <c r="AI2" s="2" t="s">
        <v>36</v>
      </c>
      <c r="AJ2" s="2" t="s">
        <v>37</v>
      </c>
      <c r="AK2" s="2" t="s">
        <v>38</v>
      </c>
      <c r="AL2" s="2" t="s">
        <v>39</v>
      </c>
      <c r="AM2" s="2" t="s">
        <v>40</v>
      </c>
      <c r="AN2" s="2" t="s">
        <v>41</v>
      </c>
      <c r="AO2" s="2" t="s">
        <v>42</v>
      </c>
      <c r="AP2" s="2" t="s">
        <v>43</v>
      </c>
      <c r="AQ2" s="2" t="s">
        <v>44</v>
      </c>
      <c r="AR2" s="2" t="s">
        <v>45</v>
      </c>
      <c r="AS2" s="2" t="s">
        <v>46</v>
      </c>
      <c r="AT2" s="2" t="s">
        <v>49</v>
      </c>
      <c r="AU2" s="2" t="s">
        <v>50</v>
      </c>
      <c r="AV2" s="2" t="s">
        <v>51</v>
      </c>
      <c r="AW2" s="2" t="s">
        <v>52</v>
      </c>
      <c r="AX2" s="31" t="s">
        <v>53</v>
      </c>
      <c r="AY2" s="2" t="s">
        <v>54</v>
      </c>
      <c r="AZ2" s="2" t="s">
        <v>55</v>
      </c>
      <c r="BA2" s="2" t="s">
        <v>56</v>
      </c>
      <c r="BB2" s="2" t="s">
        <v>46</v>
      </c>
      <c r="BC2" s="2" t="s">
        <v>69</v>
      </c>
      <c r="BD2" s="2" t="s">
        <v>57</v>
      </c>
      <c r="BE2" s="2" t="s">
        <v>58</v>
      </c>
      <c r="BF2" s="2" t="s">
        <v>59</v>
      </c>
      <c r="BG2" s="2" t="s">
        <v>60</v>
      </c>
      <c r="BH2" s="2" t="s">
        <v>61</v>
      </c>
      <c r="BI2" s="2" t="s">
        <v>62</v>
      </c>
      <c r="BJ2" s="2" t="s">
        <v>63</v>
      </c>
      <c r="BK2" s="2" t="s">
        <v>64</v>
      </c>
      <c r="BL2" s="2" t="s">
        <v>46</v>
      </c>
      <c r="BM2" s="2" t="s">
        <v>65</v>
      </c>
      <c r="BN2" s="2" t="s">
        <v>66</v>
      </c>
      <c r="BO2" s="2" t="s">
        <v>67</v>
      </c>
    </row>
    <row r="3" spans="1:67" ht="60" x14ac:dyDescent="0.25">
      <c r="A3" s="1" t="s">
        <v>1</v>
      </c>
      <c r="B3" s="1" t="s">
        <v>70</v>
      </c>
      <c r="C3" s="1" t="s">
        <v>70</v>
      </c>
      <c r="D3" s="1" t="s">
        <v>78</v>
      </c>
      <c r="E3" s="1" t="s">
        <v>202</v>
      </c>
      <c r="F3" s="1" t="s">
        <v>97</v>
      </c>
      <c r="G3" s="1" t="s">
        <v>216</v>
      </c>
      <c r="H3" s="1" t="s">
        <v>234</v>
      </c>
      <c r="I3" s="1" t="s">
        <v>95</v>
      </c>
      <c r="J3" s="1">
        <v>1</v>
      </c>
      <c r="K3" s="1" t="s">
        <v>70</v>
      </c>
      <c r="V3" s="1" t="s">
        <v>47</v>
      </c>
      <c r="W3" s="1" t="s">
        <v>47</v>
      </c>
      <c r="AC3" s="1">
        <v>4</v>
      </c>
      <c r="AN3" s="1">
        <v>2</v>
      </c>
      <c r="AO3" s="1">
        <v>2</v>
      </c>
      <c r="AT3" s="1" t="s">
        <v>130</v>
      </c>
      <c r="AX3" s="32">
        <v>5000</v>
      </c>
      <c r="AY3" s="1" t="s">
        <v>130</v>
      </c>
      <c r="BD3" s="1" t="s">
        <v>252</v>
      </c>
      <c r="BE3" s="1">
        <v>9</v>
      </c>
      <c r="BF3" s="1" t="s">
        <v>269</v>
      </c>
      <c r="BG3" s="1" t="s">
        <v>169</v>
      </c>
      <c r="BH3" s="1" t="s">
        <v>287</v>
      </c>
      <c r="BI3" s="1">
        <v>3</v>
      </c>
      <c r="BJ3" s="1">
        <v>2</v>
      </c>
      <c r="BK3" s="1">
        <v>1</v>
      </c>
      <c r="BL3" s="1">
        <v>4</v>
      </c>
      <c r="BM3" s="1" t="s">
        <v>303</v>
      </c>
      <c r="BN3" s="1" t="s">
        <v>317</v>
      </c>
      <c r="BO3" s="1" t="s">
        <v>329</v>
      </c>
    </row>
    <row r="4" spans="1:67" ht="105" x14ac:dyDescent="0.25">
      <c r="A4" s="1" t="s">
        <v>2</v>
      </c>
      <c r="B4" s="1" t="s">
        <v>70</v>
      </c>
      <c r="C4" s="1" t="s">
        <v>70</v>
      </c>
      <c r="D4" s="1" t="s">
        <v>79</v>
      </c>
      <c r="E4" s="1" t="s">
        <v>203</v>
      </c>
      <c r="F4" s="1" t="s">
        <v>129</v>
      </c>
      <c r="G4" s="1" t="s">
        <v>217</v>
      </c>
      <c r="H4" s="1" t="s">
        <v>235</v>
      </c>
      <c r="I4" s="1" t="s">
        <v>95</v>
      </c>
      <c r="J4" s="1">
        <v>1</v>
      </c>
      <c r="K4" s="1" t="s">
        <v>130</v>
      </c>
      <c r="AT4" s="1" t="s">
        <v>70</v>
      </c>
      <c r="AU4" s="1" t="s">
        <v>132</v>
      </c>
      <c r="AV4" s="1" t="s">
        <v>132</v>
      </c>
      <c r="AW4" s="1" t="s">
        <v>1128</v>
      </c>
      <c r="AX4" s="32">
        <v>360</v>
      </c>
      <c r="AY4" s="1" t="s">
        <v>130</v>
      </c>
      <c r="BD4" s="1" t="s">
        <v>253</v>
      </c>
      <c r="BE4" s="1">
        <v>9</v>
      </c>
      <c r="BF4" s="1" t="s">
        <v>270</v>
      </c>
      <c r="BG4" s="1" t="s">
        <v>170</v>
      </c>
      <c r="BH4" s="1" t="s">
        <v>288</v>
      </c>
      <c r="BI4" s="1">
        <v>1</v>
      </c>
      <c r="BJ4" s="1">
        <v>2</v>
      </c>
      <c r="BK4" s="1">
        <v>4</v>
      </c>
      <c r="BL4" s="1">
        <v>3</v>
      </c>
      <c r="BM4" s="1" t="s">
        <v>304</v>
      </c>
      <c r="BN4" s="1" t="s">
        <v>318</v>
      </c>
      <c r="BO4" s="1" t="s">
        <v>330</v>
      </c>
    </row>
    <row r="5" spans="1:67" ht="120" x14ac:dyDescent="0.25">
      <c r="A5" s="1" t="s">
        <v>3</v>
      </c>
      <c r="B5" s="1" t="s">
        <v>70</v>
      </c>
      <c r="C5" s="1" t="s">
        <v>70</v>
      </c>
      <c r="D5" s="1" t="s">
        <v>78</v>
      </c>
      <c r="E5" s="1" t="s">
        <v>221</v>
      </c>
      <c r="F5" s="1" t="s">
        <v>125</v>
      </c>
      <c r="G5" s="1" t="s">
        <v>216</v>
      </c>
      <c r="H5" s="1" t="s">
        <v>236</v>
      </c>
      <c r="I5" s="1" t="s">
        <v>95</v>
      </c>
      <c r="J5" s="1">
        <v>1</v>
      </c>
      <c r="K5" s="1" t="s">
        <v>130</v>
      </c>
      <c r="AT5" s="1" t="s">
        <v>130</v>
      </c>
      <c r="AX5" s="32">
        <v>650</v>
      </c>
      <c r="AY5" s="1" t="s">
        <v>130</v>
      </c>
      <c r="BD5" s="1" t="s">
        <v>254</v>
      </c>
      <c r="BE5" s="1">
        <v>9</v>
      </c>
      <c r="BF5" s="1" t="s">
        <v>271</v>
      </c>
      <c r="BG5" s="1" t="s">
        <v>169</v>
      </c>
      <c r="BH5" s="1" t="s">
        <v>289</v>
      </c>
      <c r="BI5" s="1">
        <v>1</v>
      </c>
      <c r="BJ5" s="1">
        <v>2</v>
      </c>
      <c r="BK5" s="1">
        <v>4</v>
      </c>
      <c r="BL5" s="1">
        <v>3</v>
      </c>
      <c r="BM5" s="1" t="s">
        <v>305</v>
      </c>
      <c r="BN5" s="1" t="s">
        <v>319</v>
      </c>
      <c r="BO5" s="1" t="s">
        <v>331</v>
      </c>
    </row>
    <row r="6" spans="1:67" ht="30" x14ac:dyDescent="0.25">
      <c r="A6" s="1" t="s">
        <v>4</v>
      </c>
      <c r="B6" s="1" t="s">
        <v>70</v>
      </c>
      <c r="C6" s="1" t="s">
        <v>70</v>
      </c>
      <c r="D6" s="1" t="s">
        <v>78</v>
      </c>
      <c r="E6" s="1" t="s">
        <v>96</v>
      </c>
      <c r="F6" s="1" t="s">
        <v>97</v>
      </c>
      <c r="G6" s="1" t="s">
        <v>216</v>
      </c>
      <c r="H6" s="1" t="s">
        <v>237</v>
      </c>
      <c r="I6" s="1" t="s">
        <v>95</v>
      </c>
      <c r="J6" s="1">
        <v>1</v>
      </c>
      <c r="K6" s="1" t="s">
        <v>130</v>
      </c>
      <c r="AT6" s="1" t="s">
        <v>70</v>
      </c>
      <c r="AU6" s="1" t="s">
        <v>135</v>
      </c>
      <c r="AV6" s="1" t="s">
        <v>135</v>
      </c>
      <c r="AW6" s="1" t="s">
        <v>136</v>
      </c>
      <c r="AX6" s="32">
        <v>348</v>
      </c>
      <c r="AY6" s="1" t="s">
        <v>130</v>
      </c>
      <c r="BD6" s="1" t="s">
        <v>165</v>
      </c>
      <c r="BE6" s="1">
        <v>5</v>
      </c>
      <c r="BF6" s="1" t="s">
        <v>272</v>
      </c>
      <c r="BG6" s="1" t="s">
        <v>169</v>
      </c>
      <c r="BH6" s="1" t="s">
        <v>290</v>
      </c>
      <c r="BI6" s="1">
        <v>1</v>
      </c>
      <c r="BJ6" s="1">
        <v>3</v>
      </c>
      <c r="BK6" s="1">
        <v>2</v>
      </c>
      <c r="BL6" s="1" t="s">
        <v>306</v>
      </c>
      <c r="BM6" s="1" t="s">
        <v>306</v>
      </c>
      <c r="BN6" s="1" t="s">
        <v>320</v>
      </c>
      <c r="BO6" s="1" t="s">
        <v>182</v>
      </c>
    </row>
    <row r="7" spans="1:67" ht="60" x14ac:dyDescent="0.25">
      <c r="A7" s="1" t="s">
        <v>5</v>
      </c>
      <c r="B7" s="1" t="s">
        <v>70</v>
      </c>
      <c r="C7" s="1" t="s">
        <v>70</v>
      </c>
      <c r="D7" s="1" t="s">
        <v>80</v>
      </c>
      <c r="E7" s="1" t="s">
        <v>1129</v>
      </c>
      <c r="F7" s="1" t="s">
        <v>97</v>
      </c>
      <c r="G7" s="1" t="s">
        <v>216</v>
      </c>
      <c r="H7" s="1" t="s">
        <v>98</v>
      </c>
      <c r="I7" s="1" t="s">
        <v>99</v>
      </c>
      <c r="J7" s="1">
        <v>3</v>
      </c>
      <c r="K7" s="1" t="s">
        <v>70</v>
      </c>
      <c r="Q7" s="1" t="s">
        <v>47</v>
      </c>
      <c r="AC7" s="1">
        <v>5</v>
      </c>
      <c r="AI7" s="1">
        <v>4</v>
      </c>
      <c r="AT7" s="1" t="s">
        <v>70</v>
      </c>
      <c r="AU7" s="1" t="s">
        <v>138</v>
      </c>
      <c r="AV7" s="1" t="s">
        <v>138</v>
      </c>
      <c r="AW7" s="1" t="s">
        <v>1130</v>
      </c>
      <c r="AX7" s="32">
        <v>55000</v>
      </c>
      <c r="AY7" s="1" t="s">
        <v>130</v>
      </c>
      <c r="BD7" s="1" t="s">
        <v>255</v>
      </c>
      <c r="BE7" s="1">
        <v>9</v>
      </c>
      <c r="BF7" s="1" t="s">
        <v>273</v>
      </c>
      <c r="BG7" s="1" t="s">
        <v>170</v>
      </c>
      <c r="BH7" s="1" t="s">
        <v>171</v>
      </c>
      <c r="BI7" s="1">
        <v>1</v>
      </c>
      <c r="BJ7" s="1">
        <v>4</v>
      </c>
      <c r="BK7" s="1">
        <v>2</v>
      </c>
      <c r="BL7" s="1">
        <v>3</v>
      </c>
      <c r="BM7" s="1" t="s">
        <v>183</v>
      </c>
      <c r="BN7" s="1" t="s">
        <v>184</v>
      </c>
      <c r="BO7" s="1" t="s">
        <v>332</v>
      </c>
    </row>
    <row r="8" spans="1:67" ht="120" x14ac:dyDescent="0.25">
      <c r="A8" s="1" t="s">
        <v>6</v>
      </c>
      <c r="B8" s="1" t="s">
        <v>70</v>
      </c>
      <c r="C8" s="1" t="s">
        <v>70</v>
      </c>
      <c r="D8" s="1" t="s">
        <v>81</v>
      </c>
      <c r="E8" s="1" t="s">
        <v>222</v>
      </c>
      <c r="F8" s="1" t="s">
        <v>100</v>
      </c>
      <c r="G8" s="1" t="s">
        <v>216</v>
      </c>
      <c r="H8" s="1" t="s">
        <v>101</v>
      </c>
      <c r="I8" s="1" t="s">
        <v>99</v>
      </c>
      <c r="J8" s="1">
        <v>1</v>
      </c>
      <c r="K8" s="1" t="s">
        <v>70</v>
      </c>
      <c r="Y8" s="1" t="s">
        <v>47</v>
      </c>
      <c r="Z8" s="1" t="s">
        <v>47</v>
      </c>
      <c r="AC8" s="1">
        <v>3</v>
      </c>
      <c r="AQ8" s="1">
        <v>4</v>
      </c>
      <c r="AR8" s="1">
        <v>4</v>
      </c>
      <c r="AT8" s="1" t="s">
        <v>70</v>
      </c>
      <c r="AU8" s="1" t="s">
        <v>246</v>
      </c>
      <c r="AV8" s="1" t="s">
        <v>43</v>
      </c>
      <c r="AW8" s="1" t="s">
        <v>249</v>
      </c>
      <c r="AX8" s="32">
        <v>350</v>
      </c>
      <c r="AY8" s="1" t="s">
        <v>130</v>
      </c>
      <c r="BD8" s="1" t="s">
        <v>256</v>
      </c>
      <c r="BE8" s="1">
        <v>7</v>
      </c>
      <c r="BF8" s="1" t="s">
        <v>274</v>
      </c>
      <c r="BG8" s="1" t="s">
        <v>172</v>
      </c>
      <c r="BH8" s="1" t="s">
        <v>291</v>
      </c>
      <c r="BI8" s="1">
        <v>1</v>
      </c>
      <c r="BJ8" s="1">
        <v>4</v>
      </c>
      <c r="BK8" s="1">
        <v>2</v>
      </c>
      <c r="BL8" s="1">
        <v>3</v>
      </c>
      <c r="BM8" s="1" t="s">
        <v>307</v>
      </c>
      <c r="BN8" s="1" t="s">
        <v>321</v>
      </c>
      <c r="BO8" s="1" t="s">
        <v>333</v>
      </c>
    </row>
    <row r="9" spans="1:67" ht="30" x14ac:dyDescent="0.25">
      <c r="A9" s="1" t="s">
        <v>7</v>
      </c>
      <c r="B9" s="1" t="s">
        <v>70</v>
      </c>
      <c r="C9" s="1" t="s">
        <v>70</v>
      </c>
      <c r="D9" s="1" t="s">
        <v>78</v>
      </c>
      <c r="E9" s="1" t="s">
        <v>223</v>
      </c>
      <c r="F9" s="1" t="s">
        <v>102</v>
      </c>
      <c r="G9" s="1" t="s">
        <v>218</v>
      </c>
      <c r="H9" s="1" t="s">
        <v>103</v>
      </c>
      <c r="I9" s="1" t="s">
        <v>585</v>
      </c>
      <c r="J9" s="1">
        <v>13</v>
      </c>
      <c r="K9" s="1" t="s">
        <v>70</v>
      </c>
      <c r="M9" s="1" t="s">
        <v>47</v>
      </c>
      <c r="Q9" s="1" t="s">
        <v>47</v>
      </c>
      <c r="T9" s="1" t="s">
        <v>47</v>
      </c>
      <c r="AC9" s="1">
        <v>5</v>
      </c>
      <c r="AE9" s="1">
        <v>4</v>
      </c>
      <c r="AI9" s="1">
        <v>3</v>
      </c>
      <c r="AL9" s="1">
        <v>2</v>
      </c>
      <c r="AT9" s="1" t="s">
        <v>70</v>
      </c>
      <c r="AU9" s="1" t="s">
        <v>247</v>
      </c>
      <c r="AV9" s="1" t="s">
        <v>247</v>
      </c>
      <c r="AW9" s="1" t="s">
        <v>1131</v>
      </c>
      <c r="AX9" s="32">
        <v>24000</v>
      </c>
      <c r="AY9" s="1" t="s">
        <v>70</v>
      </c>
      <c r="AZ9" s="1" t="s">
        <v>47</v>
      </c>
      <c r="BD9" s="1" t="s">
        <v>257</v>
      </c>
      <c r="BE9" s="1">
        <v>10</v>
      </c>
      <c r="BF9" s="1" t="s">
        <v>275</v>
      </c>
      <c r="BG9" s="1" t="s">
        <v>170</v>
      </c>
      <c r="BH9" s="1" t="s">
        <v>292</v>
      </c>
      <c r="BI9" s="1">
        <v>3</v>
      </c>
      <c r="BJ9" s="1">
        <v>2</v>
      </c>
      <c r="BK9" s="1">
        <v>1</v>
      </c>
      <c r="BL9" s="1">
        <v>4</v>
      </c>
      <c r="BM9" s="1" t="s">
        <v>308</v>
      </c>
      <c r="BN9" s="1" t="s">
        <v>320</v>
      </c>
      <c r="BO9" s="1" t="s">
        <v>185</v>
      </c>
    </row>
    <row r="10" spans="1:67" ht="45" x14ac:dyDescent="0.25">
      <c r="A10" s="1" t="s">
        <v>8</v>
      </c>
      <c r="B10" s="1" t="s">
        <v>70</v>
      </c>
      <c r="C10" s="1" t="s">
        <v>70</v>
      </c>
      <c r="D10" s="1" t="s">
        <v>82</v>
      </c>
      <c r="E10" s="1" t="s">
        <v>104</v>
      </c>
      <c r="F10" s="1" t="s">
        <v>100</v>
      </c>
      <c r="G10" s="1" t="s">
        <v>216</v>
      </c>
      <c r="H10" s="1" t="s">
        <v>105</v>
      </c>
      <c r="I10" s="1" t="s">
        <v>99</v>
      </c>
      <c r="J10" s="1">
        <v>4</v>
      </c>
      <c r="K10" s="1" t="s">
        <v>70</v>
      </c>
      <c r="O10" s="1" t="s">
        <v>47</v>
      </c>
      <c r="T10" s="1" t="s">
        <v>47</v>
      </c>
      <c r="AC10" s="1">
        <v>3</v>
      </c>
      <c r="AG10" s="1">
        <v>1</v>
      </c>
      <c r="AL10" s="1">
        <v>4</v>
      </c>
      <c r="AT10" s="1" t="s">
        <v>70</v>
      </c>
      <c r="AU10" s="1" t="s">
        <v>248</v>
      </c>
      <c r="AV10" s="1" t="s">
        <v>142</v>
      </c>
      <c r="AW10" s="1" t="s">
        <v>143</v>
      </c>
      <c r="AX10" s="32">
        <v>1000</v>
      </c>
      <c r="AY10" s="1" t="s">
        <v>70</v>
      </c>
      <c r="AZ10" s="1" t="s">
        <v>47</v>
      </c>
      <c r="BD10" s="1" t="s">
        <v>258</v>
      </c>
      <c r="BE10" s="1">
        <v>7</v>
      </c>
      <c r="BF10" s="1" t="s">
        <v>276</v>
      </c>
      <c r="BG10" s="1" t="s">
        <v>173</v>
      </c>
      <c r="BH10" s="1" t="s">
        <v>293</v>
      </c>
      <c r="BI10" s="1">
        <v>3</v>
      </c>
      <c r="BJ10" s="1">
        <v>4</v>
      </c>
      <c r="BK10" s="1">
        <v>1</v>
      </c>
      <c r="BL10" s="1">
        <v>2</v>
      </c>
      <c r="BM10" s="1" t="s">
        <v>309</v>
      </c>
      <c r="BN10" s="1" t="s">
        <v>322</v>
      </c>
      <c r="BO10" s="1" t="s">
        <v>334</v>
      </c>
    </row>
    <row r="11" spans="1:67" x14ac:dyDescent="0.25">
      <c r="A11" s="1" t="s">
        <v>9</v>
      </c>
      <c r="B11" s="1" t="s">
        <v>70</v>
      </c>
      <c r="C11" s="1" t="s">
        <v>70</v>
      </c>
      <c r="D11" s="1" t="s">
        <v>83</v>
      </c>
      <c r="E11" s="1" t="s">
        <v>224</v>
      </c>
      <c r="F11" s="1" t="s">
        <v>97</v>
      </c>
      <c r="G11" s="1" t="s">
        <v>216</v>
      </c>
      <c r="H11" s="1" t="s">
        <v>238</v>
      </c>
      <c r="I11" s="1" t="s">
        <v>99</v>
      </c>
      <c r="J11" s="1">
        <v>3</v>
      </c>
      <c r="K11" s="1" t="s">
        <v>130</v>
      </c>
      <c r="AT11" s="1" t="s">
        <v>130</v>
      </c>
      <c r="AX11" s="32">
        <v>550</v>
      </c>
      <c r="AY11" s="1" t="s">
        <v>130</v>
      </c>
      <c r="BD11" s="1" t="s">
        <v>259</v>
      </c>
      <c r="BE11" s="1">
        <v>9</v>
      </c>
      <c r="BF11" s="1" t="s">
        <v>277</v>
      </c>
      <c r="BG11" s="1" t="s">
        <v>172</v>
      </c>
      <c r="BH11" s="1" t="s">
        <v>294</v>
      </c>
      <c r="BI11" s="1">
        <v>1</v>
      </c>
      <c r="BJ11" s="1">
        <v>2</v>
      </c>
      <c r="BK11" s="1">
        <v>3</v>
      </c>
      <c r="BL11" s="1" t="s">
        <v>306</v>
      </c>
      <c r="BM11" s="1" t="s">
        <v>306</v>
      </c>
      <c r="BN11" s="1" t="s">
        <v>320</v>
      </c>
      <c r="BO11" s="1" t="s">
        <v>186</v>
      </c>
    </row>
    <row r="12" spans="1:67" ht="135" x14ac:dyDescent="0.25">
      <c r="A12" s="1" t="s">
        <v>10</v>
      </c>
      <c r="B12" s="1" t="s">
        <v>70</v>
      </c>
      <c r="C12" s="1" t="s">
        <v>70</v>
      </c>
      <c r="D12" s="1" t="s">
        <v>84</v>
      </c>
      <c r="E12" s="1" t="s">
        <v>225</v>
      </c>
      <c r="F12" s="1" t="s">
        <v>106</v>
      </c>
      <c r="G12" s="1" t="s">
        <v>219</v>
      </c>
      <c r="H12" s="1" t="s">
        <v>239</v>
      </c>
      <c r="I12" s="1" t="s">
        <v>99</v>
      </c>
      <c r="J12" s="1">
        <v>4</v>
      </c>
      <c r="K12" s="1" t="s">
        <v>70</v>
      </c>
      <c r="M12" s="1" t="s">
        <v>47</v>
      </c>
      <c r="Q12" s="1" t="s">
        <v>47</v>
      </c>
      <c r="T12" s="1" t="s">
        <v>47</v>
      </c>
      <c r="AC12" s="1">
        <v>4</v>
      </c>
      <c r="AE12" s="1">
        <v>4</v>
      </c>
      <c r="AI12" s="1">
        <v>2</v>
      </c>
      <c r="AL12" s="1">
        <v>3</v>
      </c>
      <c r="AT12" s="1" t="s">
        <v>130</v>
      </c>
      <c r="AX12" s="32">
        <v>10000</v>
      </c>
      <c r="AY12" s="1" t="s">
        <v>130</v>
      </c>
      <c r="BD12" s="1" t="s">
        <v>260</v>
      </c>
      <c r="BE12" s="1">
        <v>8</v>
      </c>
      <c r="BF12" s="1" t="s">
        <v>278</v>
      </c>
      <c r="BG12" s="1" t="s">
        <v>169</v>
      </c>
      <c r="BH12" s="1" t="s">
        <v>295</v>
      </c>
      <c r="BI12" s="1">
        <v>3</v>
      </c>
      <c r="BJ12" s="1">
        <v>2</v>
      </c>
      <c r="BK12" s="1">
        <v>1</v>
      </c>
      <c r="BL12" s="1" t="s">
        <v>306</v>
      </c>
      <c r="BM12" s="1" t="s">
        <v>306</v>
      </c>
      <c r="BN12" s="1" t="s">
        <v>320</v>
      </c>
      <c r="BO12" s="1" t="s">
        <v>335</v>
      </c>
    </row>
    <row r="13" spans="1:67" ht="75" x14ac:dyDescent="0.25">
      <c r="A13" s="1" t="s">
        <v>11</v>
      </c>
      <c r="B13" s="1" t="s">
        <v>70</v>
      </c>
      <c r="C13" s="1" t="s">
        <v>70</v>
      </c>
      <c r="D13" s="1" t="s">
        <v>85</v>
      </c>
      <c r="E13" s="1" t="s">
        <v>107</v>
      </c>
      <c r="F13" s="1" t="s">
        <v>108</v>
      </c>
      <c r="G13" s="1" t="s">
        <v>220</v>
      </c>
      <c r="H13" s="1" t="s">
        <v>109</v>
      </c>
      <c r="I13" s="1" t="s">
        <v>99</v>
      </c>
      <c r="J13" s="1">
        <v>3</v>
      </c>
      <c r="K13" s="1" t="s">
        <v>130</v>
      </c>
      <c r="AT13" s="1" t="s">
        <v>130</v>
      </c>
      <c r="AX13" s="32">
        <v>400</v>
      </c>
      <c r="AY13" s="1" t="s">
        <v>130</v>
      </c>
      <c r="BD13" s="1" t="s">
        <v>1132</v>
      </c>
      <c r="BE13" s="1">
        <v>10</v>
      </c>
      <c r="BF13" s="1" t="s">
        <v>279</v>
      </c>
      <c r="BG13" s="1" t="s">
        <v>170</v>
      </c>
      <c r="BH13" s="1" t="s">
        <v>296</v>
      </c>
      <c r="BI13" s="1">
        <v>4</v>
      </c>
      <c r="BJ13" s="1">
        <v>2</v>
      </c>
      <c r="BK13" s="1">
        <v>3</v>
      </c>
      <c r="BL13" s="1">
        <v>1</v>
      </c>
      <c r="BM13" s="1" t="s">
        <v>187</v>
      </c>
      <c r="BN13" s="1" t="s">
        <v>320</v>
      </c>
      <c r="BO13" s="1" t="s">
        <v>336</v>
      </c>
    </row>
    <row r="14" spans="1:67" ht="165" x14ac:dyDescent="0.25">
      <c r="A14" s="1" t="s">
        <v>12</v>
      </c>
      <c r="B14" s="1" t="s">
        <v>70</v>
      </c>
      <c r="C14" s="1" t="s">
        <v>70</v>
      </c>
      <c r="D14" s="1" t="s">
        <v>86</v>
      </c>
      <c r="E14" s="1" t="s">
        <v>226</v>
      </c>
      <c r="F14" s="1" t="s">
        <v>97</v>
      </c>
      <c r="G14" s="1" t="s">
        <v>216</v>
      </c>
      <c r="H14" s="1" t="s">
        <v>227</v>
      </c>
      <c r="I14" s="1" t="s">
        <v>99</v>
      </c>
      <c r="J14" s="1">
        <v>6</v>
      </c>
      <c r="K14" s="1" t="s">
        <v>130</v>
      </c>
      <c r="AT14" s="1" t="s">
        <v>130</v>
      </c>
      <c r="AX14" s="32">
        <v>948</v>
      </c>
      <c r="AY14" s="1" t="s">
        <v>70</v>
      </c>
      <c r="AZ14" s="1" t="s">
        <v>47</v>
      </c>
      <c r="BD14" s="1" t="s">
        <v>261</v>
      </c>
      <c r="BE14" s="1">
        <v>10</v>
      </c>
      <c r="BF14" s="1" t="s">
        <v>280</v>
      </c>
      <c r="BG14" s="1" t="s">
        <v>170</v>
      </c>
      <c r="BH14" s="1" t="s">
        <v>297</v>
      </c>
      <c r="BI14" s="1">
        <v>2</v>
      </c>
      <c r="BJ14" s="1">
        <v>3</v>
      </c>
      <c r="BK14" s="1">
        <v>1</v>
      </c>
      <c r="BL14" s="1">
        <v>4</v>
      </c>
      <c r="BM14" s="1" t="s">
        <v>310</v>
      </c>
      <c r="BN14" s="1" t="s">
        <v>323</v>
      </c>
      <c r="BO14" s="1" t="s">
        <v>337</v>
      </c>
    </row>
    <row r="15" spans="1:67" ht="30" x14ac:dyDescent="0.25">
      <c r="A15" s="1" t="s">
        <v>13</v>
      </c>
      <c r="B15" s="1" t="s">
        <v>70</v>
      </c>
      <c r="C15" s="1" t="s">
        <v>70</v>
      </c>
      <c r="D15" s="1" t="s">
        <v>79</v>
      </c>
      <c r="E15" s="1" t="s">
        <v>228</v>
      </c>
      <c r="F15" s="1" t="s">
        <v>110</v>
      </c>
      <c r="G15" s="1" t="s">
        <v>219</v>
      </c>
      <c r="H15" s="1" t="s">
        <v>240</v>
      </c>
      <c r="I15" s="1" t="s">
        <v>99</v>
      </c>
      <c r="J15" s="1">
        <v>4</v>
      </c>
      <c r="K15" s="1" t="s">
        <v>130</v>
      </c>
      <c r="AT15" s="1" t="s">
        <v>70</v>
      </c>
      <c r="AU15" s="1" t="s">
        <v>149</v>
      </c>
      <c r="AV15" s="1" t="s">
        <v>149</v>
      </c>
      <c r="AW15" s="1" t="s">
        <v>150</v>
      </c>
      <c r="AX15" s="32">
        <v>200</v>
      </c>
      <c r="AY15" s="1" t="s">
        <v>130</v>
      </c>
      <c r="BD15" s="1" t="s">
        <v>166</v>
      </c>
      <c r="BE15" s="1">
        <v>8</v>
      </c>
      <c r="BF15" s="1" t="s">
        <v>174</v>
      </c>
      <c r="BG15" s="1" t="s">
        <v>169</v>
      </c>
      <c r="BH15" s="1" t="s">
        <v>175</v>
      </c>
      <c r="BI15" s="1">
        <v>4</v>
      </c>
      <c r="BJ15" s="1">
        <v>3</v>
      </c>
      <c r="BK15" s="1">
        <v>2</v>
      </c>
      <c r="BL15" s="1">
        <v>1</v>
      </c>
      <c r="BM15" s="1" t="s">
        <v>188</v>
      </c>
      <c r="BN15" s="1" t="s">
        <v>320</v>
      </c>
      <c r="BO15" s="1" t="s">
        <v>189</v>
      </c>
    </row>
    <row r="16" spans="1:67" ht="45" x14ac:dyDescent="0.25">
      <c r="A16" s="1" t="s">
        <v>14</v>
      </c>
      <c r="B16" s="1" t="s">
        <v>70</v>
      </c>
      <c r="C16" s="1" t="s">
        <v>70</v>
      </c>
      <c r="D16" s="1" t="s">
        <v>78</v>
      </c>
      <c r="E16" s="1" t="s">
        <v>229</v>
      </c>
      <c r="F16" s="1" t="s">
        <v>100</v>
      </c>
      <c r="G16" s="1" t="s">
        <v>216</v>
      </c>
      <c r="H16" s="1" t="s">
        <v>241</v>
      </c>
      <c r="I16" s="1" t="s">
        <v>99</v>
      </c>
      <c r="J16" s="1">
        <v>4</v>
      </c>
      <c r="K16" s="1" t="s">
        <v>130</v>
      </c>
      <c r="AT16" s="1" t="s">
        <v>70</v>
      </c>
      <c r="AU16" s="1" t="s">
        <v>152</v>
      </c>
      <c r="AV16" s="1" t="s">
        <v>152</v>
      </c>
      <c r="AW16" s="1" t="s">
        <v>250</v>
      </c>
      <c r="AX16" s="32">
        <v>300</v>
      </c>
      <c r="AY16" s="1" t="s">
        <v>130</v>
      </c>
      <c r="BD16" s="1" t="s">
        <v>262</v>
      </c>
      <c r="BE16" s="1">
        <v>8</v>
      </c>
      <c r="BF16" s="1" t="s">
        <v>281</v>
      </c>
      <c r="BG16" s="1" t="s">
        <v>169</v>
      </c>
      <c r="BH16" s="1" t="s">
        <v>298</v>
      </c>
      <c r="BI16" s="1">
        <v>1</v>
      </c>
      <c r="BJ16" s="1">
        <v>3</v>
      </c>
      <c r="BK16" s="1">
        <v>2</v>
      </c>
      <c r="BL16" s="1" t="s">
        <v>306</v>
      </c>
      <c r="BM16" s="1" t="s">
        <v>306</v>
      </c>
      <c r="BN16" s="1" t="s">
        <v>324</v>
      </c>
      <c r="BO16" s="1" t="s">
        <v>338</v>
      </c>
    </row>
    <row r="17" spans="1:67" ht="75" x14ac:dyDescent="0.25">
      <c r="A17" s="1" t="s">
        <v>15</v>
      </c>
      <c r="B17" s="1" t="s">
        <v>70</v>
      </c>
      <c r="C17" s="1" t="s">
        <v>70</v>
      </c>
      <c r="D17" s="1" t="s">
        <v>87</v>
      </c>
      <c r="E17" s="1" t="s">
        <v>230</v>
      </c>
      <c r="F17" s="1" t="s">
        <v>97</v>
      </c>
      <c r="G17" s="1" t="s">
        <v>216</v>
      </c>
      <c r="H17" s="1" t="s">
        <v>242</v>
      </c>
      <c r="I17" s="1" t="s">
        <v>95</v>
      </c>
      <c r="J17" s="1">
        <v>1</v>
      </c>
      <c r="K17" s="1" t="s">
        <v>130</v>
      </c>
      <c r="AT17" s="1" t="s">
        <v>70</v>
      </c>
      <c r="AU17" s="1" t="s">
        <v>1133</v>
      </c>
      <c r="AV17" s="1" t="s">
        <v>1134</v>
      </c>
      <c r="AW17" s="1" t="s">
        <v>154</v>
      </c>
      <c r="AX17" s="32">
        <v>8000</v>
      </c>
      <c r="AY17" s="1" t="s">
        <v>130</v>
      </c>
      <c r="BD17" s="1" t="s">
        <v>263</v>
      </c>
      <c r="BE17" s="1">
        <v>9</v>
      </c>
      <c r="BF17" s="1" t="s">
        <v>282</v>
      </c>
      <c r="BG17" s="1" t="s">
        <v>170</v>
      </c>
      <c r="BH17" s="1" t="s">
        <v>1135</v>
      </c>
      <c r="BI17" s="1">
        <v>2</v>
      </c>
      <c r="BJ17" s="1">
        <v>4</v>
      </c>
      <c r="BK17" s="1">
        <v>3</v>
      </c>
      <c r="BL17" s="1">
        <v>1</v>
      </c>
      <c r="BM17" s="1" t="s">
        <v>311</v>
      </c>
      <c r="BN17" s="1" t="s">
        <v>325</v>
      </c>
      <c r="BO17" s="1" t="s">
        <v>339</v>
      </c>
    </row>
    <row r="18" spans="1:67" ht="45" x14ac:dyDescent="0.25">
      <c r="A18" s="1" t="s">
        <v>16</v>
      </c>
      <c r="B18" s="1" t="s">
        <v>70</v>
      </c>
      <c r="C18" s="1" t="s">
        <v>70</v>
      </c>
      <c r="D18" s="1" t="s">
        <v>88</v>
      </c>
      <c r="E18" s="1" t="s">
        <v>112</v>
      </c>
      <c r="F18" s="1" t="s">
        <v>113</v>
      </c>
      <c r="G18" s="1" t="s">
        <v>217</v>
      </c>
      <c r="H18" s="1" t="s">
        <v>114</v>
      </c>
      <c r="I18" s="1" t="s">
        <v>95</v>
      </c>
      <c r="J18" s="1">
        <v>2</v>
      </c>
      <c r="K18" s="1" t="s">
        <v>130</v>
      </c>
      <c r="AT18" s="1" t="s">
        <v>130</v>
      </c>
      <c r="AX18" s="32">
        <v>1000</v>
      </c>
      <c r="AY18" s="1" t="s">
        <v>130</v>
      </c>
      <c r="BD18" s="1" t="s">
        <v>167</v>
      </c>
      <c r="BE18" s="1">
        <v>8</v>
      </c>
      <c r="BF18" s="1" t="s">
        <v>177</v>
      </c>
      <c r="BG18" s="1" t="s">
        <v>176</v>
      </c>
      <c r="BH18" s="1" t="s">
        <v>1136</v>
      </c>
      <c r="BI18" s="1">
        <v>3</v>
      </c>
      <c r="BJ18" s="1">
        <v>2</v>
      </c>
      <c r="BK18" s="1">
        <v>1</v>
      </c>
      <c r="BL18" s="1">
        <v>4</v>
      </c>
      <c r="BM18" s="1" t="s">
        <v>312</v>
      </c>
      <c r="BN18" s="1" t="s">
        <v>320</v>
      </c>
      <c r="BO18" s="1" t="s">
        <v>340</v>
      </c>
    </row>
    <row r="19" spans="1:67" ht="105" x14ac:dyDescent="0.25">
      <c r="A19" s="1" t="s">
        <v>17</v>
      </c>
      <c r="B19" s="1" t="s">
        <v>70</v>
      </c>
      <c r="C19" s="1" t="s">
        <v>70</v>
      </c>
      <c r="D19" s="1" t="s">
        <v>89</v>
      </c>
      <c r="E19" s="1" t="s">
        <v>1137</v>
      </c>
      <c r="F19" s="1" t="s">
        <v>116</v>
      </c>
      <c r="G19" s="1" t="s">
        <v>219</v>
      </c>
      <c r="H19" s="1" t="s">
        <v>243</v>
      </c>
      <c r="I19" s="1" t="s">
        <v>99</v>
      </c>
      <c r="J19" s="1">
        <v>4</v>
      </c>
      <c r="K19" s="1" t="s">
        <v>70</v>
      </c>
      <c r="X19" s="1" t="s">
        <v>47</v>
      </c>
      <c r="AC19" s="1">
        <v>3</v>
      </c>
      <c r="AP19" s="1">
        <v>5</v>
      </c>
      <c r="AT19" s="1" t="s">
        <v>70</v>
      </c>
      <c r="AU19" s="1" t="s">
        <v>156</v>
      </c>
      <c r="AV19" s="1" t="s">
        <v>156</v>
      </c>
      <c r="AW19" s="1" t="s">
        <v>157</v>
      </c>
      <c r="AX19" s="32">
        <v>500</v>
      </c>
      <c r="AY19" s="1" t="s">
        <v>130</v>
      </c>
      <c r="BD19" s="1" t="s">
        <v>264</v>
      </c>
      <c r="BE19" s="1">
        <v>4</v>
      </c>
      <c r="BF19" s="1" t="s">
        <v>284</v>
      </c>
      <c r="BG19" s="1" t="s">
        <v>176</v>
      </c>
      <c r="BH19" s="1" t="s">
        <v>299</v>
      </c>
      <c r="BI19" s="1">
        <v>3</v>
      </c>
      <c r="BJ19" s="1">
        <v>1</v>
      </c>
      <c r="BK19" s="1">
        <v>2</v>
      </c>
      <c r="BL19" s="1">
        <v>4</v>
      </c>
      <c r="BM19" s="1" t="s">
        <v>313</v>
      </c>
      <c r="BN19" s="1" t="s">
        <v>320</v>
      </c>
      <c r="BO19" s="1" t="s">
        <v>341</v>
      </c>
    </row>
    <row r="20" spans="1:67" ht="90" x14ac:dyDescent="0.25">
      <c r="A20" s="1" t="s">
        <v>18</v>
      </c>
      <c r="B20" s="1" t="s">
        <v>70</v>
      </c>
      <c r="C20" s="1" t="s">
        <v>70</v>
      </c>
      <c r="D20" s="1" t="s">
        <v>90</v>
      </c>
      <c r="E20" s="1" t="s">
        <v>231</v>
      </c>
      <c r="F20" s="1" t="s">
        <v>117</v>
      </c>
      <c r="G20" s="1" t="s">
        <v>219</v>
      </c>
      <c r="H20" s="1" t="s">
        <v>1622</v>
      </c>
      <c r="I20" s="1" t="s">
        <v>99</v>
      </c>
      <c r="J20" s="1">
        <v>3</v>
      </c>
      <c r="K20" s="1" t="s">
        <v>130</v>
      </c>
      <c r="AT20" s="1" t="s">
        <v>70</v>
      </c>
      <c r="AU20" s="1" t="s">
        <v>43</v>
      </c>
      <c r="AV20" s="1" t="s">
        <v>43</v>
      </c>
      <c r="AW20" s="1" t="s">
        <v>251</v>
      </c>
      <c r="AX20" s="32">
        <v>360</v>
      </c>
      <c r="AY20" s="1" t="s">
        <v>70</v>
      </c>
      <c r="AZ20" s="1" t="s">
        <v>47</v>
      </c>
      <c r="BD20" s="1" t="s">
        <v>265</v>
      </c>
      <c r="BE20" s="1">
        <v>9</v>
      </c>
      <c r="BF20" s="1" t="s">
        <v>283</v>
      </c>
      <c r="BG20" s="1" t="s">
        <v>170</v>
      </c>
      <c r="BH20" s="1" t="s">
        <v>300</v>
      </c>
      <c r="BI20" s="1">
        <v>4</v>
      </c>
      <c r="BJ20" s="1">
        <v>3</v>
      </c>
      <c r="BK20" s="1">
        <v>1</v>
      </c>
      <c r="BL20" s="1">
        <v>2</v>
      </c>
      <c r="BM20" s="1" t="s">
        <v>314</v>
      </c>
      <c r="BN20" s="1" t="s">
        <v>326</v>
      </c>
      <c r="BO20" s="1" t="s">
        <v>342</v>
      </c>
    </row>
    <row r="21" spans="1:67" ht="30" x14ac:dyDescent="0.25">
      <c r="A21" s="1" t="s">
        <v>19</v>
      </c>
      <c r="B21" s="1" t="s">
        <v>70</v>
      </c>
      <c r="C21" s="1" t="s">
        <v>70</v>
      </c>
      <c r="D21" s="1" t="s">
        <v>91</v>
      </c>
      <c r="E21" s="1" t="s">
        <v>232</v>
      </c>
      <c r="F21" s="1" t="s">
        <v>118</v>
      </c>
      <c r="G21" s="1" t="s">
        <v>217</v>
      </c>
      <c r="H21" s="1" t="s">
        <v>244</v>
      </c>
      <c r="I21" s="1" t="s">
        <v>119</v>
      </c>
      <c r="J21" s="1">
        <v>2</v>
      </c>
      <c r="K21" s="1" t="s">
        <v>130</v>
      </c>
      <c r="AT21" s="1" t="s">
        <v>130</v>
      </c>
      <c r="AX21" s="32">
        <v>1000000</v>
      </c>
      <c r="AY21" s="1" t="s">
        <v>130</v>
      </c>
      <c r="BD21" s="1" t="s">
        <v>266</v>
      </c>
      <c r="BE21" s="1">
        <v>10</v>
      </c>
      <c r="BF21" s="1" t="s">
        <v>178</v>
      </c>
      <c r="BG21" s="1" t="s">
        <v>170</v>
      </c>
      <c r="BH21" s="1" t="s">
        <v>179</v>
      </c>
      <c r="BI21" s="1">
        <v>2</v>
      </c>
      <c r="BJ21" s="1">
        <v>1</v>
      </c>
      <c r="BK21" s="1">
        <v>3</v>
      </c>
      <c r="BL21" s="1" t="s">
        <v>306</v>
      </c>
      <c r="BM21" s="1" t="s">
        <v>306</v>
      </c>
      <c r="BN21" s="1" t="s">
        <v>320</v>
      </c>
      <c r="BO21" s="1" t="s">
        <v>343</v>
      </c>
    </row>
    <row r="22" spans="1:67" ht="60" x14ac:dyDescent="0.25">
      <c r="A22" s="1" t="s">
        <v>20</v>
      </c>
      <c r="B22" s="1" t="s">
        <v>70</v>
      </c>
      <c r="C22" s="1" t="s">
        <v>70</v>
      </c>
      <c r="D22" s="1" t="s">
        <v>92</v>
      </c>
      <c r="E22" s="1" t="s">
        <v>120</v>
      </c>
      <c r="F22" s="1" t="s">
        <v>121</v>
      </c>
      <c r="G22" s="1" t="s">
        <v>220</v>
      </c>
      <c r="H22" s="1" t="s">
        <v>122</v>
      </c>
      <c r="I22" s="1" t="s">
        <v>99</v>
      </c>
      <c r="J22" s="1">
        <v>4</v>
      </c>
      <c r="K22" s="1" t="s">
        <v>70</v>
      </c>
      <c r="M22" s="1" t="s">
        <v>47</v>
      </c>
      <c r="T22" s="1" t="s">
        <v>47</v>
      </c>
      <c r="AC22" s="1">
        <v>4</v>
      </c>
      <c r="AE22" s="1">
        <v>1</v>
      </c>
      <c r="AL22" s="1">
        <v>4</v>
      </c>
      <c r="AT22" s="1" t="s">
        <v>70</v>
      </c>
      <c r="AU22" s="1" t="s">
        <v>160</v>
      </c>
      <c r="AV22" s="1" t="s">
        <v>161</v>
      </c>
      <c r="AW22" s="1" t="s">
        <v>162</v>
      </c>
      <c r="AX22" s="32">
        <v>360</v>
      </c>
      <c r="AY22" s="1" t="s">
        <v>130</v>
      </c>
      <c r="BD22" s="1" t="s">
        <v>1138</v>
      </c>
      <c r="BE22" s="1">
        <v>5</v>
      </c>
      <c r="BF22" s="1" t="s">
        <v>1139</v>
      </c>
      <c r="BG22" s="1" t="s">
        <v>169</v>
      </c>
      <c r="BH22" s="1" t="s">
        <v>301</v>
      </c>
      <c r="BI22" s="1">
        <v>3</v>
      </c>
      <c r="BJ22" s="1">
        <v>1</v>
      </c>
      <c r="BK22" s="1">
        <v>2</v>
      </c>
      <c r="BL22" s="1">
        <v>4</v>
      </c>
      <c r="BM22" s="1" t="s">
        <v>315</v>
      </c>
      <c r="BN22" s="1" t="s">
        <v>320</v>
      </c>
      <c r="BO22" s="1" t="s">
        <v>190</v>
      </c>
    </row>
    <row r="23" spans="1:67" ht="45" x14ac:dyDescent="0.25">
      <c r="A23" s="1" t="s">
        <v>71</v>
      </c>
      <c r="B23" s="1" t="s">
        <v>70</v>
      </c>
      <c r="C23" s="1" t="s">
        <v>70</v>
      </c>
      <c r="D23" s="1" t="s">
        <v>78</v>
      </c>
      <c r="E23" s="1" t="s">
        <v>1140</v>
      </c>
      <c r="F23" s="1" t="s">
        <v>123</v>
      </c>
      <c r="G23" s="1" t="s">
        <v>217</v>
      </c>
      <c r="H23" s="1" t="s">
        <v>124</v>
      </c>
      <c r="I23" s="1" t="s">
        <v>99</v>
      </c>
      <c r="J23" s="1">
        <v>2</v>
      </c>
      <c r="K23" s="1" t="s">
        <v>70</v>
      </c>
      <c r="Q23" s="1" t="s">
        <v>47</v>
      </c>
      <c r="AC23" s="1">
        <v>4</v>
      </c>
      <c r="AI23" s="1">
        <v>5</v>
      </c>
      <c r="AT23" s="1" t="s">
        <v>130</v>
      </c>
      <c r="AX23" s="32">
        <v>4500</v>
      </c>
      <c r="AY23" s="1" t="s">
        <v>130</v>
      </c>
      <c r="BD23" s="1" t="s">
        <v>267</v>
      </c>
      <c r="BE23" s="1">
        <v>7</v>
      </c>
      <c r="BF23" s="1" t="s">
        <v>285</v>
      </c>
      <c r="BG23" s="1" t="s">
        <v>169</v>
      </c>
      <c r="BH23" s="1" t="s">
        <v>180</v>
      </c>
      <c r="BI23" s="1">
        <v>2</v>
      </c>
      <c r="BJ23" s="1">
        <v>4</v>
      </c>
      <c r="BK23" s="1">
        <v>3</v>
      </c>
      <c r="BL23" s="1">
        <v>1</v>
      </c>
      <c r="BM23" s="1" t="s">
        <v>316</v>
      </c>
      <c r="BN23" s="1" t="s">
        <v>327</v>
      </c>
      <c r="BO23" s="1" t="s">
        <v>344</v>
      </c>
    </row>
    <row r="24" spans="1:67" ht="30" x14ac:dyDescent="0.25">
      <c r="A24" s="1" t="s">
        <v>72</v>
      </c>
      <c r="B24" s="1" t="s">
        <v>70</v>
      </c>
      <c r="C24" s="1" t="s">
        <v>70</v>
      </c>
      <c r="D24" s="1" t="s">
        <v>93</v>
      </c>
      <c r="E24" s="1" t="s">
        <v>126</v>
      </c>
      <c r="F24" s="1" t="s">
        <v>127</v>
      </c>
      <c r="G24" s="1" t="s">
        <v>220</v>
      </c>
      <c r="H24" s="1" t="s">
        <v>128</v>
      </c>
      <c r="I24" s="1" t="s">
        <v>99</v>
      </c>
      <c r="J24" s="1">
        <v>2</v>
      </c>
      <c r="K24" s="1" t="s">
        <v>70</v>
      </c>
      <c r="T24" s="1" t="s">
        <v>47</v>
      </c>
      <c r="AC24" s="1">
        <v>4</v>
      </c>
      <c r="AL24" s="1">
        <v>2</v>
      </c>
      <c r="AT24" s="1" t="s">
        <v>130</v>
      </c>
      <c r="AX24" s="32">
        <v>100</v>
      </c>
      <c r="AY24" s="1" t="s">
        <v>130</v>
      </c>
      <c r="BD24" s="1" t="s">
        <v>168</v>
      </c>
      <c r="BE24" s="1">
        <v>3</v>
      </c>
      <c r="BF24" s="1" t="s">
        <v>181</v>
      </c>
      <c r="BG24" s="1" t="s">
        <v>176</v>
      </c>
      <c r="BH24" s="1" t="s">
        <v>1141</v>
      </c>
      <c r="BI24" s="1">
        <v>1</v>
      </c>
      <c r="BJ24" s="1">
        <v>2</v>
      </c>
      <c r="BK24" s="1">
        <v>3</v>
      </c>
      <c r="BL24" s="1" t="s">
        <v>306</v>
      </c>
      <c r="BM24" s="1" t="s">
        <v>306</v>
      </c>
      <c r="BN24" s="1" t="s">
        <v>320</v>
      </c>
      <c r="BO24" s="1" t="s">
        <v>191</v>
      </c>
    </row>
    <row r="25" spans="1:67" ht="90" x14ac:dyDescent="0.25">
      <c r="A25" s="1" t="s">
        <v>73</v>
      </c>
      <c r="B25" s="1" t="s">
        <v>70</v>
      </c>
      <c r="C25" s="1" t="s">
        <v>70</v>
      </c>
      <c r="D25" s="1" t="s">
        <v>94</v>
      </c>
      <c r="E25" s="1" t="s">
        <v>233</v>
      </c>
      <c r="F25" s="1" t="s">
        <v>106</v>
      </c>
      <c r="G25" s="1" t="s">
        <v>219</v>
      </c>
      <c r="H25" s="1" t="s">
        <v>245</v>
      </c>
      <c r="I25" s="1" t="s">
        <v>99</v>
      </c>
      <c r="J25" s="1">
        <v>4</v>
      </c>
      <c r="K25" s="1" t="s">
        <v>70</v>
      </c>
      <c r="T25" s="1" t="s">
        <v>47</v>
      </c>
      <c r="AC25" s="1">
        <v>3</v>
      </c>
      <c r="AL25" s="1">
        <v>3</v>
      </c>
      <c r="AT25" s="1" t="s">
        <v>130</v>
      </c>
      <c r="AX25" s="32">
        <v>348</v>
      </c>
      <c r="AY25" s="1" t="s">
        <v>70</v>
      </c>
      <c r="AZ25" s="1" t="s">
        <v>47</v>
      </c>
      <c r="BD25" s="1" t="s">
        <v>268</v>
      </c>
      <c r="BE25" s="1">
        <v>7</v>
      </c>
      <c r="BF25" s="1" t="s">
        <v>286</v>
      </c>
      <c r="BG25" s="1" t="s">
        <v>170</v>
      </c>
      <c r="BH25" s="1" t="s">
        <v>302</v>
      </c>
      <c r="BI25" s="1">
        <v>2</v>
      </c>
      <c r="BJ25" s="1">
        <v>1</v>
      </c>
      <c r="BK25" s="1">
        <v>3</v>
      </c>
      <c r="BL25" s="1" t="s">
        <v>306</v>
      </c>
      <c r="BM25" s="1" t="s">
        <v>306</v>
      </c>
      <c r="BN25" s="1" t="s">
        <v>328</v>
      </c>
      <c r="BO25" s="1" t="s">
        <v>345</v>
      </c>
    </row>
    <row r="26" spans="1:67" x14ac:dyDescent="0.25">
      <c r="A26" s="1" t="s">
        <v>74</v>
      </c>
      <c r="B26" s="1" t="s">
        <v>70</v>
      </c>
      <c r="C26" s="1" t="s">
        <v>70</v>
      </c>
      <c r="D26" s="1" t="s">
        <v>79</v>
      </c>
      <c r="E26" s="1" t="s">
        <v>416</v>
      </c>
      <c r="F26" s="1" t="s">
        <v>97</v>
      </c>
      <c r="G26" s="1" t="s">
        <v>216</v>
      </c>
      <c r="H26" s="1" t="s">
        <v>433</v>
      </c>
      <c r="I26" s="1" t="s">
        <v>99</v>
      </c>
      <c r="J26" s="1">
        <v>4</v>
      </c>
      <c r="K26" s="1" t="s">
        <v>70</v>
      </c>
      <c r="T26" s="1" t="s">
        <v>47</v>
      </c>
      <c r="AC26" s="1">
        <v>4</v>
      </c>
      <c r="AL26" s="1">
        <v>5</v>
      </c>
      <c r="AT26" s="1" t="s">
        <v>130</v>
      </c>
      <c r="AX26" s="32">
        <v>10000</v>
      </c>
      <c r="AY26" s="1" t="s">
        <v>130</v>
      </c>
      <c r="BD26" s="1" t="s">
        <v>492</v>
      </c>
      <c r="BE26" s="1">
        <v>8</v>
      </c>
      <c r="BF26" s="1" t="s">
        <v>509</v>
      </c>
      <c r="BG26" s="1" t="s">
        <v>176</v>
      </c>
      <c r="BH26" s="1" t="s">
        <v>525</v>
      </c>
      <c r="BI26" s="1">
        <v>1</v>
      </c>
      <c r="BJ26" s="1">
        <v>2</v>
      </c>
      <c r="BK26" s="1">
        <v>3</v>
      </c>
      <c r="BL26" s="1" t="s">
        <v>306</v>
      </c>
      <c r="BM26" s="1" t="s">
        <v>306</v>
      </c>
      <c r="BN26" s="1" t="s">
        <v>320</v>
      </c>
      <c r="BO26" s="1" t="s">
        <v>563</v>
      </c>
    </row>
    <row r="27" spans="1:67" ht="30" x14ac:dyDescent="0.25">
      <c r="A27" s="1" t="s">
        <v>75</v>
      </c>
      <c r="B27" s="1" t="s">
        <v>70</v>
      </c>
      <c r="C27" s="1" t="s">
        <v>70</v>
      </c>
      <c r="D27" s="1" t="s">
        <v>387</v>
      </c>
      <c r="E27" s="1" t="s">
        <v>403</v>
      </c>
      <c r="F27" s="1" t="s">
        <v>129</v>
      </c>
      <c r="G27" s="1" t="s">
        <v>217</v>
      </c>
      <c r="H27" s="1" t="s">
        <v>1142</v>
      </c>
      <c r="I27" s="1" t="s">
        <v>585</v>
      </c>
      <c r="J27" s="1">
        <v>5</v>
      </c>
      <c r="K27" s="1" t="s">
        <v>130</v>
      </c>
      <c r="AT27" s="1" t="s">
        <v>130</v>
      </c>
      <c r="AX27" s="32">
        <v>780</v>
      </c>
      <c r="AY27" s="1" t="s">
        <v>130</v>
      </c>
      <c r="BD27" s="1" t="s">
        <v>493</v>
      </c>
      <c r="BE27" s="1">
        <v>7</v>
      </c>
      <c r="BF27" s="1" t="s">
        <v>510</v>
      </c>
      <c r="BG27" s="1" t="s">
        <v>169</v>
      </c>
      <c r="BH27" s="1" t="s">
        <v>1143</v>
      </c>
      <c r="BI27" s="1">
        <v>1</v>
      </c>
      <c r="BJ27" s="1">
        <v>2</v>
      </c>
      <c r="BK27" s="1">
        <v>3</v>
      </c>
      <c r="BL27" s="1" t="s">
        <v>306</v>
      </c>
      <c r="BM27" s="1" t="s">
        <v>306</v>
      </c>
      <c r="BN27" s="1" t="s">
        <v>320</v>
      </c>
      <c r="BO27" s="1" t="s">
        <v>564</v>
      </c>
    </row>
    <row r="28" spans="1:67" ht="60" x14ac:dyDescent="0.25">
      <c r="A28" s="1" t="s">
        <v>76</v>
      </c>
      <c r="B28" s="1" t="s">
        <v>70</v>
      </c>
      <c r="C28" s="1" t="s">
        <v>70</v>
      </c>
      <c r="D28" s="1" t="s">
        <v>388</v>
      </c>
      <c r="E28" s="1" t="s">
        <v>405</v>
      </c>
      <c r="F28" s="1" t="s">
        <v>406</v>
      </c>
      <c r="G28" s="1" t="s">
        <v>220</v>
      </c>
      <c r="H28" s="1" t="s">
        <v>434</v>
      </c>
      <c r="I28" s="1" t="s">
        <v>99</v>
      </c>
      <c r="J28" s="1">
        <v>2</v>
      </c>
      <c r="K28" s="1" t="s">
        <v>70</v>
      </c>
      <c r="AA28" s="1" t="s">
        <v>47</v>
      </c>
      <c r="AB28" s="1" t="s">
        <v>156</v>
      </c>
      <c r="AC28" s="1">
        <v>3</v>
      </c>
      <c r="AS28" s="1">
        <v>2</v>
      </c>
      <c r="AT28" s="1" t="s">
        <v>70</v>
      </c>
      <c r="AU28" s="1" t="s">
        <v>32</v>
      </c>
      <c r="AV28" s="1" t="s">
        <v>32</v>
      </c>
      <c r="AW28" s="1" t="s">
        <v>468</v>
      </c>
      <c r="AX28" s="32">
        <v>1100</v>
      </c>
      <c r="AY28" s="1" t="s">
        <v>70</v>
      </c>
      <c r="AZ28" s="1" t="s">
        <v>47</v>
      </c>
      <c r="BB28" s="1" t="s">
        <v>47</v>
      </c>
      <c r="BC28" s="1" t="s">
        <v>473</v>
      </c>
      <c r="BD28" s="1" t="s">
        <v>474</v>
      </c>
      <c r="BE28" s="1">
        <v>8</v>
      </c>
      <c r="BF28" s="1" t="s">
        <v>475</v>
      </c>
      <c r="BG28" s="1" t="s">
        <v>169</v>
      </c>
      <c r="BH28" s="1" t="s">
        <v>526</v>
      </c>
      <c r="BI28" s="1">
        <v>4</v>
      </c>
      <c r="BJ28" s="1">
        <v>3</v>
      </c>
      <c r="BK28" s="1">
        <v>2</v>
      </c>
      <c r="BL28" s="1">
        <v>1</v>
      </c>
      <c r="BM28" s="1" t="s">
        <v>541</v>
      </c>
      <c r="BN28" s="1" t="s">
        <v>553</v>
      </c>
      <c r="BO28" s="1" t="s">
        <v>565</v>
      </c>
    </row>
    <row r="29" spans="1:67" ht="45" x14ac:dyDescent="0.25">
      <c r="A29" s="1" t="s">
        <v>77</v>
      </c>
      <c r="B29" s="1" t="s">
        <v>70</v>
      </c>
      <c r="C29" s="1" t="s">
        <v>70</v>
      </c>
      <c r="D29" s="1" t="s">
        <v>78</v>
      </c>
      <c r="E29" s="1" t="s">
        <v>407</v>
      </c>
      <c r="F29" s="1" t="s">
        <v>408</v>
      </c>
      <c r="G29" s="1" t="s">
        <v>216</v>
      </c>
      <c r="H29" s="1" t="s">
        <v>435</v>
      </c>
      <c r="I29" s="1" t="s">
        <v>99</v>
      </c>
      <c r="J29" s="1">
        <v>5</v>
      </c>
      <c r="K29" s="1" t="s">
        <v>70</v>
      </c>
      <c r="T29" s="1" t="s">
        <v>47</v>
      </c>
      <c r="AC29" s="1">
        <v>4</v>
      </c>
      <c r="AL29" s="1">
        <v>3</v>
      </c>
      <c r="AT29" s="1" t="s">
        <v>130</v>
      </c>
      <c r="AX29" s="32">
        <v>500</v>
      </c>
      <c r="AY29" s="1" t="s">
        <v>70</v>
      </c>
      <c r="AZ29" s="1" t="s">
        <v>47</v>
      </c>
      <c r="BD29" s="1" t="s">
        <v>494</v>
      </c>
      <c r="BE29" s="1">
        <v>7</v>
      </c>
      <c r="BF29" s="1" t="s">
        <v>511</v>
      </c>
      <c r="BG29" s="1" t="s">
        <v>176</v>
      </c>
      <c r="BH29" s="1" t="s">
        <v>527</v>
      </c>
      <c r="BI29" s="1">
        <v>2</v>
      </c>
      <c r="BJ29" s="1">
        <v>3</v>
      </c>
      <c r="BK29" s="1">
        <v>1</v>
      </c>
      <c r="BL29" s="1">
        <v>4</v>
      </c>
      <c r="BM29" s="1" t="s">
        <v>549</v>
      </c>
      <c r="BN29" s="1" t="s">
        <v>554</v>
      </c>
      <c r="BO29" s="1" t="s">
        <v>566</v>
      </c>
    </row>
    <row r="30" spans="1:67" ht="30" x14ac:dyDescent="0.25">
      <c r="A30" s="1" t="s">
        <v>363</v>
      </c>
      <c r="B30" s="1" t="s">
        <v>70</v>
      </c>
      <c r="C30" s="1" t="s">
        <v>70</v>
      </c>
      <c r="D30" s="1" t="s">
        <v>401</v>
      </c>
      <c r="E30" s="1" t="s">
        <v>417</v>
      </c>
      <c r="F30" s="1" t="s">
        <v>106</v>
      </c>
      <c r="G30" s="1" t="s">
        <v>219</v>
      </c>
      <c r="H30" s="1" t="s">
        <v>444</v>
      </c>
      <c r="I30" s="1" t="s">
        <v>431</v>
      </c>
      <c r="J30" s="1">
        <v>5</v>
      </c>
      <c r="K30" s="1" t="s">
        <v>70</v>
      </c>
      <c r="T30" s="1" t="s">
        <v>47</v>
      </c>
      <c r="AC30" s="1">
        <v>4</v>
      </c>
      <c r="AL30" s="1">
        <v>3</v>
      </c>
      <c r="AT30" s="1" t="s">
        <v>130</v>
      </c>
      <c r="AX30" s="32">
        <v>500</v>
      </c>
      <c r="AY30" s="1" t="s">
        <v>130</v>
      </c>
      <c r="BD30" s="1" t="s">
        <v>495</v>
      </c>
      <c r="BE30" s="1">
        <v>8</v>
      </c>
      <c r="BF30" s="1" t="s">
        <v>512</v>
      </c>
      <c r="BG30" s="1" t="s">
        <v>169</v>
      </c>
      <c r="BH30" s="1" t="s">
        <v>528</v>
      </c>
      <c r="BI30" s="1">
        <v>1</v>
      </c>
      <c r="BJ30" s="1">
        <v>3</v>
      </c>
      <c r="BK30" s="1">
        <v>2</v>
      </c>
      <c r="BL30" s="1" t="s">
        <v>306</v>
      </c>
      <c r="BM30" s="1" t="s">
        <v>306</v>
      </c>
      <c r="BN30" s="1" t="s">
        <v>320</v>
      </c>
      <c r="BO30" s="1" t="s">
        <v>567</v>
      </c>
    </row>
    <row r="31" spans="1:67" ht="45" x14ac:dyDescent="0.25">
      <c r="A31" s="1" t="s">
        <v>364</v>
      </c>
      <c r="B31" s="1" t="s">
        <v>70</v>
      </c>
      <c r="C31" s="1" t="s">
        <v>70</v>
      </c>
      <c r="D31" s="1" t="s">
        <v>389</v>
      </c>
      <c r="E31" s="1" t="s">
        <v>418</v>
      </c>
      <c r="F31" s="1" t="s">
        <v>102</v>
      </c>
      <c r="G31" s="1" t="s">
        <v>218</v>
      </c>
      <c r="H31" s="1" t="s">
        <v>436</v>
      </c>
      <c r="I31" s="1" t="s">
        <v>432</v>
      </c>
      <c r="J31" s="1">
        <v>2</v>
      </c>
      <c r="K31" s="1" t="s">
        <v>70</v>
      </c>
      <c r="N31" s="1" t="s">
        <v>47</v>
      </c>
      <c r="AC31" s="1">
        <v>4</v>
      </c>
      <c r="AF31" s="1">
        <v>3</v>
      </c>
      <c r="AT31" s="1" t="s">
        <v>130</v>
      </c>
      <c r="AX31" s="32">
        <v>600</v>
      </c>
      <c r="AY31" s="1" t="s">
        <v>130</v>
      </c>
      <c r="BD31" s="1" t="s">
        <v>496</v>
      </c>
      <c r="BE31" s="1">
        <v>7</v>
      </c>
      <c r="BF31" s="1" t="s">
        <v>476</v>
      </c>
      <c r="BG31" s="1" t="s">
        <v>170</v>
      </c>
      <c r="BH31" s="1" t="s">
        <v>477</v>
      </c>
      <c r="BI31" s="1">
        <v>1</v>
      </c>
      <c r="BJ31" s="1">
        <v>3</v>
      </c>
      <c r="BK31" s="1">
        <v>2</v>
      </c>
      <c r="BL31" s="1" t="s">
        <v>306</v>
      </c>
      <c r="BM31" s="1" t="s">
        <v>306</v>
      </c>
      <c r="BN31" s="1" t="s">
        <v>555</v>
      </c>
      <c r="BO31" s="1" t="s">
        <v>542</v>
      </c>
    </row>
    <row r="32" spans="1:67" ht="135" x14ac:dyDescent="0.25">
      <c r="A32" s="1" t="s">
        <v>365</v>
      </c>
      <c r="B32" s="1" t="s">
        <v>70</v>
      </c>
      <c r="C32" s="1" t="s">
        <v>70</v>
      </c>
      <c r="D32" s="1" t="s">
        <v>390</v>
      </c>
      <c r="E32" s="1" t="s">
        <v>419</v>
      </c>
      <c r="F32" s="1" t="s">
        <v>102</v>
      </c>
      <c r="G32" s="1" t="s">
        <v>218</v>
      </c>
      <c r="H32" s="1" t="s">
        <v>437</v>
      </c>
      <c r="I32" s="1" t="s">
        <v>99</v>
      </c>
      <c r="J32" s="1">
        <v>2</v>
      </c>
      <c r="K32" s="1" t="s">
        <v>130</v>
      </c>
      <c r="AT32" s="1" t="s">
        <v>70</v>
      </c>
      <c r="AU32" s="1" t="s">
        <v>1144</v>
      </c>
      <c r="AV32" s="1" t="s">
        <v>43</v>
      </c>
      <c r="AW32" s="1" t="s">
        <v>1145</v>
      </c>
      <c r="AX32" s="32">
        <v>180</v>
      </c>
      <c r="AY32" s="1" t="s">
        <v>130</v>
      </c>
      <c r="BD32" s="1" t="s">
        <v>497</v>
      </c>
      <c r="BE32" s="1">
        <v>10</v>
      </c>
      <c r="BF32" s="1" t="s">
        <v>513</v>
      </c>
      <c r="BG32" s="1" t="s">
        <v>170</v>
      </c>
      <c r="BH32" s="1" t="s">
        <v>1146</v>
      </c>
      <c r="BI32" s="1">
        <v>2</v>
      </c>
      <c r="BJ32" s="1">
        <v>3</v>
      </c>
      <c r="BK32" s="1">
        <v>1</v>
      </c>
      <c r="BL32" s="1">
        <v>4</v>
      </c>
      <c r="BM32" s="1" t="s">
        <v>550</v>
      </c>
      <c r="BN32" s="1" t="s">
        <v>320</v>
      </c>
      <c r="BO32" s="1" t="s">
        <v>568</v>
      </c>
    </row>
    <row r="33" spans="1:67" ht="30" x14ac:dyDescent="0.25">
      <c r="A33" s="1" t="s">
        <v>366</v>
      </c>
      <c r="B33" s="1" t="s">
        <v>70</v>
      </c>
      <c r="C33" s="1" t="s">
        <v>70</v>
      </c>
      <c r="D33" s="1" t="s">
        <v>391</v>
      </c>
      <c r="E33" s="1" t="s">
        <v>409</v>
      </c>
      <c r="F33" s="1" t="s">
        <v>97</v>
      </c>
      <c r="G33" s="1" t="s">
        <v>216</v>
      </c>
      <c r="H33" s="1" t="s">
        <v>438</v>
      </c>
      <c r="I33" s="1" t="s">
        <v>99</v>
      </c>
      <c r="J33" s="1">
        <v>1</v>
      </c>
      <c r="K33" s="1" t="s">
        <v>130</v>
      </c>
      <c r="AT33" s="1" t="s">
        <v>130</v>
      </c>
      <c r="AX33" s="32">
        <v>299</v>
      </c>
      <c r="AY33" s="1" t="s">
        <v>130</v>
      </c>
      <c r="BD33" s="1" t="s">
        <v>498</v>
      </c>
      <c r="BE33" s="1">
        <v>9</v>
      </c>
      <c r="BF33" s="1" t="s">
        <v>514</v>
      </c>
      <c r="BG33" s="1" t="s">
        <v>170</v>
      </c>
      <c r="BH33" s="1" t="s">
        <v>529</v>
      </c>
      <c r="BI33" s="1">
        <v>2</v>
      </c>
      <c r="BJ33" s="1">
        <v>3</v>
      </c>
      <c r="BK33" s="1">
        <v>1</v>
      </c>
      <c r="BL33" s="1" t="s">
        <v>306</v>
      </c>
      <c r="BM33" s="1" t="s">
        <v>306</v>
      </c>
      <c r="BN33" s="1" t="s">
        <v>556</v>
      </c>
      <c r="BO33" s="1" t="s">
        <v>1147</v>
      </c>
    </row>
    <row r="34" spans="1:67" ht="30" x14ac:dyDescent="0.25">
      <c r="A34" s="1" t="s">
        <v>367</v>
      </c>
      <c r="B34" s="1" t="s">
        <v>70</v>
      </c>
      <c r="C34" s="1" t="s">
        <v>70</v>
      </c>
      <c r="D34" s="1" t="s">
        <v>402</v>
      </c>
      <c r="E34" s="1" t="s">
        <v>420</v>
      </c>
      <c r="F34" s="1" t="s">
        <v>97</v>
      </c>
      <c r="G34" s="1" t="s">
        <v>216</v>
      </c>
      <c r="H34" s="1" t="s">
        <v>445</v>
      </c>
      <c r="I34" s="1" t="s">
        <v>99</v>
      </c>
      <c r="J34" s="1">
        <v>10</v>
      </c>
      <c r="K34" s="1" t="s">
        <v>70</v>
      </c>
      <c r="AA34" s="1" t="s">
        <v>47</v>
      </c>
      <c r="AB34" s="1" t="s">
        <v>149</v>
      </c>
      <c r="AC34" s="1">
        <v>4</v>
      </c>
      <c r="AS34" s="1">
        <v>3</v>
      </c>
      <c r="AT34" s="1" t="s">
        <v>130</v>
      </c>
      <c r="AX34" s="32">
        <v>200</v>
      </c>
      <c r="AY34" s="1" t="s">
        <v>130</v>
      </c>
      <c r="BD34" s="1" t="s">
        <v>499</v>
      </c>
      <c r="BE34" s="1">
        <v>8</v>
      </c>
      <c r="BF34" s="1" t="s">
        <v>515</v>
      </c>
      <c r="BG34" s="1" t="s">
        <v>169</v>
      </c>
      <c r="BH34" s="1" t="s">
        <v>530</v>
      </c>
      <c r="BI34" s="1">
        <v>1</v>
      </c>
      <c r="BJ34" s="1">
        <v>3</v>
      </c>
      <c r="BK34" s="1">
        <v>2</v>
      </c>
      <c r="BL34" s="1" t="s">
        <v>306</v>
      </c>
      <c r="BM34" s="1" t="s">
        <v>306</v>
      </c>
      <c r="BN34" s="1" t="s">
        <v>320</v>
      </c>
      <c r="BO34" s="1" t="s">
        <v>569</v>
      </c>
    </row>
    <row r="35" spans="1:67" ht="90" x14ac:dyDescent="0.25">
      <c r="A35" s="1" t="s">
        <v>368</v>
      </c>
      <c r="B35" s="1" t="s">
        <v>70</v>
      </c>
      <c r="C35" s="1" t="s">
        <v>70</v>
      </c>
      <c r="D35" s="1" t="s">
        <v>392</v>
      </c>
      <c r="E35" s="1" t="s">
        <v>421</v>
      </c>
      <c r="F35" s="1" t="s">
        <v>410</v>
      </c>
      <c r="G35" s="1" t="s">
        <v>220</v>
      </c>
      <c r="H35" s="1" t="s">
        <v>446</v>
      </c>
      <c r="I35" s="1" t="s">
        <v>99</v>
      </c>
      <c r="J35" s="1">
        <v>2</v>
      </c>
      <c r="K35" s="1" t="s">
        <v>130</v>
      </c>
      <c r="AT35" s="1" t="s">
        <v>70</v>
      </c>
      <c r="AU35" s="1" t="s">
        <v>457</v>
      </c>
      <c r="AV35" s="1" t="s">
        <v>458</v>
      </c>
      <c r="AW35" s="1" t="s">
        <v>469</v>
      </c>
      <c r="AX35" s="32">
        <v>1000</v>
      </c>
      <c r="AY35" s="1" t="s">
        <v>70</v>
      </c>
      <c r="AZ35" s="1" t="s">
        <v>47</v>
      </c>
      <c r="BD35" s="1" t="s">
        <v>500</v>
      </c>
      <c r="BE35" s="1">
        <v>9</v>
      </c>
      <c r="BF35" s="1" t="s">
        <v>516</v>
      </c>
      <c r="BG35" s="1" t="s">
        <v>170</v>
      </c>
      <c r="BH35" s="1" t="s">
        <v>531</v>
      </c>
      <c r="BI35" s="1">
        <v>3</v>
      </c>
      <c r="BJ35" s="1">
        <v>2</v>
      </c>
      <c r="BK35" s="1">
        <v>1</v>
      </c>
      <c r="BL35" s="1">
        <v>4</v>
      </c>
      <c r="BM35" s="1" t="s">
        <v>551</v>
      </c>
      <c r="BN35" s="1" t="s">
        <v>320</v>
      </c>
      <c r="BO35" s="1" t="s">
        <v>570</v>
      </c>
    </row>
    <row r="36" spans="1:67" ht="105" x14ac:dyDescent="0.25">
      <c r="A36" s="1" t="s">
        <v>369</v>
      </c>
      <c r="B36" s="1" t="s">
        <v>70</v>
      </c>
      <c r="C36" s="1" t="s">
        <v>70</v>
      </c>
      <c r="D36" s="1" t="s">
        <v>393</v>
      </c>
      <c r="E36" s="1" t="s">
        <v>411</v>
      </c>
      <c r="F36" s="1" t="s">
        <v>127</v>
      </c>
      <c r="G36" s="1" t="s">
        <v>220</v>
      </c>
      <c r="H36" s="1" t="s">
        <v>439</v>
      </c>
      <c r="I36" s="1" t="s">
        <v>431</v>
      </c>
      <c r="J36" s="1">
        <v>7</v>
      </c>
      <c r="K36" s="1" t="s">
        <v>130</v>
      </c>
      <c r="AT36" s="1" t="s">
        <v>70</v>
      </c>
      <c r="AU36" s="1" t="s">
        <v>1148</v>
      </c>
      <c r="AV36" s="1" t="s">
        <v>36</v>
      </c>
      <c r="AW36" s="1" t="s">
        <v>470</v>
      </c>
      <c r="AX36" s="32">
        <v>5000</v>
      </c>
      <c r="AY36" s="1" t="s">
        <v>130</v>
      </c>
      <c r="BD36" s="1" t="s">
        <v>501</v>
      </c>
      <c r="BE36" s="1">
        <v>10</v>
      </c>
      <c r="BF36" s="1" t="s">
        <v>478</v>
      </c>
      <c r="BG36" s="1" t="s">
        <v>169</v>
      </c>
      <c r="BH36" s="1" t="s">
        <v>479</v>
      </c>
      <c r="BI36" s="1">
        <v>3</v>
      </c>
      <c r="BJ36" s="1">
        <v>2</v>
      </c>
      <c r="BK36" s="1">
        <v>1</v>
      </c>
      <c r="BL36" s="1" t="s">
        <v>306</v>
      </c>
      <c r="BM36" s="1" t="s">
        <v>306</v>
      </c>
      <c r="BN36" s="1" t="s">
        <v>557</v>
      </c>
      <c r="BO36" s="1" t="s">
        <v>571</v>
      </c>
    </row>
    <row r="37" spans="1:67" ht="45" x14ac:dyDescent="0.25">
      <c r="A37" s="1" t="s">
        <v>370</v>
      </c>
      <c r="B37" s="1" t="s">
        <v>70</v>
      </c>
      <c r="C37" s="1" t="s">
        <v>70</v>
      </c>
      <c r="D37" s="1" t="s">
        <v>78</v>
      </c>
      <c r="E37" s="1" t="s">
        <v>422</v>
      </c>
      <c r="F37" s="1" t="s">
        <v>113</v>
      </c>
      <c r="G37" s="1" t="s">
        <v>217</v>
      </c>
      <c r="H37" s="1" t="s">
        <v>447</v>
      </c>
      <c r="I37" s="1" t="s">
        <v>99</v>
      </c>
      <c r="J37" s="1">
        <v>4</v>
      </c>
      <c r="K37" s="1" t="s">
        <v>70</v>
      </c>
      <c r="AA37" s="1" t="s">
        <v>47</v>
      </c>
      <c r="AB37" s="1" t="s">
        <v>456</v>
      </c>
      <c r="AC37" s="1">
        <v>5</v>
      </c>
      <c r="AS37" s="1">
        <v>2</v>
      </c>
      <c r="AT37" s="1" t="s">
        <v>130</v>
      </c>
      <c r="AX37" s="32">
        <v>4000</v>
      </c>
      <c r="AY37" s="1" t="s">
        <v>70</v>
      </c>
      <c r="AZ37" s="1" t="s">
        <v>47</v>
      </c>
      <c r="BD37" s="1" t="s">
        <v>502</v>
      </c>
      <c r="BE37" s="1">
        <v>10</v>
      </c>
      <c r="BF37" s="1" t="s">
        <v>517</v>
      </c>
      <c r="BG37" s="1" t="s">
        <v>170</v>
      </c>
      <c r="BH37" s="1" t="s">
        <v>532</v>
      </c>
      <c r="BI37" s="1">
        <v>3</v>
      </c>
      <c r="BJ37" s="1">
        <v>1</v>
      </c>
      <c r="BK37" s="1">
        <v>2</v>
      </c>
      <c r="BL37" s="1" t="s">
        <v>306</v>
      </c>
      <c r="BM37" s="1" t="s">
        <v>306</v>
      </c>
      <c r="BN37" s="1" t="s">
        <v>320</v>
      </c>
      <c r="BO37" s="1" t="s">
        <v>572</v>
      </c>
    </row>
    <row r="38" spans="1:67" ht="45" x14ac:dyDescent="0.25">
      <c r="A38" s="1" t="s">
        <v>371</v>
      </c>
      <c r="B38" s="1" t="s">
        <v>70</v>
      </c>
      <c r="C38" s="1" t="s">
        <v>70</v>
      </c>
      <c r="D38" s="1" t="s">
        <v>394</v>
      </c>
      <c r="E38" s="1" t="s">
        <v>423</v>
      </c>
      <c r="F38" s="1" t="s">
        <v>127</v>
      </c>
      <c r="G38" s="1" t="s">
        <v>220</v>
      </c>
      <c r="H38" s="1" t="s">
        <v>440</v>
      </c>
      <c r="I38" s="1" t="s">
        <v>99</v>
      </c>
      <c r="J38" s="1">
        <v>1</v>
      </c>
      <c r="K38" s="1" t="s">
        <v>70</v>
      </c>
      <c r="T38" s="1" t="s">
        <v>47</v>
      </c>
      <c r="AC38" s="1">
        <v>5</v>
      </c>
      <c r="AL38" s="1">
        <v>3</v>
      </c>
      <c r="AT38" s="1" t="s">
        <v>130</v>
      </c>
      <c r="AX38" s="32">
        <v>125</v>
      </c>
      <c r="AY38" s="1" t="s">
        <v>130</v>
      </c>
      <c r="BD38" s="1" t="s">
        <v>503</v>
      </c>
      <c r="BE38" s="1">
        <v>9</v>
      </c>
      <c r="BF38" s="1" t="s">
        <v>518</v>
      </c>
      <c r="BG38" s="1" t="s">
        <v>170</v>
      </c>
      <c r="BH38" s="1" t="s">
        <v>533</v>
      </c>
      <c r="BI38" s="1">
        <v>3</v>
      </c>
      <c r="BJ38" s="1">
        <v>1</v>
      </c>
      <c r="BK38" s="1">
        <v>2</v>
      </c>
      <c r="BL38" s="1" t="s">
        <v>306</v>
      </c>
      <c r="BM38" s="1" t="s">
        <v>306</v>
      </c>
      <c r="BN38" s="1" t="s">
        <v>558</v>
      </c>
      <c r="BO38" s="1" t="s">
        <v>573</v>
      </c>
    </row>
    <row r="39" spans="1:67" x14ac:dyDescent="0.25">
      <c r="A39" s="1" t="s">
        <v>372</v>
      </c>
      <c r="B39" s="1" t="s">
        <v>70</v>
      </c>
      <c r="C39" s="1" t="s">
        <v>70</v>
      </c>
      <c r="D39" s="1" t="s">
        <v>78</v>
      </c>
      <c r="E39" s="1" t="s">
        <v>412</v>
      </c>
      <c r="F39" s="1" t="s">
        <v>413</v>
      </c>
      <c r="G39" s="1" t="s">
        <v>219</v>
      </c>
      <c r="H39" s="1" t="s">
        <v>448</v>
      </c>
      <c r="I39" s="1" t="s">
        <v>99</v>
      </c>
      <c r="J39" s="1">
        <v>5</v>
      </c>
      <c r="K39" s="1" t="s">
        <v>70</v>
      </c>
      <c r="M39" s="1" t="s">
        <v>47</v>
      </c>
      <c r="AC39" s="1">
        <v>4</v>
      </c>
      <c r="AE39" s="1">
        <v>4</v>
      </c>
      <c r="AT39" s="1" t="s">
        <v>130</v>
      </c>
      <c r="AX39" s="32">
        <v>200</v>
      </c>
      <c r="AY39" s="1" t="s">
        <v>130</v>
      </c>
      <c r="BD39" s="1" t="s">
        <v>480</v>
      </c>
      <c r="BE39" s="1">
        <v>8</v>
      </c>
      <c r="BF39" s="1" t="s">
        <v>481</v>
      </c>
      <c r="BG39" s="1" t="s">
        <v>169</v>
      </c>
      <c r="BH39" s="1" t="s">
        <v>482</v>
      </c>
      <c r="BI39" s="1">
        <v>3</v>
      </c>
      <c r="BJ39" s="1">
        <v>2</v>
      </c>
      <c r="BK39" s="1">
        <v>1</v>
      </c>
      <c r="BL39" s="1" t="s">
        <v>306</v>
      </c>
      <c r="BM39" s="1" t="s">
        <v>306</v>
      </c>
      <c r="BN39" s="1" t="s">
        <v>320</v>
      </c>
      <c r="BO39" s="1" t="s">
        <v>543</v>
      </c>
    </row>
    <row r="40" spans="1:67" ht="105" x14ac:dyDescent="0.25">
      <c r="A40" s="1" t="s">
        <v>373</v>
      </c>
      <c r="B40" s="1" t="s">
        <v>70</v>
      </c>
      <c r="C40" s="1" t="s">
        <v>70</v>
      </c>
      <c r="D40" s="1" t="s">
        <v>394</v>
      </c>
      <c r="E40" s="1" t="s">
        <v>424</v>
      </c>
      <c r="F40" s="1" t="s">
        <v>97</v>
      </c>
      <c r="G40" s="1" t="s">
        <v>216</v>
      </c>
      <c r="H40" s="1" t="s">
        <v>441</v>
      </c>
      <c r="I40" s="1" t="s">
        <v>119</v>
      </c>
      <c r="J40" s="1">
        <v>1</v>
      </c>
      <c r="K40" s="1" t="s">
        <v>130</v>
      </c>
      <c r="AT40" s="1" t="s">
        <v>130</v>
      </c>
      <c r="AX40" s="32">
        <v>10000</v>
      </c>
      <c r="AY40" s="1" t="s">
        <v>130</v>
      </c>
      <c r="BD40" s="1" t="s">
        <v>483</v>
      </c>
      <c r="BE40" s="1">
        <v>9</v>
      </c>
      <c r="BF40" s="1" t="s">
        <v>484</v>
      </c>
      <c r="BG40" s="1" t="s">
        <v>170</v>
      </c>
      <c r="BH40" s="1" t="s">
        <v>485</v>
      </c>
      <c r="BI40" s="1">
        <v>4</v>
      </c>
      <c r="BJ40" s="1">
        <v>3</v>
      </c>
      <c r="BK40" s="1">
        <v>2</v>
      </c>
      <c r="BL40" s="1">
        <v>1</v>
      </c>
      <c r="BM40" s="1" t="s">
        <v>544</v>
      </c>
      <c r="BN40" s="1" t="s">
        <v>545</v>
      </c>
      <c r="BO40" s="1" t="s">
        <v>574</v>
      </c>
    </row>
    <row r="41" spans="1:67" ht="45" x14ac:dyDescent="0.25">
      <c r="A41" s="1" t="s">
        <v>374</v>
      </c>
      <c r="B41" s="1" t="s">
        <v>70</v>
      </c>
      <c r="C41" s="1" t="s">
        <v>70</v>
      </c>
      <c r="D41" s="1" t="s">
        <v>78</v>
      </c>
      <c r="E41" s="1" t="s">
        <v>425</v>
      </c>
      <c r="F41" s="1" t="s">
        <v>106</v>
      </c>
      <c r="G41" s="1" t="s">
        <v>219</v>
      </c>
      <c r="H41" s="1" t="s">
        <v>449</v>
      </c>
      <c r="I41" s="1" t="s">
        <v>99</v>
      </c>
      <c r="J41" s="1">
        <v>2</v>
      </c>
      <c r="K41" s="1" t="s">
        <v>130</v>
      </c>
      <c r="AT41" s="1" t="s">
        <v>130</v>
      </c>
      <c r="AX41" s="32">
        <v>1000</v>
      </c>
      <c r="AY41" s="1" t="s">
        <v>70</v>
      </c>
      <c r="AZ41" s="1" t="s">
        <v>47</v>
      </c>
      <c r="BA41" s="1" t="s">
        <v>47</v>
      </c>
      <c r="BD41" s="1" t="s">
        <v>504</v>
      </c>
      <c r="BE41" s="1">
        <v>8</v>
      </c>
      <c r="BF41" s="1" t="s">
        <v>519</v>
      </c>
      <c r="BG41" s="1" t="s">
        <v>169</v>
      </c>
      <c r="BH41" s="1" t="s">
        <v>534</v>
      </c>
      <c r="BI41" s="1">
        <v>2</v>
      </c>
      <c r="BJ41" s="1">
        <v>3</v>
      </c>
      <c r="BK41" s="1">
        <v>1</v>
      </c>
      <c r="BL41" s="1">
        <v>4</v>
      </c>
      <c r="BM41" s="1" t="s">
        <v>552</v>
      </c>
      <c r="BN41" s="1" t="s">
        <v>559</v>
      </c>
      <c r="BO41" s="1" t="s">
        <v>575</v>
      </c>
    </row>
    <row r="42" spans="1:67" ht="30" x14ac:dyDescent="0.25">
      <c r="A42" s="1" t="s">
        <v>375</v>
      </c>
      <c r="B42" s="1" t="s">
        <v>70</v>
      </c>
      <c r="C42" s="1" t="s">
        <v>70</v>
      </c>
      <c r="D42" s="1" t="s">
        <v>395</v>
      </c>
      <c r="E42" s="1" t="s">
        <v>414</v>
      </c>
      <c r="F42" s="1" t="s">
        <v>97</v>
      </c>
      <c r="G42" s="1" t="s">
        <v>216</v>
      </c>
      <c r="H42" s="1" t="s">
        <v>450</v>
      </c>
      <c r="I42" s="1" t="s">
        <v>99</v>
      </c>
      <c r="J42" s="1">
        <v>1</v>
      </c>
      <c r="K42" s="1" t="s">
        <v>130</v>
      </c>
      <c r="AT42" s="1" t="s">
        <v>70</v>
      </c>
      <c r="AU42" s="1" t="s">
        <v>1149</v>
      </c>
      <c r="AV42" s="1" t="s">
        <v>1149</v>
      </c>
      <c r="AW42" s="1" t="s">
        <v>466</v>
      </c>
      <c r="AX42" s="32">
        <v>16000</v>
      </c>
      <c r="AY42" s="1" t="s">
        <v>130</v>
      </c>
      <c r="BD42" s="1" t="s">
        <v>486</v>
      </c>
      <c r="BE42" s="1">
        <v>9</v>
      </c>
      <c r="BF42" s="1" t="s">
        <v>487</v>
      </c>
      <c r="BG42" s="1" t="s">
        <v>169</v>
      </c>
      <c r="BH42" s="1" t="s">
        <v>535</v>
      </c>
      <c r="BI42" s="1">
        <v>3</v>
      </c>
      <c r="BJ42" s="1">
        <v>2</v>
      </c>
      <c r="BK42" s="1">
        <v>1</v>
      </c>
      <c r="BL42" s="1" t="s">
        <v>306</v>
      </c>
      <c r="BM42" s="1" t="s">
        <v>306</v>
      </c>
      <c r="BN42" s="1" t="s">
        <v>320</v>
      </c>
      <c r="BO42" s="1" t="s">
        <v>576</v>
      </c>
    </row>
    <row r="43" spans="1:67" ht="45" x14ac:dyDescent="0.25">
      <c r="A43" s="1" t="s">
        <v>376</v>
      </c>
      <c r="B43" s="1" t="s">
        <v>70</v>
      </c>
      <c r="C43" s="1" t="s">
        <v>70</v>
      </c>
      <c r="D43" s="1" t="s">
        <v>396</v>
      </c>
      <c r="E43" s="1" t="s">
        <v>415</v>
      </c>
      <c r="F43" s="1" t="s">
        <v>97</v>
      </c>
      <c r="G43" s="1" t="s">
        <v>216</v>
      </c>
      <c r="H43" s="1" t="s">
        <v>451</v>
      </c>
      <c r="I43" s="1" t="s">
        <v>99</v>
      </c>
      <c r="J43" s="1">
        <v>5</v>
      </c>
      <c r="K43" s="1" t="s">
        <v>130</v>
      </c>
      <c r="AT43" s="1" t="s">
        <v>130</v>
      </c>
      <c r="AX43" s="32">
        <v>1000</v>
      </c>
      <c r="AY43" s="1" t="s">
        <v>130</v>
      </c>
      <c r="BD43" s="1" t="s">
        <v>488</v>
      </c>
      <c r="BE43" s="1">
        <v>7</v>
      </c>
      <c r="BF43" s="1" t="s">
        <v>520</v>
      </c>
      <c r="BG43" s="1" t="s">
        <v>169</v>
      </c>
      <c r="BH43" s="1" t="s">
        <v>536</v>
      </c>
      <c r="BI43" s="1">
        <v>1</v>
      </c>
      <c r="BJ43" s="1">
        <v>3</v>
      </c>
      <c r="BK43" s="1">
        <v>2</v>
      </c>
      <c r="BL43" s="1" t="s">
        <v>306</v>
      </c>
      <c r="BM43" s="1" t="s">
        <v>306</v>
      </c>
      <c r="BN43" s="1" t="s">
        <v>320</v>
      </c>
      <c r="BO43" s="1" t="s">
        <v>577</v>
      </c>
    </row>
    <row r="44" spans="1:67" ht="75" x14ac:dyDescent="0.25">
      <c r="A44" s="1" t="s">
        <v>377</v>
      </c>
      <c r="B44" s="1" t="s">
        <v>70</v>
      </c>
      <c r="C44" s="1" t="s">
        <v>70</v>
      </c>
      <c r="D44" s="1" t="s">
        <v>397</v>
      </c>
      <c r="E44" s="1" t="s">
        <v>426</v>
      </c>
      <c r="F44" s="1" t="s">
        <v>127</v>
      </c>
      <c r="G44" s="1" t="s">
        <v>220</v>
      </c>
      <c r="H44" s="1" t="s">
        <v>452</v>
      </c>
      <c r="I44" s="1" t="s">
        <v>99</v>
      </c>
      <c r="J44" s="1">
        <v>3</v>
      </c>
      <c r="K44" s="1" t="s">
        <v>130</v>
      </c>
      <c r="AT44" s="1" t="s">
        <v>130</v>
      </c>
      <c r="AX44" s="32">
        <v>300</v>
      </c>
      <c r="AY44" s="1" t="s">
        <v>130</v>
      </c>
      <c r="BD44" s="1" t="s">
        <v>505</v>
      </c>
      <c r="BE44" s="1">
        <v>10</v>
      </c>
      <c r="BF44" s="1" t="s">
        <v>521</v>
      </c>
      <c r="BG44" s="1" t="s">
        <v>169</v>
      </c>
      <c r="BH44" s="1" t="s">
        <v>537</v>
      </c>
      <c r="BI44" s="1">
        <v>2</v>
      </c>
      <c r="BJ44" s="1">
        <v>3</v>
      </c>
      <c r="BK44" s="1">
        <v>1</v>
      </c>
      <c r="BL44" s="1" t="s">
        <v>306</v>
      </c>
      <c r="BM44" s="1" t="s">
        <v>306</v>
      </c>
      <c r="BN44" s="1" t="s">
        <v>560</v>
      </c>
      <c r="BO44" s="1" t="s">
        <v>578</v>
      </c>
    </row>
    <row r="45" spans="1:67" ht="45" x14ac:dyDescent="0.25">
      <c r="A45" s="1" t="s">
        <v>378</v>
      </c>
      <c r="B45" s="1" t="s">
        <v>70</v>
      </c>
      <c r="C45" s="1" t="s">
        <v>70</v>
      </c>
      <c r="D45" s="1" t="s">
        <v>398</v>
      </c>
      <c r="E45" s="1" t="s">
        <v>427</v>
      </c>
      <c r="F45" s="1" t="s">
        <v>97</v>
      </c>
      <c r="G45" s="1" t="s">
        <v>216</v>
      </c>
      <c r="H45" s="1" t="s">
        <v>453</v>
      </c>
      <c r="I45" s="1" t="s">
        <v>99</v>
      </c>
      <c r="J45" s="1">
        <v>1</v>
      </c>
      <c r="K45" s="1" t="s">
        <v>130</v>
      </c>
      <c r="AT45" s="1" t="s">
        <v>70</v>
      </c>
      <c r="AU45" s="1" t="s">
        <v>1149</v>
      </c>
      <c r="AV45" s="1" t="s">
        <v>1149</v>
      </c>
      <c r="AW45" s="1" t="s">
        <v>471</v>
      </c>
      <c r="AX45" s="32">
        <v>348</v>
      </c>
      <c r="AY45" s="1" t="s">
        <v>130</v>
      </c>
      <c r="BD45" s="1" t="s">
        <v>489</v>
      </c>
      <c r="BE45" s="1">
        <v>10</v>
      </c>
      <c r="BF45" s="1" t="s">
        <v>490</v>
      </c>
      <c r="BG45" s="1" t="s">
        <v>170</v>
      </c>
      <c r="BH45" s="1" t="s">
        <v>538</v>
      </c>
      <c r="BI45" s="1">
        <v>1</v>
      </c>
      <c r="BJ45" s="1">
        <v>3</v>
      </c>
      <c r="BK45" s="1">
        <v>2</v>
      </c>
      <c r="BL45" s="1" t="s">
        <v>306</v>
      </c>
      <c r="BM45" s="1" t="s">
        <v>306</v>
      </c>
      <c r="BN45" s="1" t="s">
        <v>546</v>
      </c>
      <c r="BO45" s="1" t="s">
        <v>547</v>
      </c>
    </row>
    <row r="46" spans="1:67" ht="75" x14ac:dyDescent="0.25">
      <c r="A46" s="1" t="s">
        <v>379</v>
      </c>
      <c r="B46" s="1" t="s">
        <v>70</v>
      </c>
      <c r="C46" s="1" t="s">
        <v>70</v>
      </c>
      <c r="D46" s="1" t="s">
        <v>399</v>
      </c>
      <c r="E46" s="1" t="s">
        <v>428</v>
      </c>
      <c r="F46" s="1" t="s">
        <v>111</v>
      </c>
      <c r="G46" s="1" t="s">
        <v>220</v>
      </c>
      <c r="H46" s="1" t="s">
        <v>442</v>
      </c>
      <c r="I46" s="1" t="s">
        <v>99</v>
      </c>
      <c r="J46" s="1">
        <v>3</v>
      </c>
      <c r="K46" s="1" t="s">
        <v>130</v>
      </c>
      <c r="AT46" s="1" t="s">
        <v>130</v>
      </c>
      <c r="AX46" s="32">
        <v>400</v>
      </c>
      <c r="AY46" s="1" t="s">
        <v>130</v>
      </c>
      <c r="BD46" s="1" t="s">
        <v>506</v>
      </c>
      <c r="BE46" s="1">
        <v>10</v>
      </c>
      <c r="BF46" s="1" t="s">
        <v>522</v>
      </c>
      <c r="BG46" s="1" t="s">
        <v>170</v>
      </c>
      <c r="BH46" s="1" t="s">
        <v>491</v>
      </c>
      <c r="BI46" s="1">
        <v>1</v>
      </c>
      <c r="BJ46" s="1">
        <v>3</v>
      </c>
      <c r="BK46" s="1">
        <v>2</v>
      </c>
      <c r="BL46" s="1" t="s">
        <v>306</v>
      </c>
      <c r="BM46" s="1" t="s">
        <v>306</v>
      </c>
      <c r="BN46" s="1" t="s">
        <v>320</v>
      </c>
      <c r="BO46" s="1" t="s">
        <v>548</v>
      </c>
    </row>
    <row r="47" spans="1:67" ht="45" x14ac:dyDescent="0.25">
      <c r="A47" s="1" t="s">
        <v>380</v>
      </c>
      <c r="B47" s="1" t="s">
        <v>70</v>
      </c>
      <c r="C47" s="1" t="s">
        <v>70</v>
      </c>
      <c r="D47" s="1" t="s">
        <v>400</v>
      </c>
      <c r="E47" s="1" t="s">
        <v>429</v>
      </c>
      <c r="F47" s="1" t="s">
        <v>106</v>
      </c>
      <c r="G47" s="1" t="s">
        <v>219</v>
      </c>
      <c r="H47" s="1" t="s">
        <v>443</v>
      </c>
      <c r="I47" s="1" t="s">
        <v>119</v>
      </c>
      <c r="J47" s="1">
        <v>4</v>
      </c>
      <c r="K47" s="1" t="s">
        <v>130</v>
      </c>
      <c r="AT47" s="1" t="s">
        <v>70</v>
      </c>
      <c r="AU47" s="1" t="s">
        <v>161</v>
      </c>
      <c r="AV47" s="1" t="s">
        <v>161</v>
      </c>
      <c r="AW47" s="1" t="s">
        <v>472</v>
      </c>
      <c r="AX47" s="32">
        <v>8000</v>
      </c>
      <c r="AY47" s="1" t="s">
        <v>130</v>
      </c>
      <c r="BD47" s="1" t="s">
        <v>507</v>
      </c>
      <c r="BE47" s="1">
        <v>10</v>
      </c>
      <c r="BF47" s="1" t="s">
        <v>523</v>
      </c>
      <c r="BG47" s="1" t="s">
        <v>170</v>
      </c>
      <c r="BH47" s="1" t="s">
        <v>539</v>
      </c>
      <c r="BI47" s="1">
        <v>1</v>
      </c>
      <c r="BJ47" s="1">
        <v>2</v>
      </c>
      <c r="BK47" s="1">
        <v>3</v>
      </c>
      <c r="BL47" s="1" t="s">
        <v>306</v>
      </c>
      <c r="BM47" s="1" t="s">
        <v>306</v>
      </c>
      <c r="BN47" s="1" t="s">
        <v>561</v>
      </c>
      <c r="BO47" s="1" t="s">
        <v>579</v>
      </c>
    </row>
    <row r="48" spans="1:67" ht="75" x14ac:dyDescent="0.25">
      <c r="A48" s="1" t="s">
        <v>381</v>
      </c>
      <c r="B48" s="1" t="s">
        <v>70</v>
      </c>
      <c r="C48" s="1" t="s">
        <v>70</v>
      </c>
      <c r="D48" s="1" t="s">
        <v>78</v>
      </c>
      <c r="E48" s="1" t="s">
        <v>430</v>
      </c>
      <c r="F48" s="1" t="s">
        <v>117</v>
      </c>
      <c r="G48" s="1" t="s">
        <v>219</v>
      </c>
      <c r="H48" s="1" t="s">
        <v>454</v>
      </c>
      <c r="I48" s="1" t="s">
        <v>99</v>
      </c>
      <c r="J48" s="1">
        <v>2</v>
      </c>
      <c r="K48" s="1" t="s">
        <v>70</v>
      </c>
      <c r="T48" s="1" t="s">
        <v>47</v>
      </c>
      <c r="AC48" s="1">
        <v>4</v>
      </c>
      <c r="AL48" s="1">
        <v>5</v>
      </c>
      <c r="AT48" s="1" t="s">
        <v>130</v>
      </c>
      <c r="AX48" s="32">
        <v>300</v>
      </c>
      <c r="AY48" s="1" t="s">
        <v>130</v>
      </c>
      <c r="BD48" s="1" t="s">
        <v>508</v>
      </c>
      <c r="BE48" s="1">
        <v>9</v>
      </c>
      <c r="BF48" s="1" t="s">
        <v>524</v>
      </c>
      <c r="BG48" s="1" t="s">
        <v>169</v>
      </c>
      <c r="BH48" s="1" t="s">
        <v>540</v>
      </c>
      <c r="BI48" s="1">
        <v>3</v>
      </c>
      <c r="BJ48" s="1">
        <v>2</v>
      </c>
      <c r="BK48" s="1">
        <v>1</v>
      </c>
      <c r="BL48" s="1" t="s">
        <v>306</v>
      </c>
      <c r="BM48" s="1" t="s">
        <v>306</v>
      </c>
      <c r="BN48" s="1" t="s">
        <v>562</v>
      </c>
      <c r="BO48" s="1" t="s">
        <v>580</v>
      </c>
    </row>
    <row r="49" spans="1:67" ht="75" x14ac:dyDescent="0.25">
      <c r="A49" s="1" t="s">
        <v>382</v>
      </c>
      <c r="B49" s="1" t="s">
        <v>70</v>
      </c>
      <c r="C49" s="1" t="s">
        <v>70</v>
      </c>
      <c r="D49" s="1" t="s">
        <v>656</v>
      </c>
      <c r="E49" s="1" t="s">
        <v>665</v>
      </c>
      <c r="F49" s="1" t="s">
        <v>111</v>
      </c>
      <c r="G49" s="1" t="s">
        <v>220</v>
      </c>
      <c r="H49" s="1" t="s">
        <v>683</v>
      </c>
      <c r="I49" s="1" t="s">
        <v>99</v>
      </c>
      <c r="J49" s="1">
        <v>5</v>
      </c>
      <c r="K49" s="1" t="s">
        <v>70</v>
      </c>
      <c r="AA49" s="1" t="s">
        <v>47</v>
      </c>
      <c r="AB49" s="1" t="s">
        <v>692</v>
      </c>
      <c r="AC49" s="1">
        <v>4</v>
      </c>
      <c r="AS49" s="1">
        <v>1</v>
      </c>
      <c r="AT49" s="1" t="s">
        <v>130</v>
      </c>
      <c r="AX49" s="32">
        <v>348</v>
      </c>
      <c r="AY49" s="1" t="s">
        <v>130</v>
      </c>
      <c r="BD49" s="1" t="s">
        <v>1150</v>
      </c>
      <c r="BE49" s="1">
        <v>9</v>
      </c>
      <c r="BF49" s="1" t="s">
        <v>741</v>
      </c>
      <c r="BG49" s="1" t="s">
        <v>169</v>
      </c>
      <c r="BH49" s="1" t="s">
        <v>730</v>
      </c>
      <c r="BI49" s="1">
        <v>1</v>
      </c>
      <c r="BJ49" s="1">
        <v>2</v>
      </c>
      <c r="BK49" s="1">
        <v>3</v>
      </c>
      <c r="BL49" s="1" t="s">
        <v>306</v>
      </c>
      <c r="BM49" s="1" t="s">
        <v>306</v>
      </c>
      <c r="BN49" s="1" t="s">
        <v>320</v>
      </c>
      <c r="BO49" s="1" t="s">
        <v>776</v>
      </c>
    </row>
    <row r="50" spans="1:67" ht="120" x14ac:dyDescent="0.25">
      <c r="A50" s="1" t="s">
        <v>383</v>
      </c>
      <c r="B50" s="1" t="s">
        <v>70</v>
      </c>
      <c r="C50" s="1" t="s">
        <v>70</v>
      </c>
      <c r="D50" s="1" t="s">
        <v>650</v>
      </c>
      <c r="E50" s="1" t="s">
        <v>666</v>
      </c>
      <c r="F50" s="1" t="s">
        <v>117</v>
      </c>
      <c r="G50" s="1" t="s">
        <v>219</v>
      </c>
      <c r="H50" s="1" t="s">
        <v>677</v>
      </c>
      <c r="I50" s="1" t="s">
        <v>99</v>
      </c>
      <c r="J50" s="1">
        <v>2</v>
      </c>
      <c r="K50" s="1" t="s">
        <v>130</v>
      </c>
      <c r="AT50" s="1" t="s">
        <v>130</v>
      </c>
      <c r="AX50" s="32">
        <v>4000</v>
      </c>
      <c r="AY50" s="1" t="s">
        <v>130</v>
      </c>
      <c r="BD50" s="1" t="s">
        <v>717</v>
      </c>
      <c r="BE50" s="1">
        <v>8</v>
      </c>
      <c r="BF50" s="1" t="s">
        <v>742</v>
      </c>
      <c r="BG50" s="1" t="s">
        <v>169</v>
      </c>
      <c r="BH50" s="1" t="s">
        <v>753</v>
      </c>
      <c r="BI50" s="1">
        <v>2</v>
      </c>
      <c r="BJ50" s="1">
        <v>1</v>
      </c>
      <c r="BK50" s="1">
        <v>3</v>
      </c>
      <c r="BL50" s="1">
        <v>4</v>
      </c>
      <c r="BM50" s="1" t="s">
        <v>762</v>
      </c>
      <c r="BN50" s="1" t="s">
        <v>320</v>
      </c>
      <c r="BO50" s="1" t="s">
        <v>731</v>
      </c>
    </row>
    <row r="51" spans="1:67" ht="30" x14ac:dyDescent="0.25">
      <c r="A51" s="1" t="s">
        <v>384</v>
      </c>
      <c r="B51" s="1" t="s">
        <v>70</v>
      </c>
      <c r="C51" s="1" t="s">
        <v>70</v>
      </c>
      <c r="D51" s="1" t="s">
        <v>651</v>
      </c>
      <c r="E51" s="1" t="s">
        <v>658</v>
      </c>
      <c r="F51" s="1" t="s">
        <v>659</v>
      </c>
      <c r="G51" s="1" t="s">
        <v>216</v>
      </c>
      <c r="H51" s="1" t="s">
        <v>684</v>
      </c>
      <c r="I51" s="1" t="s">
        <v>99</v>
      </c>
      <c r="J51" s="1">
        <v>3</v>
      </c>
      <c r="K51" s="1" t="s">
        <v>70</v>
      </c>
      <c r="X51" s="1" t="s">
        <v>47</v>
      </c>
      <c r="AA51" s="1" t="s">
        <v>47</v>
      </c>
      <c r="AB51" s="1" t="s">
        <v>149</v>
      </c>
      <c r="AC51" s="1">
        <v>3</v>
      </c>
      <c r="AP51" s="1">
        <v>4</v>
      </c>
      <c r="AS51" s="1">
        <v>4</v>
      </c>
      <c r="AT51" s="1" t="s">
        <v>130</v>
      </c>
      <c r="AX51" s="32">
        <v>288</v>
      </c>
      <c r="AY51" s="1" t="s">
        <v>130</v>
      </c>
      <c r="BD51" s="1" t="s">
        <v>716</v>
      </c>
      <c r="BE51" s="1">
        <v>8</v>
      </c>
      <c r="BF51" s="1" t="s">
        <v>732</v>
      </c>
      <c r="BG51" s="1" t="s">
        <v>173</v>
      </c>
      <c r="BH51" s="1" t="s">
        <v>733</v>
      </c>
      <c r="BI51" s="1">
        <v>1</v>
      </c>
      <c r="BJ51" s="1">
        <v>3</v>
      </c>
      <c r="BK51" s="1">
        <v>4</v>
      </c>
      <c r="BL51" s="1">
        <v>2</v>
      </c>
      <c r="BM51" s="1" t="s">
        <v>466</v>
      </c>
      <c r="BN51" s="1" t="s">
        <v>734</v>
      </c>
      <c r="BO51" s="1" t="s">
        <v>777</v>
      </c>
    </row>
    <row r="52" spans="1:67" ht="45" x14ac:dyDescent="0.25">
      <c r="A52" s="1" t="s">
        <v>385</v>
      </c>
      <c r="B52" s="1" t="s">
        <v>70</v>
      </c>
      <c r="C52" s="1" t="s">
        <v>70</v>
      </c>
      <c r="D52" s="1" t="s">
        <v>652</v>
      </c>
      <c r="E52" s="1" t="s">
        <v>667</v>
      </c>
      <c r="F52" s="1" t="s">
        <v>129</v>
      </c>
      <c r="G52" s="1" t="s">
        <v>217</v>
      </c>
      <c r="H52" s="1" t="s">
        <v>685</v>
      </c>
      <c r="I52" s="1" t="s">
        <v>99</v>
      </c>
      <c r="J52" s="1">
        <v>2</v>
      </c>
      <c r="K52" s="1" t="s">
        <v>70</v>
      </c>
      <c r="M52" s="1" t="s">
        <v>47</v>
      </c>
      <c r="AA52" s="1" t="s">
        <v>47</v>
      </c>
      <c r="AB52" s="1" t="s">
        <v>693</v>
      </c>
      <c r="AC52" s="1">
        <v>4</v>
      </c>
      <c r="AE52" s="1">
        <v>5</v>
      </c>
      <c r="AS52" s="1">
        <v>3</v>
      </c>
      <c r="AT52" s="1" t="s">
        <v>130</v>
      </c>
      <c r="AX52" s="32">
        <v>2000</v>
      </c>
      <c r="AY52" s="1" t="s">
        <v>70</v>
      </c>
      <c r="AZ52" s="1" t="s">
        <v>47</v>
      </c>
      <c r="BD52" s="1" t="s">
        <v>718</v>
      </c>
      <c r="BE52" s="1">
        <v>8</v>
      </c>
      <c r="BF52" s="1" t="s">
        <v>743</v>
      </c>
      <c r="BG52" s="1" t="s">
        <v>176</v>
      </c>
      <c r="BH52" s="1" t="s">
        <v>718</v>
      </c>
      <c r="BI52" s="1">
        <v>1</v>
      </c>
      <c r="BJ52" s="1">
        <v>4</v>
      </c>
      <c r="BK52" s="1">
        <v>3</v>
      </c>
      <c r="BL52" s="1">
        <v>2</v>
      </c>
      <c r="BM52" s="1" t="s">
        <v>763</v>
      </c>
      <c r="BN52" s="1" t="s">
        <v>767</v>
      </c>
      <c r="BO52" s="1" t="s">
        <v>778</v>
      </c>
    </row>
    <row r="53" spans="1:67" ht="45" x14ac:dyDescent="0.25">
      <c r="A53" s="1" t="s">
        <v>386</v>
      </c>
      <c r="B53" s="1" t="s">
        <v>70</v>
      </c>
      <c r="C53" s="1" t="s">
        <v>70</v>
      </c>
      <c r="D53" s="1" t="s">
        <v>78</v>
      </c>
      <c r="E53" s="1" t="s">
        <v>668</v>
      </c>
      <c r="F53" s="1" t="s">
        <v>97</v>
      </c>
      <c r="G53" s="1" t="s">
        <v>216</v>
      </c>
      <c r="H53" s="1" t="s">
        <v>686</v>
      </c>
      <c r="I53" s="1" t="s">
        <v>99</v>
      </c>
      <c r="J53" s="1">
        <v>2</v>
      </c>
      <c r="K53" s="1" t="s">
        <v>130</v>
      </c>
      <c r="AT53" s="1" t="s">
        <v>130</v>
      </c>
      <c r="AX53" s="32">
        <v>2460</v>
      </c>
      <c r="AY53" s="1" t="s">
        <v>70</v>
      </c>
      <c r="AZ53" s="1" t="s">
        <v>47</v>
      </c>
      <c r="BD53" s="1" t="s">
        <v>719</v>
      </c>
      <c r="BE53" s="1">
        <v>10</v>
      </c>
      <c r="BF53" s="1" t="s">
        <v>735</v>
      </c>
      <c r="BG53" s="1" t="s">
        <v>170</v>
      </c>
      <c r="BH53" s="1" t="s">
        <v>754</v>
      </c>
      <c r="BI53" s="1">
        <v>3</v>
      </c>
      <c r="BJ53" s="1">
        <v>2</v>
      </c>
      <c r="BK53" s="1">
        <v>1</v>
      </c>
      <c r="BL53" s="1" t="s">
        <v>306</v>
      </c>
      <c r="BM53" s="1" t="s">
        <v>306</v>
      </c>
      <c r="BN53" s="1" t="s">
        <v>768</v>
      </c>
      <c r="BO53" s="1" t="s">
        <v>736</v>
      </c>
    </row>
    <row r="54" spans="1:67" ht="60" x14ac:dyDescent="0.25">
      <c r="A54" s="1" t="s">
        <v>602</v>
      </c>
      <c r="B54" s="1" t="s">
        <v>70</v>
      </c>
      <c r="C54" s="1" t="s">
        <v>70</v>
      </c>
      <c r="D54" s="1" t="s">
        <v>657</v>
      </c>
      <c r="E54" s="1" t="s">
        <v>669</v>
      </c>
      <c r="F54" s="1" t="s">
        <v>102</v>
      </c>
      <c r="G54" s="1" t="s">
        <v>218</v>
      </c>
      <c r="H54" s="1" t="s">
        <v>687</v>
      </c>
      <c r="I54" s="1" t="s">
        <v>99</v>
      </c>
      <c r="J54" s="1">
        <v>2</v>
      </c>
      <c r="K54" s="1" t="s">
        <v>130</v>
      </c>
      <c r="AT54" s="1" t="s">
        <v>130</v>
      </c>
      <c r="AX54" s="32">
        <v>350</v>
      </c>
      <c r="AY54" s="1" t="s">
        <v>130</v>
      </c>
      <c r="BD54" s="1" t="s">
        <v>720</v>
      </c>
      <c r="BE54" s="1">
        <v>8</v>
      </c>
      <c r="BF54" s="1" t="s">
        <v>744</v>
      </c>
      <c r="BG54" s="1" t="s">
        <v>169</v>
      </c>
      <c r="BH54" s="1" t="s">
        <v>737</v>
      </c>
      <c r="BI54" s="1">
        <v>3</v>
      </c>
      <c r="BJ54" s="1">
        <v>2</v>
      </c>
      <c r="BK54" s="1">
        <v>1</v>
      </c>
      <c r="BL54" s="1" t="s">
        <v>306</v>
      </c>
      <c r="BM54" s="1" t="s">
        <v>306</v>
      </c>
      <c r="BN54" s="1" t="s">
        <v>320</v>
      </c>
      <c r="BO54" s="1" t="s">
        <v>779</v>
      </c>
    </row>
    <row r="55" spans="1:67" ht="225" x14ac:dyDescent="0.25">
      <c r="A55" s="1" t="s">
        <v>633</v>
      </c>
      <c r="B55" s="1" t="s">
        <v>70</v>
      </c>
      <c r="C55" s="1" t="s">
        <v>70</v>
      </c>
      <c r="D55" s="1" t="s">
        <v>653</v>
      </c>
      <c r="E55" s="1" t="s">
        <v>1151</v>
      </c>
      <c r="F55" s="1" t="s">
        <v>660</v>
      </c>
      <c r="G55" s="1" t="s">
        <v>216</v>
      </c>
      <c r="H55" s="1" t="s">
        <v>688</v>
      </c>
      <c r="I55" s="1" t="s">
        <v>119</v>
      </c>
      <c r="J55" s="1">
        <v>5</v>
      </c>
      <c r="K55" s="1" t="s">
        <v>130</v>
      </c>
      <c r="AT55" s="1" t="s">
        <v>70</v>
      </c>
      <c r="AU55" s="1" t="s">
        <v>1152</v>
      </c>
      <c r="AV55" s="1" t="s">
        <v>32</v>
      </c>
      <c r="AW55" s="1" t="s">
        <v>695</v>
      </c>
      <c r="AX55" s="32">
        <v>30000</v>
      </c>
      <c r="AY55" s="1" t="s">
        <v>70</v>
      </c>
      <c r="AZ55" s="1" t="s">
        <v>47</v>
      </c>
      <c r="BA55" s="1" t="s">
        <v>47</v>
      </c>
      <c r="BD55" s="1" t="s">
        <v>721</v>
      </c>
      <c r="BE55" s="1">
        <v>10</v>
      </c>
      <c r="BF55" s="1" t="s">
        <v>745</v>
      </c>
      <c r="BG55" s="1" t="s">
        <v>170</v>
      </c>
      <c r="BH55" s="1" t="s">
        <v>755</v>
      </c>
      <c r="BI55" s="1">
        <v>1</v>
      </c>
      <c r="BJ55" s="1">
        <v>4</v>
      </c>
      <c r="BK55" s="1">
        <v>3</v>
      </c>
      <c r="BL55" s="1">
        <v>2</v>
      </c>
      <c r="BM55" s="1" t="s">
        <v>764</v>
      </c>
      <c r="BN55" s="1" t="s">
        <v>769</v>
      </c>
      <c r="BO55" s="1" t="s">
        <v>780</v>
      </c>
    </row>
    <row r="56" spans="1:67" ht="105" x14ac:dyDescent="0.25">
      <c r="A56" s="1" t="s">
        <v>634</v>
      </c>
      <c r="B56" s="1" t="s">
        <v>70</v>
      </c>
      <c r="C56" s="1" t="s">
        <v>70</v>
      </c>
      <c r="D56" s="1" t="s">
        <v>670</v>
      </c>
      <c r="E56" s="1" t="s">
        <v>671</v>
      </c>
      <c r="F56" s="1" t="s">
        <v>121</v>
      </c>
      <c r="G56" s="1" t="s">
        <v>220</v>
      </c>
      <c r="H56" s="1" t="s">
        <v>689</v>
      </c>
      <c r="I56" s="1" t="s">
        <v>99</v>
      </c>
      <c r="J56" s="1">
        <v>5</v>
      </c>
      <c r="K56" s="1" t="s">
        <v>70</v>
      </c>
      <c r="W56" s="1" t="s">
        <v>47</v>
      </c>
      <c r="AC56" s="1">
        <v>4</v>
      </c>
      <c r="AO56" s="1">
        <v>2</v>
      </c>
      <c r="AT56" s="1" t="s">
        <v>70</v>
      </c>
      <c r="AU56" s="1" t="s">
        <v>696</v>
      </c>
      <c r="AV56" s="1" t="s">
        <v>42</v>
      </c>
      <c r="AW56" s="1" t="s">
        <v>697</v>
      </c>
      <c r="AX56" s="32">
        <v>900</v>
      </c>
      <c r="AY56" s="1" t="s">
        <v>70</v>
      </c>
      <c r="AZ56" s="1" t="s">
        <v>47</v>
      </c>
      <c r="BA56" s="1" t="s">
        <v>47</v>
      </c>
      <c r="BD56" s="1" t="s">
        <v>722</v>
      </c>
      <c r="BE56" s="1">
        <v>10</v>
      </c>
      <c r="BF56" s="1" t="s">
        <v>746</v>
      </c>
      <c r="BG56" s="1" t="s">
        <v>170</v>
      </c>
      <c r="BH56" s="1" t="s">
        <v>756</v>
      </c>
      <c r="BI56" s="1">
        <v>3</v>
      </c>
      <c r="BJ56" s="1">
        <v>2</v>
      </c>
      <c r="BK56" s="1">
        <v>1</v>
      </c>
      <c r="BL56" s="1">
        <v>4</v>
      </c>
      <c r="BM56" s="1" t="s">
        <v>765</v>
      </c>
      <c r="BN56" s="1" t="s">
        <v>770</v>
      </c>
      <c r="BO56" s="1" t="s">
        <v>781</v>
      </c>
    </row>
    <row r="57" spans="1:67" ht="90" x14ac:dyDescent="0.25">
      <c r="A57" s="1" t="s">
        <v>635</v>
      </c>
      <c r="B57" s="1" t="s">
        <v>70</v>
      </c>
      <c r="C57" s="1" t="s">
        <v>70</v>
      </c>
      <c r="D57" s="1" t="s">
        <v>78</v>
      </c>
      <c r="E57" s="1" t="s">
        <v>672</v>
      </c>
      <c r="F57" s="1" t="s">
        <v>97</v>
      </c>
      <c r="G57" s="1" t="s">
        <v>216</v>
      </c>
      <c r="H57" s="1" t="s">
        <v>678</v>
      </c>
      <c r="I57" s="1" t="s">
        <v>99</v>
      </c>
      <c r="J57" s="1">
        <v>3</v>
      </c>
      <c r="K57" s="1" t="s">
        <v>130</v>
      </c>
      <c r="AT57" s="1" t="s">
        <v>70</v>
      </c>
      <c r="AU57" s="1" t="s">
        <v>1149</v>
      </c>
      <c r="AV57" s="1" t="s">
        <v>1149</v>
      </c>
      <c r="AW57" s="1" t="s">
        <v>1153</v>
      </c>
      <c r="AX57" s="32">
        <v>696</v>
      </c>
      <c r="AY57" s="1" t="s">
        <v>70</v>
      </c>
      <c r="AZ57" s="1" t="s">
        <v>47</v>
      </c>
      <c r="BB57" s="1" t="s">
        <v>47</v>
      </c>
      <c r="BC57" s="1" t="s">
        <v>714</v>
      </c>
      <c r="BD57" s="1" t="s">
        <v>723</v>
      </c>
      <c r="BE57" s="1">
        <v>10</v>
      </c>
      <c r="BF57" s="1" t="s">
        <v>747</v>
      </c>
      <c r="BG57" s="1" t="s">
        <v>170</v>
      </c>
      <c r="BH57" s="1" t="s">
        <v>757</v>
      </c>
      <c r="BI57" s="1">
        <v>2</v>
      </c>
      <c r="BJ57" s="1">
        <v>4</v>
      </c>
      <c r="BK57" s="1">
        <v>1</v>
      </c>
      <c r="BL57" s="1">
        <v>3</v>
      </c>
      <c r="BM57" s="1" t="s">
        <v>466</v>
      </c>
      <c r="BN57" s="1" t="s">
        <v>320</v>
      </c>
      <c r="BO57" s="1" t="s">
        <v>782</v>
      </c>
    </row>
    <row r="58" spans="1:67" ht="75" x14ac:dyDescent="0.25">
      <c r="A58" s="1" t="s">
        <v>636</v>
      </c>
      <c r="B58" s="1" t="s">
        <v>70</v>
      </c>
      <c r="C58" s="1" t="s">
        <v>70</v>
      </c>
      <c r="D58" s="1" t="s">
        <v>78</v>
      </c>
      <c r="E58" s="1" t="s">
        <v>673</v>
      </c>
      <c r="F58" s="1" t="s">
        <v>661</v>
      </c>
      <c r="G58" s="1" t="s">
        <v>218</v>
      </c>
      <c r="H58" s="1" t="s">
        <v>679</v>
      </c>
      <c r="I58" s="1" t="s">
        <v>99</v>
      </c>
      <c r="J58" s="1">
        <v>6</v>
      </c>
      <c r="K58" s="1" t="s">
        <v>130</v>
      </c>
      <c r="AT58" s="1" t="s">
        <v>70</v>
      </c>
      <c r="AU58" s="1" t="s">
        <v>706</v>
      </c>
      <c r="AV58" s="1" t="s">
        <v>702</v>
      </c>
      <c r="AW58" s="1" t="s">
        <v>698</v>
      </c>
      <c r="AX58" s="32">
        <v>4000</v>
      </c>
      <c r="AY58" s="1" t="s">
        <v>70</v>
      </c>
      <c r="BB58" s="1" t="s">
        <v>47</v>
      </c>
      <c r="BC58" s="1" t="s">
        <v>715</v>
      </c>
      <c r="BD58" s="1" t="s">
        <v>724</v>
      </c>
      <c r="BE58" s="1">
        <v>9</v>
      </c>
      <c r="BF58" s="1" t="s">
        <v>748</v>
      </c>
      <c r="BG58" s="1" t="s">
        <v>170</v>
      </c>
      <c r="BH58" s="1" t="s">
        <v>738</v>
      </c>
      <c r="BI58" s="1">
        <v>2</v>
      </c>
      <c r="BJ58" s="1">
        <v>3</v>
      </c>
      <c r="BK58" s="1">
        <v>1</v>
      </c>
      <c r="BL58" s="1" t="s">
        <v>306</v>
      </c>
      <c r="BM58" s="1" t="s">
        <v>306</v>
      </c>
      <c r="BN58" s="1" t="s">
        <v>771</v>
      </c>
      <c r="BO58" s="1" t="s">
        <v>783</v>
      </c>
    </row>
    <row r="59" spans="1:67" ht="60" x14ac:dyDescent="0.25">
      <c r="A59" s="1" t="s">
        <v>637</v>
      </c>
      <c r="B59" s="1" t="s">
        <v>70</v>
      </c>
      <c r="C59" s="1" t="s">
        <v>70</v>
      </c>
      <c r="D59" s="1" t="s">
        <v>78</v>
      </c>
      <c r="E59" s="1" t="s">
        <v>662</v>
      </c>
      <c r="F59" s="1" t="s">
        <v>97</v>
      </c>
      <c r="G59" s="1" t="s">
        <v>216</v>
      </c>
      <c r="H59" s="1" t="s">
        <v>680</v>
      </c>
      <c r="I59" s="1" t="s">
        <v>99</v>
      </c>
      <c r="J59" s="1">
        <v>3</v>
      </c>
      <c r="K59" s="1" t="s">
        <v>130</v>
      </c>
      <c r="AT59" s="1" t="s">
        <v>70</v>
      </c>
      <c r="AU59" s="1" t="s">
        <v>704</v>
      </c>
      <c r="AV59" s="1" t="s">
        <v>699</v>
      </c>
      <c r="AW59" s="1" t="s">
        <v>700</v>
      </c>
      <c r="AX59" s="32">
        <v>360</v>
      </c>
      <c r="AY59" s="1" t="s">
        <v>130</v>
      </c>
      <c r="BD59" s="1" t="s">
        <v>725</v>
      </c>
      <c r="BE59" s="1">
        <v>9</v>
      </c>
      <c r="BF59" s="1" t="s">
        <v>739</v>
      </c>
      <c r="BG59" s="1" t="s">
        <v>170</v>
      </c>
      <c r="BH59" s="1" t="s">
        <v>758</v>
      </c>
      <c r="BI59" s="1">
        <v>3</v>
      </c>
      <c r="BJ59" s="1">
        <v>2</v>
      </c>
      <c r="BK59" s="1">
        <v>1</v>
      </c>
      <c r="BL59" s="1" t="s">
        <v>306</v>
      </c>
      <c r="BM59" s="1" t="s">
        <v>306</v>
      </c>
      <c r="BN59" s="1" t="s">
        <v>772</v>
      </c>
      <c r="BO59" s="1" t="s">
        <v>784</v>
      </c>
    </row>
    <row r="60" spans="1:67" ht="75" x14ac:dyDescent="0.25">
      <c r="A60" s="1" t="s">
        <v>638</v>
      </c>
      <c r="B60" s="1" t="s">
        <v>70</v>
      </c>
      <c r="C60" s="1" t="s">
        <v>70</v>
      </c>
      <c r="D60" s="1" t="s">
        <v>78</v>
      </c>
      <c r="E60" s="1" t="s">
        <v>674</v>
      </c>
      <c r="F60" s="1" t="s">
        <v>663</v>
      </c>
      <c r="G60" s="1" t="s">
        <v>216</v>
      </c>
      <c r="H60" s="1" t="s">
        <v>681</v>
      </c>
      <c r="I60" s="1" t="s">
        <v>99</v>
      </c>
      <c r="J60" s="1">
        <v>3</v>
      </c>
      <c r="K60" s="1" t="s">
        <v>130</v>
      </c>
      <c r="AT60" s="1" t="s">
        <v>70</v>
      </c>
      <c r="AU60" s="1" t="s">
        <v>705</v>
      </c>
      <c r="AV60" s="1" t="s">
        <v>36</v>
      </c>
      <c r="AW60" s="1" t="s">
        <v>466</v>
      </c>
      <c r="AX60" s="32">
        <v>400</v>
      </c>
      <c r="AY60" s="1" t="s">
        <v>70</v>
      </c>
      <c r="AZ60" s="1" t="s">
        <v>47</v>
      </c>
      <c r="BA60" s="1" t="s">
        <v>47</v>
      </c>
      <c r="BD60" s="1" t="s">
        <v>726</v>
      </c>
      <c r="BE60" s="1">
        <v>7</v>
      </c>
      <c r="BF60" s="1" t="s">
        <v>749</v>
      </c>
      <c r="BG60" s="1" t="s">
        <v>176</v>
      </c>
      <c r="BH60" s="1" t="s">
        <v>740</v>
      </c>
      <c r="BI60" s="1">
        <v>2</v>
      </c>
      <c r="BJ60" s="1">
        <v>3</v>
      </c>
      <c r="BK60" s="1">
        <v>1</v>
      </c>
      <c r="BL60" s="1" t="s">
        <v>306</v>
      </c>
      <c r="BM60" s="1" t="s">
        <v>306</v>
      </c>
      <c r="BN60" s="1" t="s">
        <v>773</v>
      </c>
      <c r="BO60" s="1" t="s">
        <v>785</v>
      </c>
    </row>
    <row r="61" spans="1:67" ht="45" x14ac:dyDescent="0.25">
      <c r="A61" s="1" t="s">
        <v>639</v>
      </c>
      <c r="B61" s="1" t="s">
        <v>70</v>
      </c>
      <c r="C61" s="1" t="s">
        <v>70</v>
      </c>
      <c r="D61" s="1" t="s">
        <v>654</v>
      </c>
      <c r="E61" s="1" t="s">
        <v>675</v>
      </c>
      <c r="F61" s="1" t="s">
        <v>97</v>
      </c>
      <c r="G61" s="1" t="s">
        <v>216</v>
      </c>
      <c r="H61" s="1" t="s">
        <v>690</v>
      </c>
      <c r="I61" s="1" t="s">
        <v>95</v>
      </c>
      <c r="J61" s="1">
        <v>3</v>
      </c>
      <c r="K61" s="1" t="s">
        <v>130</v>
      </c>
      <c r="AT61" s="1" t="s">
        <v>130</v>
      </c>
      <c r="AX61" s="32">
        <v>360</v>
      </c>
      <c r="AY61" s="1" t="s">
        <v>130</v>
      </c>
      <c r="BD61" s="1" t="s">
        <v>727</v>
      </c>
      <c r="BE61" s="1">
        <v>8</v>
      </c>
      <c r="BF61" s="1" t="s">
        <v>750</v>
      </c>
      <c r="BG61" s="1" t="s">
        <v>170</v>
      </c>
      <c r="BH61" s="1" t="s">
        <v>759</v>
      </c>
      <c r="BI61" s="1">
        <v>2</v>
      </c>
      <c r="BJ61" s="1">
        <v>3</v>
      </c>
      <c r="BK61" s="1">
        <v>1</v>
      </c>
      <c r="BL61" s="1" t="s">
        <v>306</v>
      </c>
      <c r="BM61" s="1" t="s">
        <v>306</v>
      </c>
      <c r="BN61" s="1" t="s">
        <v>320</v>
      </c>
      <c r="BO61" s="1" t="s">
        <v>786</v>
      </c>
    </row>
    <row r="62" spans="1:67" ht="60" x14ac:dyDescent="0.25">
      <c r="A62" s="1" t="s">
        <v>640</v>
      </c>
      <c r="B62" s="1" t="s">
        <v>70</v>
      </c>
      <c r="C62" s="1" t="s">
        <v>70</v>
      </c>
      <c r="D62" s="1" t="s">
        <v>78</v>
      </c>
      <c r="E62" s="1" t="s">
        <v>664</v>
      </c>
      <c r="F62" s="1" t="s">
        <v>659</v>
      </c>
      <c r="G62" s="1" t="s">
        <v>216</v>
      </c>
      <c r="H62" s="1" t="s">
        <v>682</v>
      </c>
      <c r="I62" s="1" t="s">
        <v>99</v>
      </c>
      <c r="J62" s="1">
        <v>1</v>
      </c>
      <c r="K62" s="1" t="s">
        <v>130</v>
      </c>
      <c r="AT62" s="1" t="s">
        <v>130</v>
      </c>
      <c r="AX62" s="32">
        <v>348</v>
      </c>
      <c r="AY62" s="1" t="s">
        <v>130</v>
      </c>
      <c r="BD62" s="1" t="s">
        <v>728</v>
      </c>
      <c r="BE62" s="1">
        <v>8</v>
      </c>
      <c r="BF62" s="1" t="s">
        <v>751</v>
      </c>
      <c r="BG62" s="1" t="s">
        <v>169</v>
      </c>
      <c r="BH62" s="1" t="s">
        <v>760</v>
      </c>
      <c r="BI62" s="1">
        <v>3</v>
      </c>
      <c r="BJ62" s="1">
        <v>2</v>
      </c>
      <c r="BK62" s="1">
        <v>1</v>
      </c>
      <c r="BL62" s="1" t="s">
        <v>306</v>
      </c>
      <c r="BM62" s="1" t="s">
        <v>306</v>
      </c>
      <c r="BN62" s="1" t="s">
        <v>774</v>
      </c>
      <c r="BO62" s="1" t="s">
        <v>787</v>
      </c>
    </row>
    <row r="63" spans="1:67" ht="60" x14ac:dyDescent="0.25">
      <c r="A63" s="1" t="s">
        <v>641</v>
      </c>
      <c r="B63" s="1" t="s">
        <v>70</v>
      </c>
      <c r="C63" s="1" t="s">
        <v>70</v>
      </c>
      <c r="D63" s="1" t="s">
        <v>655</v>
      </c>
      <c r="E63" s="1" t="s">
        <v>676</v>
      </c>
      <c r="F63" s="1" t="s">
        <v>97</v>
      </c>
      <c r="G63" s="1" t="s">
        <v>216</v>
      </c>
      <c r="H63" s="1" t="s">
        <v>691</v>
      </c>
      <c r="I63" s="1" t="s">
        <v>95</v>
      </c>
      <c r="J63" s="1">
        <v>3</v>
      </c>
      <c r="K63" s="1" t="s">
        <v>70</v>
      </c>
      <c r="T63" s="1" t="s">
        <v>47</v>
      </c>
      <c r="AC63" s="1">
        <v>4</v>
      </c>
      <c r="AL63" s="1">
        <v>3</v>
      </c>
      <c r="AT63" s="1" t="s">
        <v>70</v>
      </c>
      <c r="AU63" s="1" t="s">
        <v>701</v>
      </c>
      <c r="AV63" s="1" t="s">
        <v>702</v>
      </c>
      <c r="AW63" s="1" t="s">
        <v>703</v>
      </c>
      <c r="AX63" s="32">
        <v>2400</v>
      </c>
      <c r="AY63" s="1" t="s">
        <v>130</v>
      </c>
      <c r="BD63" s="1" t="s">
        <v>729</v>
      </c>
      <c r="BE63" s="1">
        <v>8</v>
      </c>
      <c r="BF63" s="1" t="s">
        <v>752</v>
      </c>
      <c r="BG63" s="1" t="s">
        <v>170</v>
      </c>
      <c r="BH63" s="1" t="s">
        <v>761</v>
      </c>
      <c r="BI63" s="1">
        <v>2</v>
      </c>
      <c r="BJ63" s="1">
        <v>1</v>
      </c>
      <c r="BK63" s="1">
        <v>4</v>
      </c>
      <c r="BL63" s="1">
        <v>3</v>
      </c>
      <c r="BM63" s="1" t="s">
        <v>766</v>
      </c>
      <c r="BN63" s="1" t="s">
        <v>775</v>
      </c>
      <c r="BO63" s="1" t="s">
        <v>788</v>
      </c>
    </row>
    <row r="64" spans="1:67" ht="75" x14ac:dyDescent="0.25">
      <c r="A64" s="1" t="s">
        <v>642</v>
      </c>
      <c r="B64" s="1" t="s">
        <v>70</v>
      </c>
      <c r="C64" s="1" t="s">
        <v>70</v>
      </c>
      <c r="D64" s="1" t="s">
        <v>798</v>
      </c>
      <c r="E64" s="1" t="s">
        <v>800</v>
      </c>
      <c r="F64" s="1" t="s">
        <v>799</v>
      </c>
      <c r="G64" s="1" t="s">
        <v>217</v>
      </c>
      <c r="H64" s="1" t="s">
        <v>801</v>
      </c>
      <c r="I64" s="1" t="s">
        <v>99</v>
      </c>
      <c r="J64" s="1">
        <v>2</v>
      </c>
      <c r="K64" s="1" t="s">
        <v>130</v>
      </c>
      <c r="AT64" s="1" t="s">
        <v>130</v>
      </c>
      <c r="AX64" s="32">
        <v>1500</v>
      </c>
      <c r="AY64" s="1" t="s">
        <v>130</v>
      </c>
      <c r="BD64" s="1" t="s">
        <v>803</v>
      </c>
      <c r="BE64" s="1">
        <v>8</v>
      </c>
      <c r="BF64" s="1" t="s">
        <v>804</v>
      </c>
      <c r="BG64" s="1" t="s">
        <v>169</v>
      </c>
      <c r="BH64" s="1" t="s">
        <v>805</v>
      </c>
      <c r="BI64" s="1">
        <v>1</v>
      </c>
      <c r="BJ64" s="1">
        <v>3</v>
      </c>
      <c r="BK64" s="1">
        <v>2</v>
      </c>
      <c r="BL64" s="1">
        <v>4</v>
      </c>
      <c r="BM64" s="1" t="s">
        <v>806</v>
      </c>
      <c r="BN64" s="1" t="s">
        <v>320</v>
      </c>
      <c r="BO64" s="1" t="s">
        <v>807</v>
      </c>
    </row>
    <row r="65" spans="1:67" ht="30" x14ac:dyDescent="0.25">
      <c r="A65" s="1" t="s">
        <v>643</v>
      </c>
      <c r="B65" s="1" t="s">
        <v>70</v>
      </c>
      <c r="C65" s="1" t="s">
        <v>70</v>
      </c>
      <c r="D65" s="1" t="s">
        <v>91</v>
      </c>
      <c r="E65" s="1" t="s">
        <v>844</v>
      </c>
      <c r="F65" s="1" t="s">
        <v>97</v>
      </c>
      <c r="G65" s="1" t="s">
        <v>216</v>
      </c>
      <c r="H65" s="1" t="s">
        <v>877</v>
      </c>
      <c r="I65" s="1" t="s">
        <v>99</v>
      </c>
      <c r="J65" s="1">
        <v>2</v>
      </c>
      <c r="K65" s="1" t="s">
        <v>130</v>
      </c>
      <c r="AT65" s="1" t="s">
        <v>130</v>
      </c>
      <c r="AX65" s="32">
        <v>360</v>
      </c>
      <c r="AY65" s="1" t="s">
        <v>130</v>
      </c>
      <c r="BD65" s="1" t="s">
        <v>932</v>
      </c>
      <c r="BE65" s="1">
        <v>6</v>
      </c>
      <c r="BF65" s="1" t="s">
        <v>956</v>
      </c>
      <c r="BG65" s="1" t="s">
        <v>169</v>
      </c>
      <c r="BH65" s="1" t="s">
        <v>975</v>
      </c>
      <c r="BI65" s="1">
        <v>3</v>
      </c>
      <c r="BJ65" s="1">
        <v>4</v>
      </c>
      <c r="BK65" s="1">
        <v>2</v>
      </c>
      <c r="BL65" s="1">
        <v>1</v>
      </c>
      <c r="BM65" s="1" t="s">
        <v>1005</v>
      </c>
      <c r="BN65" s="1" t="s">
        <v>320</v>
      </c>
      <c r="BO65" s="1" t="s">
        <v>1016</v>
      </c>
    </row>
    <row r="66" spans="1:67" ht="30" x14ac:dyDescent="0.25">
      <c r="A66" s="1" t="s">
        <v>644</v>
      </c>
      <c r="B66" s="1" t="s">
        <v>70</v>
      </c>
      <c r="C66" s="1" t="s">
        <v>70</v>
      </c>
      <c r="D66" s="1" t="s">
        <v>79</v>
      </c>
      <c r="E66" s="1" t="s">
        <v>845</v>
      </c>
      <c r="F66" s="1" t="s">
        <v>127</v>
      </c>
      <c r="G66" s="1" t="s">
        <v>220</v>
      </c>
      <c r="H66" s="1" t="s">
        <v>876</v>
      </c>
      <c r="I66" s="1" t="s">
        <v>99</v>
      </c>
      <c r="J66" s="1">
        <v>5</v>
      </c>
      <c r="K66" s="1" t="s">
        <v>130</v>
      </c>
      <c r="AT66" s="1" t="s">
        <v>130</v>
      </c>
      <c r="AX66" s="32">
        <v>1000</v>
      </c>
      <c r="AY66" s="1" t="s">
        <v>130</v>
      </c>
      <c r="BD66" s="1" t="s">
        <v>933</v>
      </c>
      <c r="BE66" s="1">
        <v>9</v>
      </c>
      <c r="BF66" s="1" t="s">
        <v>957</v>
      </c>
      <c r="BG66" s="1" t="s">
        <v>170</v>
      </c>
      <c r="BH66" s="1" t="s">
        <v>976</v>
      </c>
      <c r="BI66" s="1">
        <v>1</v>
      </c>
      <c r="BJ66" s="1">
        <v>3</v>
      </c>
      <c r="BK66" s="1">
        <v>2</v>
      </c>
      <c r="BL66" s="1" t="s">
        <v>306</v>
      </c>
      <c r="BM66" s="1" t="s">
        <v>306</v>
      </c>
      <c r="BN66" s="1" t="s">
        <v>320</v>
      </c>
      <c r="BO66" s="1" t="s">
        <v>1017</v>
      </c>
    </row>
    <row r="67" spans="1:67" ht="45" x14ac:dyDescent="0.25">
      <c r="A67" s="1" t="s">
        <v>645</v>
      </c>
      <c r="B67" s="1" t="s">
        <v>70</v>
      </c>
      <c r="C67" s="1" t="s">
        <v>70</v>
      </c>
      <c r="D67" s="1" t="s">
        <v>78</v>
      </c>
      <c r="E67" s="1" t="s">
        <v>1154</v>
      </c>
      <c r="F67" s="1" t="s">
        <v>115</v>
      </c>
      <c r="G67" s="1" t="s">
        <v>217</v>
      </c>
      <c r="H67" s="1" t="s">
        <v>878</v>
      </c>
      <c r="I67" s="1" t="s">
        <v>99</v>
      </c>
      <c r="J67" s="1">
        <v>1</v>
      </c>
      <c r="K67" s="1" t="s">
        <v>130</v>
      </c>
      <c r="AT67" s="1" t="s">
        <v>130</v>
      </c>
      <c r="AX67" s="32">
        <v>360</v>
      </c>
      <c r="AY67" s="1" t="s">
        <v>130</v>
      </c>
      <c r="BD67" s="1" t="s">
        <v>910</v>
      </c>
      <c r="BE67" s="1">
        <v>8</v>
      </c>
      <c r="BF67" s="1" t="s">
        <v>911</v>
      </c>
      <c r="BG67" s="1" t="s">
        <v>169</v>
      </c>
      <c r="BH67" s="1" t="s">
        <v>912</v>
      </c>
      <c r="BI67" s="1">
        <v>2</v>
      </c>
      <c r="BJ67" s="1">
        <v>3</v>
      </c>
      <c r="BK67" s="1">
        <v>1</v>
      </c>
      <c r="BL67" s="1" t="s">
        <v>306</v>
      </c>
      <c r="BM67" s="1" t="s">
        <v>306</v>
      </c>
      <c r="BN67" s="1" t="s">
        <v>320</v>
      </c>
      <c r="BO67" s="1" t="s">
        <v>993</v>
      </c>
    </row>
    <row r="68" spans="1:67" ht="120" x14ac:dyDescent="0.25">
      <c r="A68" s="1" t="s">
        <v>646</v>
      </c>
      <c r="B68" s="1" t="s">
        <v>70</v>
      </c>
      <c r="C68" s="1" t="s">
        <v>70</v>
      </c>
      <c r="D68" s="1" t="s">
        <v>829</v>
      </c>
      <c r="E68" s="1" t="s">
        <v>846</v>
      </c>
      <c r="F68" s="1" t="s">
        <v>127</v>
      </c>
      <c r="G68" s="1" t="s">
        <v>220</v>
      </c>
      <c r="H68" s="1" t="s">
        <v>863</v>
      </c>
      <c r="I68" s="1" t="s">
        <v>99</v>
      </c>
      <c r="J68" s="1">
        <v>2</v>
      </c>
      <c r="K68" s="1" t="s">
        <v>130</v>
      </c>
      <c r="AT68" s="1" t="s">
        <v>70</v>
      </c>
      <c r="AU68" s="1" t="s">
        <v>142</v>
      </c>
      <c r="AV68" s="1" t="s">
        <v>142</v>
      </c>
      <c r="AW68" s="1" t="s">
        <v>894</v>
      </c>
      <c r="AX68" s="32">
        <v>10000</v>
      </c>
      <c r="AY68" s="1" t="s">
        <v>130</v>
      </c>
      <c r="BD68" s="1" t="s">
        <v>934</v>
      </c>
      <c r="BE68" s="1">
        <v>4</v>
      </c>
      <c r="BF68" s="1" t="s">
        <v>958</v>
      </c>
      <c r="BG68" s="1" t="s">
        <v>176</v>
      </c>
      <c r="BH68" s="1" t="s">
        <v>977</v>
      </c>
      <c r="BI68" s="1">
        <v>1</v>
      </c>
      <c r="BJ68" s="1">
        <v>3</v>
      </c>
      <c r="BK68" s="1">
        <v>2</v>
      </c>
      <c r="BL68" s="1" t="s">
        <v>306</v>
      </c>
      <c r="BM68" s="1" t="s">
        <v>306</v>
      </c>
      <c r="BN68" s="1" t="s">
        <v>1010</v>
      </c>
      <c r="BO68" s="1" t="s">
        <v>1018</v>
      </c>
    </row>
    <row r="69" spans="1:67" ht="30" x14ac:dyDescent="0.25">
      <c r="A69" s="1" t="s">
        <v>647</v>
      </c>
      <c r="B69" s="1" t="s">
        <v>70</v>
      </c>
      <c r="C69" s="1" t="s">
        <v>70</v>
      </c>
      <c r="D69" s="1" t="s">
        <v>91</v>
      </c>
      <c r="E69" s="1" t="s">
        <v>834</v>
      </c>
      <c r="F69" s="1" t="s">
        <v>860</v>
      </c>
      <c r="G69" s="1" t="s">
        <v>217</v>
      </c>
      <c r="H69" s="1" t="s">
        <v>864</v>
      </c>
      <c r="I69" s="1" t="s">
        <v>99</v>
      </c>
      <c r="J69" s="1">
        <v>5</v>
      </c>
      <c r="K69" s="1" t="s">
        <v>130</v>
      </c>
      <c r="AT69" s="1" t="s">
        <v>70</v>
      </c>
      <c r="AU69" s="1" t="s">
        <v>905</v>
      </c>
      <c r="AV69" s="1" t="s">
        <v>458</v>
      </c>
      <c r="AW69" s="1" t="s">
        <v>895</v>
      </c>
      <c r="AX69" s="32">
        <v>3588</v>
      </c>
      <c r="AY69" s="1" t="s">
        <v>70</v>
      </c>
      <c r="AZ69" s="1" t="s">
        <v>47</v>
      </c>
      <c r="BD69" s="1" t="s">
        <v>913</v>
      </c>
      <c r="BE69" s="1">
        <v>8</v>
      </c>
      <c r="BF69" s="1" t="s">
        <v>959</v>
      </c>
      <c r="BG69" s="1" t="s">
        <v>170</v>
      </c>
      <c r="BH69" s="1" t="s">
        <v>914</v>
      </c>
      <c r="BI69" s="1">
        <v>3</v>
      </c>
      <c r="BJ69" s="1">
        <v>2</v>
      </c>
      <c r="BK69" s="1">
        <v>1</v>
      </c>
      <c r="BL69" s="1" t="s">
        <v>306</v>
      </c>
      <c r="BM69" s="1" t="s">
        <v>306</v>
      </c>
      <c r="BN69" s="1" t="s">
        <v>320</v>
      </c>
      <c r="BO69" s="1" t="s">
        <v>994</v>
      </c>
    </row>
    <row r="70" spans="1:67" ht="30" x14ac:dyDescent="0.25">
      <c r="A70" s="1" t="s">
        <v>648</v>
      </c>
      <c r="B70" s="1" t="s">
        <v>70</v>
      </c>
      <c r="C70" s="1" t="s">
        <v>70</v>
      </c>
      <c r="D70" s="1" t="s">
        <v>78</v>
      </c>
      <c r="E70" s="1" t="s">
        <v>835</v>
      </c>
      <c r="F70" s="1" t="s">
        <v>111</v>
      </c>
      <c r="G70" s="1" t="s">
        <v>220</v>
      </c>
      <c r="H70" s="1" t="s">
        <v>865</v>
      </c>
      <c r="I70" s="1" t="s">
        <v>99</v>
      </c>
      <c r="J70" s="1">
        <v>1</v>
      </c>
      <c r="K70" s="1" t="s">
        <v>130</v>
      </c>
      <c r="AT70" s="1" t="s">
        <v>130</v>
      </c>
      <c r="AX70" s="32">
        <v>360</v>
      </c>
      <c r="AY70" s="1" t="s">
        <v>130</v>
      </c>
      <c r="BD70" s="1" t="s">
        <v>935</v>
      </c>
      <c r="BE70" s="1">
        <v>8</v>
      </c>
      <c r="BF70" s="1" t="s">
        <v>960</v>
      </c>
      <c r="BG70" s="1" t="s">
        <v>169</v>
      </c>
      <c r="BH70" s="1" t="s">
        <v>978</v>
      </c>
      <c r="BI70" s="1">
        <v>3</v>
      </c>
      <c r="BJ70" s="1">
        <v>1</v>
      </c>
      <c r="BK70" s="1">
        <v>2</v>
      </c>
      <c r="BL70" s="1">
        <v>4</v>
      </c>
      <c r="BM70" s="1" t="s">
        <v>995</v>
      </c>
      <c r="BN70" s="1" t="s">
        <v>320</v>
      </c>
      <c r="BO70" s="1" t="s">
        <v>1019</v>
      </c>
    </row>
    <row r="71" spans="1:67" ht="30" x14ac:dyDescent="0.25">
      <c r="A71" s="1" t="s">
        <v>649</v>
      </c>
      <c r="B71" s="1" t="s">
        <v>70</v>
      </c>
      <c r="C71" s="1" t="s">
        <v>70</v>
      </c>
      <c r="D71" s="1" t="s">
        <v>657</v>
      </c>
      <c r="E71" s="1" t="s">
        <v>836</v>
      </c>
      <c r="F71" s="1" t="s">
        <v>111</v>
      </c>
      <c r="G71" s="1" t="s">
        <v>220</v>
      </c>
      <c r="H71" s="1" t="s">
        <v>879</v>
      </c>
      <c r="I71" s="1" t="s">
        <v>585</v>
      </c>
      <c r="J71" s="1">
        <v>2</v>
      </c>
      <c r="K71" s="1" t="s">
        <v>130</v>
      </c>
      <c r="AT71" s="1" t="s">
        <v>70</v>
      </c>
      <c r="AU71" s="1" t="s">
        <v>901</v>
      </c>
      <c r="AV71" s="1" t="s">
        <v>149</v>
      </c>
      <c r="AW71" s="1" t="s">
        <v>896</v>
      </c>
      <c r="AX71" s="32">
        <v>100000</v>
      </c>
      <c r="AY71" s="1" t="s">
        <v>130</v>
      </c>
      <c r="BD71" s="1" t="s">
        <v>936</v>
      </c>
      <c r="BE71" s="1">
        <v>9</v>
      </c>
      <c r="BF71" s="1" t="s">
        <v>915</v>
      </c>
      <c r="BG71" s="1" t="s">
        <v>169</v>
      </c>
      <c r="BH71" s="1" t="s">
        <v>916</v>
      </c>
      <c r="BI71" s="1">
        <v>2</v>
      </c>
      <c r="BJ71" s="1">
        <v>3</v>
      </c>
      <c r="BK71" s="1">
        <v>1</v>
      </c>
      <c r="BL71" s="1">
        <v>4</v>
      </c>
      <c r="BM71" s="1" t="s">
        <v>1006</v>
      </c>
      <c r="BN71" s="1" t="s">
        <v>320</v>
      </c>
      <c r="BO71" s="1" t="s">
        <v>996</v>
      </c>
    </row>
    <row r="72" spans="1:67" ht="30" x14ac:dyDescent="0.25">
      <c r="A72" s="1" t="s">
        <v>797</v>
      </c>
      <c r="B72" s="1" t="s">
        <v>70</v>
      </c>
      <c r="C72" s="1" t="s">
        <v>70</v>
      </c>
      <c r="D72" s="1" t="s">
        <v>78</v>
      </c>
      <c r="E72" s="1" t="s">
        <v>1060</v>
      </c>
      <c r="F72" s="1" t="s">
        <v>106</v>
      </c>
      <c r="G72" s="1" t="s">
        <v>219</v>
      </c>
      <c r="H72" s="1" t="s">
        <v>880</v>
      </c>
      <c r="I72" s="1" t="s">
        <v>99</v>
      </c>
      <c r="J72" s="1">
        <v>1</v>
      </c>
      <c r="K72" s="1" t="s">
        <v>130</v>
      </c>
      <c r="AT72" s="1" t="s">
        <v>130</v>
      </c>
      <c r="AX72" s="32">
        <v>3000</v>
      </c>
      <c r="AY72" s="1" t="s">
        <v>130</v>
      </c>
      <c r="BD72" s="1" t="s">
        <v>937</v>
      </c>
      <c r="BE72" s="1">
        <v>5</v>
      </c>
      <c r="BF72" s="1" t="s">
        <v>917</v>
      </c>
      <c r="BG72" s="1" t="s">
        <v>169</v>
      </c>
      <c r="BH72" s="1" t="s">
        <v>918</v>
      </c>
      <c r="BI72" s="1">
        <v>1</v>
      </c>
      <c r="BJ72" s="1">
        <v>2</v>
      </c>
      <c r="BK72" s="1">
        <v>3</v>
      </c>
      <c r="BL72" s="1">
        <v>4</v>
      </c>
      <c r="BM72" s="1" t="s">
        <v>997</v>
      </c>
      <c r="BN72" s="1" t="s">
        <v>320</v>
      </c>
      <c r="BO72" s="1" t="s">
        <v>1020</v>
      </c>
    </row>
    <row r="73" spans="1:67" ht="30" x14ac:dyDescent="0.25">
      <c r="A73" s="1" t="s">
        <v>808</v>
      </c>
      <c r="B73" s="1" t="s">
        <v>70</v>
      </c>
      <c r="C73" s="1" t="s">
        <v>70</v>
      </c>
      <c r="D73" s="1" t="s">
        <v>78</v>
      </c>
      <c r="E73" s="1" t="s">
        <v>847</v>
      </c>
      <c r="F73" s="1" t="s">
        <v>127</v>
      </c>
      <c r="G73" s="1" t="s">
        <v>220</v>
      </c>
      <c r="H73" s="1" t="s">
        <v>866</v>
      </c>
      <c r="I73" s="1" t="s">
        <v>99</v>
      </c>
      <c r="J73" s="1">
        <v>2</v>
      </c>
      <c r="K73" s="1" t="s">
        <v>130</v>
      </c>
      <c r="AT73" s="1" t="s">
        <v>130</v>
      </c>
      <c r="AX73" s="32">
        <v>360</v>
      </c>
      <c r="AY73" s="1" t="s">
        <v>130</v>
      </c>
      <c r="BD73" s="1" t="s">
        <v>938</v>
      </c>
      <c r="BE73" s="1">
        <v>9</v>
      </c>
      <c r="BF73" s="1" t="s">
        <v>919</v>
      </c>
      <c r="BG73" s="1" t="s">
        <v>169</v>
      </c>
      <c r="BH73" s="1" t="s">
        <v>979</v>
      </c>
      <c r="BI73" s="1">
        <v>3</v>
      </c>
      <c r="BJ73" s="1">
        <v>1</v>
      </c>
      <c r="BK73" s="1">
        <v>2</v>
      </c>
      <c r="BL73" s="1" t="s">
        <v>306</v>
      </c>
      <c r="BM73" s="1" t="s">
        <v>306</v>
      </c>
      <c r="BN73" s="1" t="s">
        <v>320</v>
      </c>
      <c r="BO73" s="1" t="s">
        <v>1021</v>
      </c>
    </row>
    <row r="74" spans="1:67" ht="30" x14ac:dyDescent="0.25">
      <c r="A74" s="1" t="s">
        <v>809</v>
      </c>
      <c r="B74" s="1" t="s">
        <v>70</v>
      </c>
      <c r="C74" s="1" t="s">
        <v>70</v>
      </c>
      <c r="D74" s="1" t="s">
        <v>78</v>
      </c>
      <c r="E74" s="1" t="s">
        <v>848</v>
      </c>
      <c r="F74" s="1" t="s">
        <v>861</v>
      </c>
      <c r="G74" s="1" t="s">
        <v>219</v>
      </c>
      <c r="H74" s="1" t="s">
        <v>881</v>
      </c>
      <c r="I74" s="1" t="s">
        <v>99</v>
      </c>
      <c r="J74" s="1">
        <v>2</v>
      </c>
      <c r="K74" s="1" t="s">
        <v>130</v>
      </c>
      <c r="AT74" s="1" t="s">
        <v>70</v>
      </c>
      <c r="AU74" s="1" t="s">
        <v>42</v>
      </c>
      <c r="AV74" s="1" t="s">
        <v>42</v>
      </c>
      <c r="AW74" s="1" t="s">
        <v>902</v>
      </c>
      <c r="AX74" s="32">
        <v>100</v>
      </c>
      <c r="AY74" s="1" t="s">
        <v>130</v>
      </c>
      <c r="BD74" s="1" t="s">
        <v>939</v>
      </c>
      <c r="BE74" s="1">
        <v>10</v>
      </c>
      <c r="BF74" s="1" t="s">
        <v>961</v>
      </c>
      <c r="BG74" s="1" t="s">
        <v>169</v>
      </c>
      <c r="BH74" s="1" t="s">
        <v>1155</v>
      </c>
      <c r="BI74" s="1">
        <v>2</v>
      </c>
      <c r="BJ74" s="1">
        <v>3</v>
      </c>
      <c r="BK74" s="1">
        <v>1</v>
      </c>
      <c r="BL74" s="1">
        <v>4</v>
      </c>
      <c r="BM74" s="1" t="s">
        <v>1007</v>
      </c>
      <c r="BN74" s="1" t="s">
        <v>320</v>
      </c>
      <c r="BO74" s="1" t="s">
        <v>1022</v>
      </c>
    </row>
    <row r="75" spans="1:67" ht="45" x14ac:dyDescent="0.25">
      <c r="A75" s="1" t="s">
        <v>810</v>
      </c>
      <c r="B75" s="1" t="s">
        <v>70</v>
      </c>
      <c r="C75" s="1" t="s">
        <v>70</v>
      </c>
      <c r="D75" s="1" t="s">
        <v>91</v>
      </c>
      <c r="E75" s="1" t="s">
        <v>1156</v>
      </c>
      <c r="F75" s="1" t="s">
        <v>127</v>
      </c>
      <c r="G75" s="1" t="s">
        <v>220</v>
      </c>
      <c r="H75" s="1" t="s">
        <v>882</v>
      </c>
      <c r="I75" s="1" t="s">
        <v>99</v>
      </c>
      <c r="J75" s="1">
        <v>3</v>
      </c>
      <c r="K75" s="1" t="s">
        <v>70</v>
      </c>
      <c r="M75" s="1" t="s">
        <v>47</v>
      </c>
      <c r="R75" s="1" t="s">
        <v>47</v>
      </c>
      <c r="AC75" s="1">
        <v>3</v>
      </c>
      <c r="AE75" s="1">
        <v>4</v>
      </c>
      <c r="AJ75" s="1">
        <v>4</v>
      </c>
      <c r="AT75" s="1" t="s">
        <v>130</v>
      </c>
      <c r="AX75" s="32">
        <v>500</v>
      </c>
      <c r="AY75" s="1" t="s">
        <v>70</v>
      </c>
      <c r="AZ75" s="1" t="s">
        <v>47</v>
      </c>
      <c r="BD75" s="1" t="s">
        <v>940</v>
      </c>
      <c r="BE75" s="1">
        <v>7</v>
      </c>
      <c r="BF75" s="1" t="s">
        <v>962</v>
      </c>
      <c r="BG75" s="1" t="s">
        <v>176</v>
      </c>
      <c r="BH75" s="1" t="s">
        <v>980</v>
      </c>
      <c r="BI75" s="1">
        <v>2</v>
      </c>
      <c r="BJ75" s="1">
        <v>1</v>
      </c>
      <c r="BK75" s="1">
        <v>3</v>
      </c>
      <c r="BL75" s="1" t="s">
        <v>306</v>
      </c>
      <c r="BM75" s="1" t="s">
        <v>306</v>
      </c>
      <c r="BN75" s="1" t="s">
        <v>1011</v>
      </c>
      <c r="BO75" s="1" t="s">
        <v>1023</v>
      </c>
    </row>
    <row r="76" spans="1:67" ht="60" x14ac:dyDescent="0.25">
      <c r="A76" s="1" t="s">
        <v>811</v>
      </c>
      <c r="B76" s="1" t="s">
        <v>70</v>
      </c>
      <c r="C76" s="1" t="s">
        <v>70</v>
      </c>
      <c r="D76" s="1" t="s">
        <v>78</v>
      </c>
      <c r="E76" s="1" t="s">
        <v>850</v>
      </c>
      <c r="F76" s="1" t="s">
        <v>111</v>
      </c>
      <c r="G76" s="1" t="s">
        <v>220</v>
      </c>
      <c r="H76" s="1" t="s">
        <v>867</v>
      </c>
      <c r="I76" s="1" t="s">
        <v>99</v>
      </c>
      <c r="J76" s="1">
        <v>3</v>
      </c>
      <c r="K76" s="1" t="s">
        <v>70</v>
      </c>
      <c r="O76" s="1" t="s">
        <v>47</v>
      </c>
      <c r="AC76" s="1">
        <v>5</v>
      </c>
      <c r="AG76" s="1">
        <v>5</v>
      </c>
      <c r="AT76" s="1" t="s">
        <v>70</v>
      </c>
      <c r="AU76" s="1" t="s">
        <v>903</v>
      </c>
      <c r="AV76" s="1" t="s">
        <v>149</v>
      </c>
      <c r="AW76" s="1" t="s">
        <v>904</v>
      </c>
      <c r="AX76" s="32">
        <v>360</v>
      </c>
      <c r="AY76" s="1" t="s">
        <v>130</v>
      </c>
      <c r="BD76" s="1" t="s">
        <v>941</v>
      </c>
      <c r="BE76" s="1">
        <v>10</v>
      </c>
      <c r="BF76" s="1" t="s">
        <v>963</v>
      </c>
      <c r="BG76" s="1" t="s">
        <v>170</v>
      </c>
      <c r="BH76" s="1" t="s">
        <v>981</v>
      </c>
      <c r="BI76" s="1">
        <v>1</v>
      </c>
      <c r="BJ76" s="1">
        <v>4</v>
      </c>
      <c r="BK76" s="1">
        <v>3</v>
      </c>
      <c r="BL76" s="1">
        <v>2</v>
      </c>
      <c r="BM76" s="1" t="s">
        <v>998</v>
      </c>
      <c r="BN76" s="1" t="s">
        <v>320</v>
      </c>
      <c r="BO76" s="1" t="s">
        <v>1024</v>
      </c>
    </row>
    <row r="77" spans="1:67" x14ac:dyDescent="0.25">
      <c r="A77" s="1" t="s">
        <v>812</v>
      </c>
      <c r="B77" s="1" t="s">
        <v>70</v>
      </c>
      <c r="C77" s="1" t="s">
        <v>70</v>
      </c>
      <c r="D77" s="1" t="s">
        <v>91</v>
      </c>
      <c r="E77" s="1" t="s">
        <v>849</v>
      </c>
      <c r="F77" s="1" t="s">
        <v>663</v>
      </c>
      <c r="G77" s="1" t="s">
        <v>216</v>
      </c>
      <c r="H77" s="1" t="s">
        <v>883</v>
      </c>
      <c r="I77" s="1" t="s">
        <v>95</v>
      </c>
      <c r="J77" s="1">
        <v>5</v>
      </c>
      <c r="K77" s="1" t="s">
        <v>70</v>
      </c>
      <c r="T77" s="1" t="s">
        <v>47</v>
      </c>
      <c r="AC77" s="1">
        <v>5</v>
      </c>
      <c r="AL77" s="1">
        <v>3</v>
      </c>
      <c r="AT77" s="1" t="s">
        <v>130</v>
      </c>
      <c r="AX77" s="32">
        <v>300</v>
      </c>
      <c r="AY77" s="1" t="s">
        <v>70</v>
      </c>
      <c r="AZ77" s="1" t="s">
        <v>47</v>
      </c>
      <c r="BD77" s="1" t="s">
        <v>942</v>
      </c>
      <c r="BE77" s="1">
        <v>8</v>
      </c>
      <c r="BF77" s="1" t="s">
        <v>920</v>
      </c>
      <c r="BG77" s="1" t="s">
        <v>169</v>
      </c>
      <c r="BH77" s="1" t="s">
        <v>982</v>
      </c>
      <c r="BI77" s="1">
        <v>1</v>
      </c>
      <c r="BJ77" s="1">
        <v>3</v>
      </c>
      <c r="BK77" s="1">
        <v>2</v>
      </c>
      <c r="BL77" s="1" t="s">
        <v>306</v>
      </c>
      <c r="BM77" s="1" t="s">
        <v>306</v>
      </c>
      <c r="BN77" s="1" t="s">
        <v>1012</v>
      </c>
      <c r="BO77" s="1" t="s">
        <v>1025</v>
      </c>
    </row>
    <row r="78" spans="1:67" x14ac:dyDescent="0.25">
      <c r="A78" s="1" t="s">
        <v>813</v>
      </c>
      <c r="B78" s="1" t="s">
        <v>70</v>
      </c>
      <c r="C78" s="1" t="s">
        <v>70</v>
      </c>
      <c r="D78" s="1" t="s">
        <v>91</v>
      </c>
      <c r="E78" s="1" t="s">
        <v>851</v>
      </c>
      <c r="F78" s="1" t="s">
        <v>97</v>
      </c>
      <c r="G78" s="1" t="s">
        <v>216</v>
      </c>
      <c r="H78" s="1" t="s">
        <v>868</v>
      </c>
      <c r="I78" s="1" t="s">
        <v>99</v>
      </c>
      <c r="J78" s="1">
        <v>5</v>
      </c>
      <c r="K78" s="1" t="s">
        <v>70</v>
      </c>
      <c r="M78" s="1" t="s">
        <v>47</v>
      </c>
      <c r="Q78" s="1" t="s">
        <v>47</v>
      </c>
      <c r="AC78" s="1">
        <v>5</v>
      </c>
      <c r="AE78" s="1">
        <v>5</v>
      </c>
      <c r="AI78" s="1">
        <v>5</v>
      </c>
      <c r="AT78" s="1" t="s">
        <v>130</v>
      </c>
      <c r="AX78" s="32">
        <v>250000</v>
      </c>
      <c r="AY78" s="1" t="s">
        <v>130</v>
      </c>
      <c r="BD78" s="1" t="s">
        <v>937</v>
      </c>
      <c r="BE78" s="1">
        <v>5</v>
      </c>
      <c r="BF78" s="1" t="s">
        <v>921</v>
      </c>
      <c r="BG78" s="1" t="s">
        <v>169</v>
      </c>
      <c r="BH78" s="1" t="s">
        <v>922</v>
      </c>
      <c r="BI78" s="1">
        <v>1</v>
      </c>
      <c r="BJ78" s="1">
        <v>2</v>
      </c>
      <c r="BK78" s="1">
        <v>3</v>
      </c>
      <c r="BL78" s="1" t="s">
        <v>306</v>
      </c>
      <c r="BM78" s="1" t="s">
        <v>306</v>
      </c>
      <c r="BN78" s="1" t="s">
        <v>320</v>
      </c>
      <c r="BO78" s="1" t="s">
        <v>999</v>
      </c>
    </row>
    <row r="79" spans="1:67" ht="30" x14ac:dyDescent="0.25">
      <c r="A79" s="1" t="s">
        <v>814</v>
      </c>
      <c r="B79" s="1" t="s">
        <v>70</v>
      </c>
      <c r="C79" s="1" t="s">
        <v>70</v>
      </c>
      <c r="D79" s="1" t="s">
        <v>78</v>
      </c>
      <c r="E79" s="1" t="s">
        <v>838</v>
      </c>
      <c r="F79" s="1" t="s">
        <v>129</v>
      </c>
      <c r="G79" s="1" t="s">
        <v>217</v>
      </c>
      <c r="H79" s="1" t="s">
        <v>869</v>
      </c>
      <c r="I79" s="1" t="s">
        <v>99</v>
      </c>
      <c r="J79" s="1">
        <v>2</v>
      </c>
      <c r="K79" s="1" t="s">
        <v>130</v>
      </c>
      <c r="AT79" s="1" t="s">
        <v>70</v>
      </c>
      <c r="AU79" s="1" t="s">
        <v>897</v>
      </c>
      <c r="AV79" s="1" t="s">
        <v>897</v>
      </c>
      <c r="AW79" s="1" t="s">
        <v>898</v>
      </c>
      <c r="AX79" s="32">
        <v>2000</v>
      </c>
      <c r="AY79" s="1" t="s">
        <v>70</v>
      </c>
      <c r="AZ79" s="1" t="s">
        <v>47</v>
      </c>
      <c r="BA79" s="1" t="s">
        <v>47</v>
      </c>
      <c r="BD79" s="1" t="s">
        <v>943</v>
      </c>
      <c r="BE79" s="1">
        <v>8</v>
      </c>
      <c r="BF79" s="1" t="s">
        <v>964</v>
      </c>
      <c r="BG79" s="1" t="s">
        <v>170</v>
      </c>
      <c r="BH79" s="1" t="s">
        <v>983</v>
      </c>
      <c r="BI79" s="1">
        <v>3</v>
      </c>
      <c r="BJ79" s="1">
        <v>2</v>
      </c>
      <c r="BK79" s="1">
        <v>1</v>
      </c>
      <c r="BL79" s="1">
        <v>4</v>
      </c>
      <c r="BM79" s="1" t="s">
        <v>1008</v>
      </c>
      <c r="BN79" s="1" t="s">
        <v>320</v>
      </c>
      <c r="BO79" s="1" t="s">
        <v>1026</v>
      </c>
    </row>
    <row r="80" spans="1:67" ht="45" x14ac:dyDescent="0.25">
      <c r="A80" s="1" t="s">
        <v>815</v>
      </c>
      <c r="B80" s="1" t="s">
        <v>70</v>
      </c>
      <c r="C80" s="1" t="s">
        <v>70</v>
      </c>
      <c r="D80" s="1" t="s">
        <v>91</v>
      </c>
      <c r="E80" s="1" t="s">
        <v>852</v>
      </c>
      <c r="F80" s="1" t="s">
        <v>102</v>
      </c>
      <c r="G80" s="1" t="s">
        <v>218</v>
      </c>
      <c r="H80" s="1" t="s">
        <v>884</v>
      </c>
      <c r="I80" s="1" t="s">
        <v>99</v>
      </c>
      <c r="J80" s="1">
        <v>1</v>
      </c>
      <c r="K80" s="1" t="s">
        <v>70</v>
      </c>
      <c r="AA80" s="1" t="s">
        <v>47</v>
      </c>
      <c r="AB80" s="1" t="s">
        <v>893</v>
      </c>
      <c r="AC80" s="1">
        <v>3</v>
      </c>
      <c r="AS80" s="1">
        <v>5</v>
      </c>
      <c r="AT80" s="1" t="s">
        <v>130</v>
      </c>
      <c r="AX80" s="32">
        <v>3000</v>
      </c>
      <c r="AY80" s="1" t="s">
        <v>130</v>
      </c>
      <c r="BD80" s="1" t="s">
        <v>944</v>
      </c>
      <c r="BE80" s="1">
        <v>0</v>
      </c>
      <c r="BF80" s="1" t="s">
        <v>965</v>
      </c>
      <c r="BG80" s="1" t="s">
        <v>173</v>
      </c>
      <c r="BH80" s="1" t="s">
        <v>984</v>
      </c>
      <c r="BI80" s="1">
        <v>3</v>
      </c>
      <c r="BJ80" s="1">
        <v>1</v>
      </c>
      <c r="BK80" s="1">
        <v>2</v>
      </c>
      <c r="BL80" s="1" t="s">
        <v>306</v>
      </c>
      <c r="BM80" s="1" t="s">
        <v>306</v>
      </c>
      <c r="BN80" s="1" t="s">
        <v>320</v>
      </c>
      <c r="BO80" s="1" t="s">
        <v>1027</v>
      </c>
    </row>
    <row r="81" spans="1:67" ht="45" x14ac:dyDescent="0.25">
      <c r="A81" s="1" t="s">
        <v>816</v>
      </c>
      <c r="B81" s="1" t="s">
        <v>70</v>
      </c>
      <c r="C81" s="1" t="s">
        <v>70</v>
      </c>
      <c r="D81" s="1" t="s">
        <v>91</v>
      </c>
      <c r="E81" s="1" t="s">
        <v>853</v>
      </c>
      <c r="F81" s="1" t="s">
        <v>116</v>
      </c>
      <c r="G81" s="1" t="s">
        <v>219</v>
      </c>
      <c r="H81" s="1" t="s">
        <v>870</v>
      </c>
      <c r="I81" s="1" t="s">
        <v>99</v>
      </c>
      <c r="J81" s="1">
        <v>1</v>
      </c>
      <c r="K81" s="1" t="s">
        <v>70</v>
      </c>
      <c r="V81" s="1" t="s">
        <v>47</v>
      </c>
      <c r="AC81" s="1">
        <v>4</v>
      </c>
      <c r="AN81" s="1">
        <v>3</v>
      </c>
      <c r="AT81" s="1" t="s">
        <v>130</v>
      </c>
      <c r="AX81" s="32">
        <v>400</v>
      </c>
      <c r="AY81" s="1" t="s">
        <v>130</v>
      </c>
      <c r="BD81" s="1" t="s">
        <v>945</v>
      </c>
      <c r="BE81" s="1">
        <v>9</v>
      </c>
      <c r="BF81" s="1" t="s">
        <v>923</v>
      </c>
      <c r="BG81" s="1" t="s">
        <v>169</v>
      </c>
      <c r="BH81" s="1" t="s">
        <v>924</v>
      </c>
      <c r="BI81" s="1">
        <v>1</v>
      </c>
      <c r="BJ81" s="1">
        <v>3</v>
      </c>
      <c r="BK81" s="1">
        <v>2</v>
      </c>
      <c r="BL81" s="1" t="s">
        <v>306</v>
      </c>
      <c r="BM81" s="1" t="s">
        <v>306</v>
      </c>
      <c r="BN81" s="1" t="s">
        <v>1000</v>
      </c>
      <c r="BO81" s="1" t="s">
        <v>1028</v>
      </c>
    </row>
    <row r="82" spans="1:67" ht="45" x14ac:dyDescent="0.25">
      <c r="A82" s="1" t="s">
        <v>817</v>
      </c>
      <c r="B82" s="1" t="s">
        <v>70</v>
      </c>
      <c r="C82" s="1" t="s">
        <v>70</v>
      </c>
      <c r="D82" s="1" t="s">
        <v>78</v>
      </c>
      <c r="E82" s="1" t="s">
        <v>839</v>
      </c>
      <c r="F82" s="1" t="s">
        <v>862</v>
      </c>
      <c r="G82" s="1" t="s">
        <v>220</v>
      </c>
      <c r="H82" s="1" t="s">
        <v>885</v>
      </c>
      <c r="I82" s="1" t="s">
        <v>99</v>
      </c>
      <c r="J82" s="1">
        <v>1</v>
      </c>
      <c r="K82" s="1" t="s">
        <v>130</v>
      </c>
      <c r="AT82" s="1" t="s">
        <v>70</v>
      </c>
      <c r="AU82" s="1" t="s">
        <v>458</v>
      </c>
      <c r="AV82" s="1" t="s">
        <v>458</v>
      </c>
      <c r="AW82" s="1" t="s">
        <v>906</v>
      </c>
      <c r="AX82" s="32">
        <v>348</v>
      </c>
      <c r="AY82" s="1" t="s">
        <v>130</v>
      </c>
      <c r="BD82" s="1" t="s">
        <v>946</v>
      </c>
      <c r="BE82" s="1">
        <v>10</v>
      </c>
      <c r="BF82" s="1" t="s">
        <v>966</v>
      </c>
      <c r="BG82" s="1" t="s">
        <v>170</v>
      </c>
      <c r="BH82" s="1" t="s">
        <v>925</v>
      </c>
      <c r="BI82" s="1">
        <v>2</v>
      </c>
      <c r="BJ82" s="1">
        <v>3</v>
      </c>
      <c r="BK82" s="1">
        <v>1</v>
      </c>
      <c r="BL82" s="1" t="s">
        <v>306</v>
      </c>
      <c r="BM82" s="1" t="s">
        <v>306</v>
      </c>
      <c r="BN82" s="1" t="s">
        <v>320</v>
      </c>
      <c r="BO82" s="1" t="s">
        <v>1029</v>
      </c>
    </row>
    <row r="83" spans="1:67" x14ac:dyDescent="0.25">
      <c r="A83" s="1" t="s">
        <v>818</v>
      </c>
      <c r="B83" s="1" t="s">
        <v>70</v>
      </c>
      <c r="C83" s="1" t="s">
        <v>70</v>
      </c>
      <c r="D83" s="1" t="s">
        <v>91</v>
      </c>
      <c r="E83" s="1" t="s">
        <v>854</v>
      </c>
      <c r="F83" s="1" t="s">
        <v>404</v>
      </c>
      <c r="G83" s="1" t="s">
        <v>217</v>
      </c>
      <c r="H83" s="1" t="s">
        <v>886</v>
      </c>
      <c r="I83" s="1" t="s">
        <v>99</v>
      </c>
      <c r="J83" s="1">
        <v>4</v>
      </c>
      <c r="K83" s="1" t="s">
        <v>130</v>
      </c>
      <c r="AT83" s="1" t="s">
        <v>70</v>
      </c>
      <c r="AU83" s="1" t="s">
        <v>458</v>
      </c>
      <c r="AV83" s="1" t="s">
        <v>458</v>
      </c>
      <c r="AW83" s="1" t="s">
        <v>907</v>
      </c>
      <c r="AX83" s="32">
        <v>120</v>
      </c>
      <c r="AY83" s="1" t="s">
        <v>130</v>
      </c>
      <c r="BD83" s="1" t="s">
        <v>947</v>
      </c>
      <c r="BE83" s="1">
        <v>6</v>
      </c>
      <c r="BF83" s="1" t="s">
        <v>967</v>
      </c>
      <c r="BG83" s="1" t="s">
        <v>170</v>
      </c>
      <c r="BH83" s="1" t="s">
        <v>985</v>
      </c>
      <c r="BI83" s="1">
        <v>2</v>
      </c>
      <c r="BJ83" s="1">
        <v>3</v>
      </c>
      <c r="BK83" s="1">
        <v>1</v>
      </c>
      <c r="BL83" s="1">
        <v>4</v>
      </c>
      <c r="BM83" s="1" t="s">
        <v>466</v>
      </c>
      <c r="BN83" s="1" t="s">
        <v>320</v>
      </c>
      <c r="BO83" s="1" t="s">
        <v>1001</v>
      </c>
    </row>
    <row r="84" spans="1:67" ht="30" x14ac:dyDescent="0.25">
      <c r="A84" s="1" t="s">
        <v>819</v>
      </c>
      <c r="B84" s="1" t="s">
        <v>70</v>
      </c>
      <c r="C84" s="1" t="s">
        <v>70</v>
      </c>
      <c r="D84" s="1" t="s">
        <v>91</v>
      </c>
      <c r="E84" s="1" t="s">
        <v>855</v>
      </c>
      <c r="F84" s="1" t="s">
        <v>106</v>
      </c>
      <c r="G84" s="1" t="s">
        <v>219</v>
      </c>
      <c r="H84" s="1" t="s">
        <v>871</v>
      </c>
      <c r="I84" s="1" t="s">
        <v>99</v>
      </c>
      <c r="J84" s="1">
        <v>2</v>
      </c>
      <c r="K84" s="1" t="s">
        <v>130</v>
      </c>
      <c r="AT84" s="1" t="s">
        <v>130</v>
      </c>
      <c r="AX84" s="32">
        <v>800</v>
      </c>
      <c r="AY84" s="1" t="s">
        <v>130</v>
      </c>
      <c r="BD84" s="1" t="s">
        <v>948</v>
      </c>
      <c r="BE84" s="1">
        <v>7</v>
      </c>
      <c r="BF84" s="1" t="s">
        <v>968</v>
      </c>
      <c r="BG84" s="1" t="s">
        <v>169</v>
      </c>
      <c r="BH84" s="1" t="s">
        <v>986</v>
      </c>
      <c r="BI84" s="1">
        <v>1</v>
      </c>
      <c r="BJ84" s="1">
        <v>3</v>
      </c>
      <c r="BK84" s="1">
        <v>2</v>
      </c>
      <c r="BL84" s="1">
        <v>4</v>
      </c>
      <c r="BM84" s="1" t="s">
        <v>1009</v>
      </c>
      <c r="BN84" s="1" t="s">
        <v>320</v>
      </c>
      <c r="BO84" s="1" t="s">
        <v>1030</v>
      </c>
    </row>
    <row r="85" spans="1:67" ht="45" x14ac:dyDescent="0.25">
      <c r="A85" s="1" t="s">
        <v>820</v>
      </c>
      <c r="B85" s="1" t="s">
        <v>70</v>
      </c>
      <c r="C85" s="1" t="s">
        <v>70</v>
      </c>
      <c r="D85" s="1" t="s">
        <v>830</v>
      </c>
      <c r="E85" s="1" t="s">
        <v>840</v>
      </c>
      <c r="F85" s="1" t="s">
        <v>127</v>
      </c>
      <c r="G85" s="1" t="s">
        <v>220</v>
      </c>
      <c r="H85" s="1" t="s">
        <v>887</v>
      </c>
      <c r="I85" s="1" t="s">
        <v>892</v>
      </c>
      <c r="J85" s="1">
        <v>2</v>
      </c>
      <c r="K85" s="1" t="s">
        <v>70</v>
      </c>
      <c r="AA85" s="1" t="s">
        <v>47</v>
      </c>
      <c r="AB85" s="1" t="s">
        <v>1157</v>
      </c>
      <c r="AC85" s="1">
        <v>3</v>
      </c>
      <c r="AS85" s="1">
        <v>2</v>
      </c>
      <c r="AT85" s="1" t="s">
        <v>130</v>
      </c>
      <c r="AX85" s="32">
        <v>5000</v>
      </c>
      <c r="AY85" s="1" t="s">
        <v>130</v>
      </c>
      <c r="BD85" s="1" t="s">
        <v>949</v>
      </c>
      <c r="BE85" s="1">
        <v>5</v>
      </c>
      <c r="BF85" s="1" t="s">
        <v>969</v>
      </c>
      <c r="BG85" s="1" t="s">
        <v>169</v>
      </c>
      <c r="BH85" s="1" t="s">
        <v>987</v>
      </c>
      <c r="BI85" s="1">
        <v>1</v>
      </c>
      <c r="BJ85" s="1">
        <v>3</v>
      </c>
      <c r="BK85" s="1">
        <v>2</v>
      </c>
      <c r="BL85" s="1" t="s">
        <v>306</v>
      </c>
      <c r="BM85" s="1" t="s">
        <v>306</v>
      </c>
      <c r="BN85" s="1" t="s">
        <v>320</v>
      </c>
      <c r="BO85" s="1" t="s">
        <v>1031</v>
      </c>
    </row>
    <row r="86" spans="1:67" ht="30" x14ac:dyDescent="0.25">
      <c r="A86" s="1" t="s">
        <v>821</v>
      </c>
      <c r="B86" s="1" t="s">
        <v>70</v>
      </c>
      <c r="C86" s="1" t="s">
        <v>70</v>
      </c>
      <c r="D86" s="1" t="s">
        <v>78</v>
      </c>
      <c r="E86" s="1" t="s">
        <v>856</v>
      </c>
      <c r="F86" s="1" t="s">
        <v>661</v>
      </c>
      <c r="G86" s="1" t="s">
        <v>218</v>
      </c>
      <c r="H86" s="1" t="s">
        <v>888</v>
      </c>
      <c r="I86" s="1" t="s">
        <v>99</v>
      </c>
      <c r="J86" s="1">
        <v>1</v>
      </c>
      <c r="K86" s="1" t="s">
        <v>130</v>
      </c>
      <c r="AT86" s="1" t="s">
        <v>70</v>
      </c>
      <c r="AU86" s="1" t="s">
        <v>899</v>
      </c>
      <c r="AV86" s="1" t="s">
        <v>899</v>
      </c>
      <c r="AW86" s="1" t="s">
        <v>900</v>
      </c>
      <c r="AX86" s="32">
        <v>348</v>
      </c>
      <c r="AY86" s="1" t="s">
        <v>130</v>
      </c>
      <c r="BD86" s="1" t="s">
        <v>926</v>
      </c>
      <c r="BE86" s="1">
        <v>9</v>
      </c>
      <c r="BF86" s="1" t="s">
        <v>927</v>
      </c>
      <c r="BG86" s="1" t="s">
        <v>169</v>
      </c>
      <c r="BH86" s="1" t="s">
        <v>928</v>
      </c>
      <c r="BI86" s="1">
        <v>2</v>
      </c>
      <c r="BJ86" s="1">
        <v>3</v>
      </c>
      <c r="BK86" s="1">
        <v>1</v>
      </c>
      <c r="BL86" s="1">
        <v>4</v>
      </c>
      <c r="BM86" s="1" t="s">
        <v>68</v>
      </c>
      <c r="BN86" s="1" t="s">
        <v>320</v>
      </c>
      <c r="BO86" s="1" t="s">
        <v>1032</v>
      </c>
    </row>
    <row r="87" spans="1:67" ht="75" x14ac:dyDescent="0.25">
      <c r="A87" s="1" t="s">
        <v>822</v>
      </c>
      <c r="B87" s="1" t="s">
        <v>70</v>
      </c>
      <c r="C87" s="1" t="s">
        <v>70</v>
      </c>
      <c r="D87" s="1" t="s">
        <v>831</v>
      </c>
      <c r="E87" s="1" t="s">
        <v>1158</v>
      </c>
      <c r="F87" s="1" t="s">
        <v>100</v>
      </c>
      <c r="G87" s="1" t="s">
        <v>216</v>
      </c>
      <c r="H87" s="1" t="s">
        <v>889</v>
      </c>
      <c r="I87" s="1" t="s">
        <v>99</v>
      </c>
      <c r="J87" s="1">
        <v>4</v>
      </c>
      <c r="K87" s="1" t="s">
        <v>130</v>
      </c>
      <c r="AT87" s="1" t="s">
        <v>130</v>
      </c>
      <c r="AX87" s="32">
        <v>1000</v>
      </c>
      <c r="AY87" s="1" t="s">
        <v>130</v>
      </c>
      <c r="BD87" s="1" t="s">
        <v>1159</v>
      </c>
      <c r="BE87" s="1">
        <v>8</v>
      </c>
      <c r="BF87" s="1" t="s">
        <v>1160</v>
      </c>
      <c r="BG87" s="1" t="s">
        <v>170</v>
      </c>
      <c r="BH87" s="1" t="s">
        <v>988</v>
      </c>
      <c r="BI87" s="1">
        <v>3</v>
      </c>
      <c r="BJ87" s="1">
        <v>2</v>
      </c>
      <c r="BK87" s="1">
        <v>1</v>
      </c>
      <c r="BL87" s="1" t="s">
        <v>306</v>
      </c>
      <c r="BM87" s="1" t="s">
        <v>306</v>
      </c>
      <c r="BN87" s="1" t="s">
        <v>1161</v>
      </c>
      <c r="BO87" s="1" t="s">
        <v>1033</v>
      </c>
    </row>
    <row r="88" spans="1:67" ht="45" x14ac:dyDescent="0.25">
      <c r="A88" s="1" t="s">
        <v>823</v>
      </c>
      <c r="B88" s="1" t="s">
        <v>70</v>
      </c>
      <c r="C88" s="1" t="s">
        <v>70</v>
      </c>
      <c r="D88" s="1" t="s">
        <v>78</v>
      </c>
      <c r="E88" s="1" t="s">
        <v>857</v>
      </c>
      <c r="F88" s="1" t="s">
        <v>97</v>
      </c>
      <c r="G88" s="1" t="s">
        <v>216</v>
      </c>
      <c r="H88" s="1" t="s">
        <v>890</v>
      </c>
      <c r="I88" s="1" t="s">
        <v>99</v>
      </c>
      <c r="J88" s="1">
        <v>1</v>
      </c>
      <c r="K88" s="1" t="s">
        <v>130</v>
      </c>
      <c r="AT88" s="1" t="s">
        <v>130</v>
      </c>
      <c r="AX88" s="32">
        <v>5000</v>
      </c>
      <c r="AY88" s="1" t="s">
        <v>130</v>
      </c>
      <c r="BD88" s="1" t="s">
        <v>950</v>
      </c>
      <c r="BE88" s="1">
        <v>7</v>
      </c>
      <c r="BF88" s="1" t="s">
        <v>970</v>
      </c>
      <c r="BG88" s="1" t="s">
        <v>169</v>
      </c>
      <c r="BH88" s="1" t="s">
        <v>989</v>
      </c>
      <c r="BI88" s="1">
        <v>2</v>
      </c>
      <c r="BJ88" s="1">
        <v>3</v>
      </c>
      <c r="BK88" s="1">
        <v>1</v>
      </c>
      <c r="BL88" s="1" t="s">
        <v>306</v>
      </c>
      <c r="BM88" s="1" t="s">
        <v>306</v>
      </c>
      <c r="BN88" s="1" t="s">
        <v>320</v>
      </c>
      <c r="BO88" s="1" t="s">
        <v>1034</v>
      </c>
    </row>
    <row r="89" spans="1:67" ht="75" x14ac:dyDescent="0.25">
      <c r="A89" s="1" t="s">
        <v>824</v>
      </c>
      <c r="B89" s="1" t="s">
        <v>70</v>
      </c>
      <c r="C89" s="1" t="s">
        <v>70</v>
      </c>
      <c r="D89" s="1" t="s">
        <v>92</v>
      </c>
      <c r="E89" s="1" t="s">
        <v>841</v>
      </c>
      <c r="F89" s="1" t="s">
        <v>97</v>
      </c>
      <c r="G89" s="1" t="s">
        <v>216</v>
      </c>
      <c r="H89" s="1" t="s">
        <v>891</v>
      </c>
      <c r="I89" s="1" t="s">
        <v>99</v>
      </c>
      <c r="J89" s="1">
        <v>2</v>
      </c>
      <c r="K89" s="1" t="s">
        <v>130</v>
      </c>
      <c r="AT89" s="1" t="s">
        <v>130</v>
      </c>
      <c r="AX89" s="32">
        <v>400</v>
      </c>
      <c r="AY89" s="1" t="s">
        <v>130</v>
      </c>
      <c r="BD89" s="1" t="s">
        <v>951</v>
      </c>
      <c r="BE89" s="1">
        <v>8</v>
      </c>
      <c r="BF89" s="1" t="s">
        <v>971</v>
      </c>
      <c r="BG89" s="1" t="s">
        <v>169</v>
      </c>
      <c r="BH89" s="1" t="s">
        <v>990</v>
      </c>
      <c r="BI89" s="1">
        <v>2</v>
      </c>
      <c r="BJ89" s="1">
        <v>3</v>
      </c>
      <c r="BK89" s="1">
        <v>1</v>
      </c>
      <c r="BL89" s="1" t="s">
        <v>306</v>
      </c>
      <c r="BM89" s="1" t="s">
        <v>306</v>
      </c>
      <c r="BN89" s="1" t="s">
        <v>1013</v>
      </c>
      <c r="BO89" s="1" t="s">
        <v>1035</v>
      </c>
    </row>
    <row r="90" spans="1:67" ht="60" x14ac:dyDescent="0.25">
      <c r="A90" s="1" t="s">
        <v>825</v>
      </c>
      <c r="B90" s="1" t="s">
        <v>70</v>
      </c>
      <c r="C90" s="1" t="s">
        <v>70</v>
      </c>
      <c r="D90" s="1" t="s">
        <v>832</v>
      </c>
      <c r="E90" s="1" t="s">
        <v>842</v>
      </c>
      <c r="F90" s="1" t="s">
        <v>127</v>
      </c>
      <c r="G90" s="1" t="s">
        <v>220</v>
      </c>
      <c r="H90" s="1" t="s">
        <v>872</v>
      </c>
      <c r="I90" s="1" t="s">
        <v>99</v>
      </c>
      <c r="J90" s="1">
        <v>3</v>
      </c>
      <c r="K90" s="1" t="s">
        <v>70</v>
      </c>
      <c r="L90" s="1" t="s">
        <v>47</v>
      </c>
      <c r="AC90" s="1">
        <v>5</v>
      </c>
      <c r="AD90" s="1">
        <v>4</v>
      </c>
      <c r="AT90" s="1" t="s">
        <v>130</v>
      </c>
      <c r="AX90" s="32">
        <v>5000</v>
      </c>
      <c r="AY90" s="1" t="s">
        <v>70</v>
      </c>
      <c r="AZ90" s="1" t="s">
        <v>47</v>
      </c>
      <c r="BA90" s="1" t="s">
        <v>47</v>
      </c>
      <c r="BD90" s="1" t="s">
        <v>952</v>
      </c>
      <c r="BE90" s="1">
        <v>9</v>
      </c>
      <c r="BF90" s="1" t="s">
        <v>929</v>
      </c>
      <c r="BG90" s="1" t="s">
        <v>170</v>
      </c>
      <c r="BH90" s="1" t="s">
        <v>930</v>
      </c>
      <c r="BI90" s="1">
        <v>1</v>
      </c>
      <c r="BJ90" s="1">
        <v>3</v>
      </c>
      <c r="BK90" s="1">
        <v>2</v>
      </c>
      <c r="BL90" s="1">
        <v>4</v>
      </c>
      <c r="BM90" s="1" t="s">
        <v>1002</v>
      </c>
      <c r="BN90" s="1" t="s">
        <v>1003</v>
      </c>
      <c r="BO90" s="1" t="s">
        <v>1036</v>
      </c>
    </row>
    <row r="91" spans="1:67" ht="45" x14ac:dyDescent="0.25">
      <c r="A91" s="1" t="s">
        <v>826</v>
      </c>
      <c r="B91" s="1" t="s">
        <v>70</v>
      </c>
      <c r="C91" s="1" t="s">
        <v>70</v>
      </c>
      <c r="D91" s="1" t="s">
        <v>833</v>
      </c>
      <c r="E91" s="1" t="s">
        <v>858</v>
      </c>
      <c r="F91" s="1" t="s">
        <v>117</v>
      </c>
      <c r="G91" s="1" t="s">
        <v>219</v>
      </c>
      <c r="H91" s="1" t="s">
        <v>873</v>
      </c>
      <c r="I91" s="1" t="s">
        <v>99</v>
      </c>
      <c r="J91" s="1">
        <v>2</v>
      </c>
      <c r="K91" s="1" t="s">
        <v>130</v>
      </c>
      <c r="AT91" s="1" t="s">
        <v>130</v>
      </c>
      <c r="AX91" s="32">
        <v>144</v>
      </c>
      <c r="AY91" s="1" t="s">
        <v>130</v>
      </c>
      <c r="BD91" s="1" t="s">
        <v>953</v>
      </c>
      <c r="BE91" s="1">
        <v>7</v>
      </c>
      <c r="BF91" s="1" t="s">
        <v>972</v>
      </c>
      <c r="BG91" s="1" t="s">
        <v>170</v>
      </c>
      <c r="BH91" s="1" t="s">
        <v>931</v>
      </c>
      <c r="BI91" s="1">
        <v>3</v>
      </c>
      <c r="BJ91" s="1">
        <v>1</v>
      </c>
      <c r="BK91" s="1">
        <v>2</v>
      </c>
      <c r="BL91" s="1" t="s">
        <v>306</v>
      </c>
      <c r="BM91" s="1" t="s">
        <v>306</v>
      </c>
      <c r="BN91" s="1" t="s">
        <v>1014</v>
      </c>
      <c r="BO91" s="1" t="s">
        <v>1004</v>
      </c>
    </row>
    <row r="92" spans="1:67" ht="45" x14ac:dyDescent="0.25">
      <c r="A92" s="1" t="s">
        <v>827</v>
      </c>
      <c r="B92" s="1" t="s">
        <v>70</v>
      </c>
      <c r="C92" s="1" t="s">
        <v>70</v>
      </c>
      <c r="D92" s="1" t="s">
        <v>398</v>
      </c>
      <c r="E92" s="1" t="s">
        <v>859</v>
      </c>
      <c r="F92" s="1" t="s">
        <v>117</v>
      </c>
      <c r="G92" s="1" t="s">
        <v>219</v>
      </c>
      <c r="H92" s="1" t="s">
        <v>874</v>
      </c>
      <c r="I92" s="1" t="s">
        <v>99</v>
      </c>
      <c r="J92" s="1">
        <v>2</v>
      </c>
      <c r="K92" s="1" t="s">
        <v>70</v>
      </c>
      <c r="M92" s="1" t="s">
        <v>47</v>
      </c>
      <c r="AC92" s="1">
        <v>5</v>
      </c>
      <c r="AE92" s="1">
        <v>4</v>
      </c>
      <c r="AT92" s="1" t="s">
        <v>130</v>
      </c>
      <c r="AX92" s="32">
        <v>348</v>
      </c>
      <c r="AY92" s="1" t="s">
        <v>130</v>
      </c>
      <c r="BD92" s="1" t="s">
        <v>954</v>
      </c>
      <c r="BE92" s="1">
        <v>10</v>
      </c>
      <c r="BF92" s="1" t="s">
        <v>973</v>
      </c>
      <c r="BG92" s="1" t="s">
        <v>169</v>
      </c>
      <c r="BH92" s="1" t="s">
        <v>991</v>
      </c>
      <c r="BI92" s="1">
        <v>2</v>
      </c>
      <c r="BJ92" s="1">
        <v>3</v>
      </c>
      <c r="BK92" s="1">
        <v>1</v>
      </c>
      <c r="BL92" s="1" t="s">
        <v>306</v>
      </c>
      <c r="BM92" s="1" t="s">
        <v>306</v>
      </c>
      <c r="BN92" s="1" t="s">
        <v>320</v>
      </c>
      <c r="BO92" s="1" t="s">
        <v>1037</v>
      </c>
    </row>
    <row r="93" spans="1:67" ht="45" x14ac:dyDescent="0.25">
      <c r="A93" s="1" t="s">
        <v>828</v>
      </c>
      <c r="B93" s="1" t="s">
        <v>70</v>
      </c>
      <c r="C93" s="1" t="s">
        <v>70</v>
      </c>
      <c r="D93" s="1" t="s">
        <v>78</v>
      </c>
      <c r="E93" s="1" t="s">
        <v>843</v>
      </c>
      <c r="F93" s="1" t="s">
        <v>860</v>
      </c>
      <c r="G93" s="1" t="s">
        <v>217</v>
      </c>
      <c r="H93" s="1" t="s">
        <v>875</v>
      </c>
      <c r="I93" s="1" t="s">
        <v>99</v>
      </c>
      <c r="J93" s="1">
        <v>3</v>
      </c>
      <c r="K93" s="1" t="s">
        <v>130</v>
      </c>
      <c r="AT93" s="1" t="s">
        <v>70</v>
      </c>
      <c r="AU93" s="1" t="s">
        <v>39</v>
      </c>
      <c r="AV93" s="1" t="s">
        <v>39</v>
      </c>
      <c r="AW93" s="1" t="s">
        <v>908</v>
      </c>
      <c r="AX93" s="32">
        <v>400</v>
      </c>
      <c r="AY93" s="1" t="s">
        <v>70</v>
      </c>
      <c r="AZ93" s="1" t="s">
        <v>47</v>
      </c>
      <c r="BD93" s="1" t="s">
        <v>955</v>
      </c>
      <c r="BE93" s="1">
        <v>10</v>
      </c>
      <c r="BF93" s="1" t="s">
        <v>974</v>
      </c>
      <c r="BG93" s="1" t="s">
        <v>170</v>
      </c>
      <c r="BH93" s="1" t="s">
        <v>992</v>
      </c>
      <c r="BI93" s="1">
        <v>1</v>
      </c>
      <c r="BJ93" s="1">
        <v>3</v>
      </c>
      <c r="BK93" s="1">
        <v>2</v>
      </c>
      <c r="BL93" s="1" t="s">
        <v>306</v>
      </c>
      <c r="BM93" s="1" t="s">
        <v>306</v>
      </c>
      <c r="BN93" s="1" t="s">
        <v>1015</v>
      </c>
      <c r="BO93" s="1" t="s">
        <v>1038</v>
      </c>
    </row>
    <row r="94" spans="1:67" ht="30" x14ac:dyDescent="0.25">
      <c r="A94" s="1" t="s">
        <v>1041</v>
      </c>
      <c r="B94" s="1" t="s">
        <v>70</v>
      </c>
      <c r="C94" s="1" t="s">
        <v>70</v>
      </c>
      <c r="D94" s="1" t="s">
        <v>1050</v>
      </c>
      <c r="E94" s="1" t="s">
        <v>1051</v>
      </c>
      <c r="F94" s="1" t="s">
        <v>861</v>
      </c>
      <c r="G94" s="1" t="s">
        <v>219</v>
      </c>
      <c r="H94" s="1" t="s">
        <v>1061</v>
      </c>
      <c r="I94" s="1" t="s">
        <v>432</v>
      </c>
      <c r="J94" s="1">
        <v>5</v>
      </c>
      <c r="K94" s="1" t="s">
        <v>70</v>
      </c>
      <c r="T94" s="1" t="s">
        <v>47</v>
      </c>
      <c r="AC94" s="1">
        <v>5</v>
      </c>
      <c r="AL94" s="1">
        <v>4</v>
      </c>
      <c r="AT94" s="1" t="s">
        <v>70</v>
      </c>
      <c r="AU94" s="1" t="s">
        <v>39</v>
      </c>
      <c r="AV94" s="1" t="s">
        <v>39</v>
      </c>
      <c r="AW94" s="1" t="s">
        <v>1071</v>
      </c>
      <c r="AX94" s="32">
        <v>100000</v>
      </c>
      <c r="AY94" s="1" t="s">
        <v>70</v>
      </c>
      <c r="AZ94" s="1" t="s">
        <v>47</v>
      </c>
      <c r="BD94" s="1" t="s">
        <v>937</v>
      </c>
      <c r="BE94" s="1">
        <v>9</v>
      </c>
      <c r="BF94" s="1" t="s">
        <v>1089</v>
      </c>
      <c r="BG94" s="1" t="s">
        <v>169</v>
      </c>
      <c r="BH94" s="1" t="s">
        <v>1098</v>
      </c>
      <c r="BI94" s="1">
        <v>3</v>
      </c>
      <c r="BJ94" s="1">
        <v>2</v>
      </c>
      <c r="BK94" s="1">
        <v>1</v>
      </c>
      <c r="BL94" s="1" t="s">
        <v>306</v>
      </c>
      <c r="BM94" s="1" t="s">
        <v>306</v>
      </c>
      <c r="BN94" s="1" t="s">
        <v>320</v>
      </c>
      <c r="BO94" s="1" t="s">
        <v>1110</v>
      </c>
    </row>
    <row r="95" spans="1:67" ht="45" x14ac:dyDescent="0.25">
      <c r="A95" s="1" t="s">
        <v>1042</v>
      </c>
      <c r="B95" s="1" t="s">
        <v>70</v>
      </c>
      <c r="C95" s="1" t="s">
        <v>70</v>
      </c>
      <c r="D95" s="1" t="s">
        <v>657</v>
      </c>
      <c r="E95" s="1" t="s">
        <v>1052</v>
      </c>
      <c r="F95" s="1" t="s">
        <v>127</v>
      </c>
      <c r="G95" s="1" t="s">
        <v>220</v>
      </c>
      <c r="H95" s="1" t="s">
        <v>1062</v>
      </c>
      <c r="I95" s="1" t="s">
        <v>95</v>
      </c>
      <c r="J95" s="1">
        <v>4</v>
      </c>
      <c r="K95" s="1" t="s">
        <v>130</v>
      </c>
      <c r="AT95" s="1" t="s">
        <v>130</v>
      </c>
      <c r="AX95" s="32">
        <v>250</v>
      </c>
      <c r="AY95" s="1" t="s">
        <v>70</v>
      </c>
      <c r="AZ95" s="1" t="s">
        <v>47</v>
      </c>
      <c r="BA95" s="1" t="s">
        <v>47</v>
      </c>
      <c r="BB95" s="1" t="s">
        <v>47</v>
      </c>
      <c r="BC95" s="1" t="s">
        <v>1081</v>
      </c>
      <c r="BD95" s="1" t="s">
        <v>1082</v>
      </c>
      <c r="BE95" s="1">
        <v>9</v>
      </c>
      <c r="BF95" s="1" t="s">
        <v>1091</v>
      </c>
      <c r="BG95" s="1" t="s">
        <v>169</v>
      </c>
      <c r="BH95" s="1" t="s">
        <v>1099</v>
      </c>
      <c r="BI95" s="1">
        <v>2</v>
      </c>
      <c r="BJ95" s="1">
        <v>3</v>
      </c>
      <c r="BK95" s="1">
        <v>1</v>
      </c>
      <c r="BL95" s="1" t="s">
        <v>306</v>
      </c>
      <c r="BM95" s="1" t="s">
        <v>306</v>
      </c>
      <c r="BN95" s="1" t="s">
        <v>320</v>
      </c>
      <c r="BO95" s="1" t="s">
        <v>1111</v>
      </c>
    </row>
    <row r="96" spans="1:67" ht="45" x14ac:dyDescent="0.25">
      <c r="A96" s="1" t="s">
        <v>1043</v>
      </c>
      <c r="B96" s="1" t="s">
        <v>70</v>
      </c>
      <c r="C96" s="1" t="s">
        <v>70</v>
      </c>
      <c r="D96" s="1" t="s">
        <v>1053</v>
      </c>
      <c r="E96" s="1" t="s">
        <v>1054</v>
      </c>
      <c r="F96" s="1" t="s">
        <v>121</v>
      </c>
      <c r="G96" s="1" t="s">
        <v>220</v>
      </c>
      <c r="H96" s="1" t="s">
        <v>1066</v>
      </c>
      <c r="I96" s="1" t="s">
        <v>99</v>
      </c>
      <c r="J96" s="1">
        <v>10</v>
      </c>
      <c r="K96" s="1" t="s">
        <v>70</v>
      </c>
      <c r="X96" s="1" t="s">
        <v>47</v>
      </c>
      <c r="AC96" s="1">
        <v>4</v>
      </c>
      <c r="AP96" s="1">
        <v>4</v>
      </c>
      <c r="AT96" s="1" t="s">
        <v>130</v>
      </c>
      <c r="AX96" s="32">
        <v>3360</v>
      </c>
      <c r="AY96" s="1" t="s">
        <v>70</v>
      </c>
      <c r="AZ96" s="1" t="s">
        <v>47</v>
      </c>
      <c r="BA96" s="1" t="s">
        <v>47</v>
      </c>
      <c r="BB96" s="1" t="s">
        <v>47</v>
      </c>
      <c r="BC96" s="1" t="s">
        <v>1081</v>
      </c>
      <c r="BD96" s="1" t="s">
        <v>1083</v>
      </c>
      <c r="BE96" s="1">
        <v>9</v>
      </c>
      <c r="BF96" s="1" t="s">
        <v>481</v>
      </c>
      <c r="BG96" s="1" t="s">
        <v>170</v>
      </c>
      <c r="BH96" s="1" t="s">
        <v>1090</v>
      </c>
      <c r="BI96" s="1">
        <v>3</v>
      </c>
      <c r="BJ96" s="1">
        <v>2</v>
      </c>
      <c r="BK96" s="1">
        <v>1</v>
      </c>
      <c r="BL96" s="1" t="s">
        <v>306</v>
      </c>
      <c r="BM96" s="1" t="s">
        <v>306</v>
      </c>
      <c r="BN96" s="1" t="s">
        <v>1107</v>
      </c>
      <c r="BO96" s="1" t="s">
        <v>1112</v>
      </c>
    </row>
    <row r="97" spans="1:67" ht="75" x14ac:dyDescent="0.25">
      <c r="A97" s="1" t="s">
        <v>1044</v>
      </c>
      <c r="B97" s="1" t="s">
        <v>70</v>
      </c>
      <c r="C97" s="1" t="s">
        <v>70</v>
      </c>
      <c r="D97" s="1" t="s">
        <v>1053</v>
      </c>
      <c r="E97" s="1" t="s">
        <v>1056</v>
      </c>
      <c r="F97" s="1" t="s">
        <v>97</v>
      </c>
      <c r="G97" s="1" t="s">
        <v>216</v>
      </c>
      <c r="H97" s="1" t="s">
        <v>1063</v>
      </c>
      <c r="I97" s="1" t="s">
        <v>99</v>
      </c>
      <c r="J97" s="1">
        <v>2</v>
      </c>
      <c r="K97" s="1" t="s">
        <v>130</v>
      </c>
      <c r="AT97" s="1" t="s">
        <v>70</v>
      </c>
      <c r="AU97" s="1" t="s">
        <v>37</v>
      </c>
      <c r="AV97" s="1" t="s">
        <v>37</v>
      </c>
      <c r="AW97" s="1" t="s">
        <v>1072</v>
      </c>
      <c r="AX97" s="32">
        <v>4200</v>
      </c>
      <c r="AY97" s="1" t="s">
        <v>70</v>
      </c>
      <c r="AZ97" s="1" t="s">
        <v>47</v>
      </c>
      <c r="BD97" s="1" t="s">
        <v>1085</v>
      </c>
      <c r="BE97" s="1">
        <v>6</v>
      </c>
      <c r="BF97" s="1" t="s">
        <v>1092</v>
      </c>
      <c r="BG97" s="1" t="s">
        <v>170</v>
      </c>
      <c r="BH97" s="1" t="s">
        <v>1100</v>
      </c>
      <c r="BI97" s="1">
        <v>3</v>
      </c>
      <c r="BJ97" s="1">
        <v>2</v>
      </c>
      <c r="BK97" s="1">
        <v>1</v>
      </c>
      <c r="BL97" s="1" t="s">
        <v>306</v>
      </c>
      <c r="BM97" s="1" t="s">
        <v>306</v>
      </c>
      <c r="BN97" s="1" t="s">
        <v>320</v>
      </c>
      <c r="BO97" s="1" t="s">
        <v>1113</v>
      </c>
    </row>
    <row r="98" spans="1:67" ht="45" x14ac:dyDescent="0.25">
      <c r="A98" s="1" t="s">
        <v>1045</v>
      </c>
      <c r="B98" s="1" t="s">
        <v>70</v>
      </c>
      <c r="C98" s="1" t="s">
        <v>70</v>
      </c>
      <c r="D98" s="1" t="s">
        <v>1053</v>
      </c>
      <c r="E98" s="1" t="s">
        <v>1057</v>
      </c>
      <c r="F98" s="1" t="s">
        <v>1068</v>
      </c>
      <c r="G98" s="1" t="s">
        <v>219</v>
      </c>
      <c r="H98" s="1" t="s">
        <v>1120</v>
      </c>
      <c r="I98" s="1" t="s">
        <v>99</v>
      </c>
      <c r="J98" s="1">
        <v>4</v>
      </c>
      <c r="K98" s="1" t="s">
        <v>130</v>
      </c>
      <c r="AT98" s="1" t="s">
        <v>130</v>
      </c>
      <c r="AX98" s="32">
        <v>3000</v>
      </c>
      <c r="AY98" s="1" t="s">
        <v>70</v>
      </c>
      <c r="AZ98" s="1" t="s">
        <v>47</v>
      </c>
      <c r="BD98" s="1" t="s">
        <v>1086</v>
      </c>
      <c r="BE98" s="1">
        <v>8</v>
      </c>
      <c r="BF98" s="1" t="s">
        <v>1093</v>
      </c>
      <c r="BG98" s="1" t="s">
        <v>169</v>
      </c>
      <c r="BH98" s="1" t="s">
        <v>1121</v>
      </c>
      <c r="BI98" s="1">
        <v>3</v>
      </c>
      <c r="BJ98" s="1">
        <v>1</v>
      </c>
      <c r="BK98" s="1">
        <v>2</v>
      </c>
      <c r="BL98" s="1">
        <v>4</v>
      </c>
      <c r="BM98" s="1" t="s">
        <v>1105</v>
      </c>
      <c r="BN98" s="1" t="s">
        <v>1108</v>
      </c>
      <c r="BO98" s="1" t="s">
        <v>1114</v>
      </c>
    </row>
    <row r="99" spans="1:67" ht="90" x14ac:dyDescent="0.25">
      <c r="A99" s="1" t="s">
        <v>1046</v>
      </c>
      <c r="B99" s="1" t="s">
        <v>70</v>
      </c>
      <c r="C99" s="1" t="s">
        <v>70</v>
      </c>
      <c r="D99" s="1" t="s">
        <v>78</v>
      </c>
      <c r="E99" s="1" t="s">
        <v>1122</v>
      </c>
      <c r="F99" s="1" t="s">
        <v>106</v>
      </c>
      <c r="G99" s="1" t="s">
        <v>219</v>
      </c>
      <c r="H99" s="1" t="s">
        <v>1123</v>
      </c>
      <c r="I99" s="1" t="s">
        <v>99</v>
      </c>
      <c r="J99" s="1">
        <v>6</v>
      </c>
      <c r="K99" s="1" t="s">
        <v>130</v>
      </c>
      <c r="AT99" s="1" t="s">
        <v>70</v>
      </c>
      <c r="AU99" s="1" t="s">
        <v>1069</v>
      </c>
      <c r="AV99" s="1" t="s">
        <v>1070</v>
      </c>
      <c r="AW99" s="1" t="s">
        <v>1073</v>
      </c>
      <c r="AX99" s="32">
        <v>4000</v>
      </c>
      <c r="AY99" s="1" t="s">
        <v>70</v>
      </c>
      <c r="AZ99" s="1" t="s">
        <v>47</v>
      </c>
      <c r="BD99" s="1" t="s">
        <v>1124</v>
      </c>
      <c r="BE99" s="1">
        <v>8</v>
      </c>
      <c r="BF99" s="1" t="s">
        <v>1094</v>
      </c>
      <c r="BG99" s="1" t="s">
        <v>169</v>
      </c>
      <c r="BH99" s="1" t="s">
        <v>1125</v>
      </c>
      <c r="BI99" s="1">
        <v>2</v>
      </c>
      <c r="BJ99" s="1">
        <v>4</v>
      </c>
      <c r="BK99" s="1">
        <v>3</v>
      </c>
      <c r="BL99" s="1">
        <v>1</v>
      </c>
      <c r="BM99" s="1" t="s">
        <v>1106</v>
      </c>
      <c r="BN99" s="1" t="s">
        <v>1126</v>
      </c>
      <c r="BO99" s="1" t="s">
        <v>1115</v>
      </c>
    </row>
    <row r="100" spans="1:67" ht="75" x14ac:dyDescent="0.25">
      <c r="A100" s="1" t="s">
        <v>1047</v>
      </c>
      <c r="B100" s="1" t="s">
        <v>70</v>
      </c>
      <c r="C100" s="1" t="s">
        <v>70</v>
      </c>
      <c r="D100" s="1" t="s">
        <v>78</v>
      </c>
      <c r="E100" s="1" t="s">
        <v>1058</v>
      </c>
      <c r="F100" s="1" t="s">
        <v>106</v>
      </c>
      <c r="G100" s="1" t="s">
        <v>219</v>
      </c>
      <c r="H100" s="1" t="s">
        <v>1064</v>
      </c>
      <c r="I100" s="1" t="s">
        <v>99</v>
      </c>
      <c r="J100" s="1">
        <v>6</v>
      </c>
      <c r="K100" s="1" t="s">
        <v>130</v>
      </c>
      <c r="AT100" s="1" t="s">
        <v>70</v>
      </c>
      <c r="AU100" s="1" t="s">
        <v>42</v>
      </c>
      <c r="AV100" s="1" t="s">
        <v>42</v>
      </c>
      <c r="AW100" s="1" t="s">
        <v>1074</v>
      </c>
      <c r="AX100" s="32">
        <v>300</v>
      </c>
      <c r="AY100" s="1" t="s">
        <v>70</v>
      </c>
      <c r="AZ100" s="1" t="s">
        <v>47</v>
      </c>
      <c r="BA100" s="1" t="s">
        <v>47</v>
      </c>
      <c r="BD100" s="1" t="s">
        <v>1087</v>
      </c>
      <c r="BE100" s="1">
        <v>8</v>
      </c>
      <c r="BF100" s="1" t="s">
        <v>1095</v>
      </c>
      <c r="BG100" s="1" t="s">
        <v>172</v>
      </c>
      <c r="BH100" s="1" t="s">
        <v>1101</v>
      </c>
      <c r="BI100" s="1">
        <v>1</v>
      </c>
      <c r="BJ100" s="1">
        <v>2</v>
      </c>
      <c r="BK100" s="1">
        <v>3</v>
      </c>
      <c r="BL100" s="1" t="s">
        <v>306</v>
      </c>
      <c r="BM100" s="1" t="s">
        <v>306</v>
      </c>
      <c r="BN100" s="1" t="s">
        <v>1109</v>
      </c>
      <c r="BO100" s="1" t="s">
        <v>1116</v>
      </c>
    </row>
    <row r="101" spans="1:67" ht="45" x14ac:dyDescent="0.25">
      <c r="A101" s="1" t="s">
        <v>1048</v>
      </c>
      <c r="B101" s="1" t="s">
        <v>70</v>
      </c>
      <c r="C101" s="1" t="s">
        <v>70</v>
      </c>
      <c r="D101" s="1" t="s">
        <v>79</v>
      </c>
      <c r="E101" s="1" t="s">
        <v>1055</v>
      </c>
      <c r="F101" s="1" t="s">
        <v>97</v>
      </c>
      <c r="G101" s="1" t="s">
        <v>216</v>
      </c>
      <c r="H101" s="1" t="s">
        <v>1065</v>
      </c>
      <c r="I101" s="1" t="s">
        <v>95</v>
      </c>
      <c r="J101" s="1">
        <v>2</v>
      </c>
      <c r="K101" s="1" t="s">
        <v>130</v>
      </c>
      <c r="AT101" s="1" t="s">
        <v>130</v>
      </c>
      <c r="AX101" s="32">
        <v>80000</v>
      </c>
      <c r="AY101" s="1" t="s">
        <v>70</v>
      </c>
      <c r="AZ101" s="1" t="s">
        <v>47</v>
      </c>
      <c r="BA101" s="1" t="s">
        <v>47</v>
      </c>
      <c r="BD101" s="1" t="s">
        <v>1084</v>
      </c>
      <c r="BE101" s="1">
        <v>7</v>
      </c>
      <c r="BF101" s="1" t="s">
        <v>1096</v>
      </c>
      <c r="BG101" s="1" t="s">
        <v>170</v>
      </c>
      <c r="BH101" s="1" t="s">
        <v>1102</v>
      </c>
      <c r="BI101" s="1">
        <v>3</v>
      </c>
      <c r="BJ101" s="1">
        <v>2</v>
      </c>
      <c r="BK101" s="1">
        <v>1</v>
      </c>
      <c r="BL101" s="1">
        <v>4</v>
      </c>
      <c r="BM101" s="1" t="s">
        <v>1104</v>
      </c>
      <c r="BN101" s="1" t="s">
        <v>320</v>
      </c>
      <c r="BO101" s="1" t="s">
        <v>1117</v>
      </c>
    </row>
    <row r="102" spans="1:67" ht="30" x14ac:dyDescent="0.25">
      <c r="A102" s="1" t="s">
        <v>1049</v>
      </c>
      <c r="B102" s="1" t="s">
        <v>70</v>
      </c>
      <c r="C102" s="1" t="s">
        <v>70</v>
      </c>
      <c r="D102" s="1" t="s">
        <v>399</v>
      </c>
      <c r="E102" s="1" t="s">
        <v>1059</v>
      </c>
      <c r="F102" s="1" t="s">
        <v>97</v>
      </c>
      <c r="G102" s="1" t="s">
        <v>216</v>
      </c>
      <c r="H102" s="1" t="s">
        <v>1067</v>
      </c>
      <c r="I102" s="1" t="s">
        <v>99</v>
      </c>
      <c r="J102" s="1">
        <v>4</v>
      </c>
      <c r="K102" s="1" t="s">
        <v>70</v>
      </c>
      <c r="W102" s="1" t="s">
        <v>47</v>
      </c>
      <c r="AC102" s="1">
        <v>5</v>
      </c>
      <c r="AO102" s="1">
        <v>3</v>
      </c>
      <c r="AT102" s="1" t="s">
        <v>70</v>
      </c>
      <c r="AU102" s="1" t="s">
        <v>149</v>
      </c>
      <c r="AV102" s="1" t="s">
        <v>149</v>
      </c>
      <c r="AW102" s="1" t="s">
        <v>1075</v>
      </c>
      <c r="AX102" s="32">
        <v>500</v>
      </c>
      <c r="AY102" s="1" t="s">
        <v>130</v>
      </c>
      <c r="BD102" s="1" t="s">
        <v>1088</v>
      </c>
      <c r="BE102" s="1">
        <v>10</v>
      </c>
      <c r="BF102" s="1" t="s">
        <v>1097</v>
      </c>
      <c r="BG102" s="1" t="s">
        <v>170</v>
      </c>
      <c r="BH102" s="1" t="s">
        <v>1103</v>
      </c>
      <c r="BI102" s="1">
        <v>2</v>
      </c>
      <c r="BJ102" s="1">
        <v>3</v>
      </c>
      <c r="BK102" s="1">
        <v>1</v>
      </c>
      <c r="BL102" s="1">
        <v>4</v>
      </c>
      <c r="BM102" s="1" t="s">
        <v>466</v>
      </c>
      <c r="BN102" s="1" t="s">
        <v>1127</v>
      </c>
      <c r="BO102" s="1" t="s">
        <v>1118</v>
      </c>
    </row>
    <row r="103" spans="1:67" x14ac:dyDescent="0.25">
      <c r="A103" s="1" t="s">
        <v>1171</v>
      </c>
      <c r="B103" s="1" t="s">
        <v>70</v>
      </c>
      <c r="C103" s="1" t="s">
        <v>70</v>
      </c>
      <c r="D103" s="1" t="s">
        <v>79</v>
      </c>
      <c r="E103" s="1" t="s">
        <v>1185</v>
      </c>
      <c r="F103" s="1" t="s">
        <v>108</v>
      </c>
      <c r="G103" s="1" t="s">
        <v>220</v>
      </c>
      <c r="H103" s="1" t="s">
        <v>1197</v>
      </c>
      <c r="I103" s="1" t="s">
        <v>95</v>
      </c>
      <c r="J103" s="1">
        <v>4</v>
      </c>
      <c r="K103" s="1" t="s">
        <v>70</v>
      </c>
      <c r="Q103" s="1" t="s">
        <v>47</v>
      </c>
      <c r="AC103" s="1">
        <v>3</v>
      </c>
      <c r="AI103" s="1">
        <v>2</v>
      </c>
      <c r="AT103" s="1" t="s">
        <v>130</v>
      </c>
      <c r="AX103" s="32">
        <v>60000</v>
      </c>
      <c r="AY103" s="1" t="s">
        <v>130</v>
      </c>
      <c r="BD103" s="1" t="s">
        <v>1211</v>
      </c>
      <c r="BE103" s="1">
        <v>5</v>
      </c>
      <c r="BF103" s="1" t="s">
        <v>1220</v>
      </c>
      <c r="BG103" s="1" t="s">
        <v>170</v>
      </c>
      <c r="BH103" s="1" t="s">
        <v>1221</v>
      </c>
      <c r="BI103" s="1">
        <v>2</v>
      </c>
      <c r="BJ103" s="1">
        <v>3</v>
      </c>
      <c r="BK103" s="1">
        <v>1</v>
      </c>
      <c r="BL103" s="1">
        <v>4</v>
      </c>
      <c r="BM103" s="1" t="s">
        <v>1240</v>
      </c>
      <c r="BN103" s="1" t="s">
        <v>320</v>
      </c>
      <c r="BO103" s="1" t="s">
        <v>1247</v>
      </c>
    </row>
    <row r="104" spans="1:67" ht="75" x14ac:dyDescent="0.25">
      <c r="A104" s="1" t="s">
        <v>1172</v>
      </c>
      <c r="B104" s="1" t="s">
        <v>70</v>
      </c>
      <c r="C104" s="1" t="s">
        <v>70</v>
      </c>
      <c r="D104" s="1" t="s">
        <v>78</v>
      </c>
      <c r="E104" s="1" t="s">
        <v>1054</v>
      </c>
      <c r="F104" s="1" t="s">
        <v>97</v>
      </c>
      <c r="G104" s="1" t="s">
        <v>216</v>
      </c>
      <c r="H104" s="1" t="s">
        <v>1192</v>
      </c>
      <c r="I104" s="1" t="s">
        <v>99</v>
      </c>
      <c r="J104" s="1">
        <v>5</v>
      </c>
      <c r="K104" s="1" t="s">
        <v>130</v>
      </c>
      <c r="AT104" s="1" t="s">
        <v>70</v>
      </c>
      <c r="AU104" s="1" t="s">
        <v>39</v>
      </c>
      <c r="AV104" s="1" t="s">
        <v>42</v>
      </c>
      <c r="AW104" s="1" t="s">
        <v>1202</v>
      </c>
      <c r="AX104" s="32">
        <v>348</v>
      </c>
      <c r="AY104" s="1" t="s">
        <v>130</v>
      </c>
      <c r="BD104" s="1" t="s">
        <v>1212</v>
      </c>
      <c r="BE104" s="1">
        <v>10</v>
      </c>
      <c r="BF104" s="1" t="s">
        <v>1224</v>
      </c>
      <c r="BG104" s="1" t="s">
        <v>169</v>
      </c>
      <c r="BH104" s="1" t="s">
        <v>1231</v>
      </c>
      <c r="BI104" s="1">
        <v>3</v>
      </c>
      <c r="BJ104" s="1">
        <v>2</v>
      </c>
      <c r="BK104" s="1">
        <v>1</v>
      </c>
      <c r="BL104" s="1" t="s">
        <v>306</v>
      </c>
      <c r="BM104" s="1" t="s">
        <v>306</v>
      </c>
      <c r="BN104" s="1" t="s">
        <v>320</v>
      </c>
      <c r="BO104" s="1" t="s">
        <v>1248</v>
      </c>
    </row>
    <row r="105" spans="1:67" ht="45" x14ac:dyDescent="0.25">
      <c r="A105" s="1" t="s">
        <v>1173</v>
      </c>
      <c r="B105" s="1" t="s">
        <v>70</v>
      </c>
      <c r="C105" s="1" t="s">
        <v>70</v>
      </c>
      <c r="D105" s="1" t="s">
        <v>78</v>
      </c>
      <c r="E105" s="1" t="s">
        <v>1054</v>
      </c>
      <c r="F105" s="1" t="s">
        <v>123</v>
      </c>
      <c r="G105" s="1" t="s">
        <v>217</v>
      </c>
      <c r="H105" s="1" t="s">
        <v>1193</v>
      </c>
      <c r="I105" s="1" t="s">
        <v>99</v>
      </c>
      <c r="J105" s="1">
        <v>13</v>
      </c>
      <c r="K105" s="1" t="s">
        <v>70</v>
      </c>
      <c r="V105" s="1" t="s">
        <v>47</v>
      </c>
      <c r="W105" s="1" t="s">
        <v>47</v>
      </c>
      <c r="AC105" s="1">
        <v>4</v>
      </c>
      <c r="AN105" s="1">
        <v>4</v>
      </c>
      <c r="AO105" s="1">
        <v>4</v>
      </c>
      <c r="AT105" s="1" t="s">
        <v>70</v>
      </c>
      <c r="AU105" s="1" t="s">
        <v>1206</v>
      </c>
      <c r="AV105" s="1" t="s">
        <v>1206</v>
      </c>
      <c r="AW105" s="1" t="s">
        <v>1208</v>
      </c>
      <c r="AX105" s="32">
        <v>300</v>
      </c>
      <c r="AY105" s="1" t="s">
        <v>130</v>
      </c>
      <c r="BD105" s="1" t="s">
        <v>1213</v>
      </c>
      <c r="BE105" s="1">
        <v>9</v>
      </c>
      <c r="BF105" s="1" t="s">
        <v>1225</v>
      </c>
      <c r="BG105" s="1" t="s">
        <v>169</v>
      </c>
      <c r="BH105" s="1" t="s">
        <v>1232</v>
      </c>
      <c r="BI105" s="1">
        <v>1</v>
      </c>
      <c r="BJ105" s="1">
        <v>2</v>
      </c>
      <c r="BK105" s="1">
        <v>3</v>
      </c>
      <c r="BL105" s="1" t="s">
        <v>306</v>
      </c>
      <c r="BM105" s="1" t="s">
        <v>306</v>
      </c>
      <c r="BN105" s="1" t="s">
        <v>1244</v>
      </c>
      <c r="BO105" s="1" t="s">
        <v>1244</v>
      </c>
    </row>
    <row r="106" spans="1:67" ht="75" x14ac:dyDescent="0.25">
      <c r="A106" s="1" t="s">
        <v>1174</v>
      </c>
      <c r="B106" s="1" t="s">
        <v>70</v>
      </c>
      <c r="C106" s="1" t="s">
        <v>70</v>
      </c>
      <c r="D106" s="1" t="s">
        <v>78</v>
      </c>
      <c r="E106" s="1" t="s">
        <v>1054</v>
      </c>
      <c r="F106" s="1" t="s">
        <v>97</v>
      </c>
      <c r="G106" s="1" t="s">
        <v>216</v>
      </c>
      <c r="H106" s="1" t="s">
        <v>1194</v>
      </c>
      <c r="I106" s="1" t="s">
        <v>99</v>
      </c>
      <c r="J106" s="1">
        <v>6</v>
      </c>
      <c r="K106" s="1" t="s">
        <v>130</v>
      </c>
      <c r="AT106" s="1" t="s">
        <v>70</v>
      </c>
      <c r="AU106" s="1" t="s">
        <v>36</v>
      </c>
      <c r="AV106" s="1" t="s">
        <v>36</v>
      </c>
      <c r="AW106" s="1" t="s">
        <v>1203</v>
      </c>
      <c r="AX106" s="32">
        <v>1200</v>
      </c>
      <c r="AY106" s="1" t="s">
        <v>130</v>
      </c>
      <c r="BD106" s="1" t="s">
        <v>1214</v>
      </c>
      <c r="BE106" s="1">
        <v>8</v>
      </c>
      <c r="BF106" s="1" t="s">
        <v>1226</v>
      </c>
      <c r="BG106" s="1" t="s">
        <v>169</v>
      </c>
      <c r="BH106" s="1" t="s">
        <v>1233</v>
      </c>
      <c r="BI106" s="1">
        <v>2</v>
      </c>
      <c r="BJ106" s="1">
        <v>3</v>
      </c>
      <c r="BK106" s="1">
        <v>4</v>
      </c>
      <c r="BL106" s="1">
        <v>1</v>
      </c>
      <c r="BM106" s="1" t="s">
        <v>1241</v>
      </c>
      <c r="BN106" s="1" t="s">
        <v>1241</v>
      </c>
      <c r="BO106" s="1" t="s">
        <v>1249</v>
      </c>
    </row>
    <row r="107" spans="1:67" ht="45" x14ac:dyDescent="0.25">
      <c r="A107" s="1" t="s">
        <v>1175</v>
      </c>
      <c r="B107" s="1" t="s">
        <v>70</v>
      </c>
      <c r="C107" s="1" t="s">
        <v>70</v>
      </c>
      <c r="D107" s="1" t="s">
        <v>1181</v>
      </c>
      <c r="E107" s="1" t="s">
        <v>1186</v>
      </c>
      <c r="F107" s="1" t="s">
        <v>663</v>
      </c>
      <c r="G107" s="1" t="s">
        <v>216</v>
      </c>
      <c r="H107" s="1" t="s">
        <v>1198</v>
      </c>
      <c r="I107" s="1" t="s">
        <v>99</v>
      </c>
      <c r="J107" s="1">
        <v>6</v>
      </c>
      <c r="K107" s="1" t="s">
        <v>130</v>
      </c>
      <c r="AT107" s="1" t="s">
        <v>70</v>
      </c>
      <c r="AU107" s="1" t="s">
        <v>33</v>
      </c>
      <c r="AV107" s="1" t="s">
        <v>33</v>
      </c>
      <c r="AW107" s="1" t="s">
        <v>1204</v>
      </c>
      <c r="AX107" s="32">
        <v>1428</v>
      </c>
      <c r="AY107" s="1" t="s">
        <v>70</v>
      </c>
      <c r="AZ107" s="1" t="s">
        <v>47</v>
      </c>
      <c r="BA107" s="1" t="s">
        <v>47</v>
      </c>
      <c r="BD107" s="1" t="s">
        <v>1215</v>
      </c>
      <c r="BE107" s="1">
        <v>10</v>
      </c>
      <c r="BF107" s="1" t="s">
        <v>1227</v>
      </c>
      <c r="BG107" s="1" t="s">
        <v>169</v>
      </c>
      <c r="BH107" s="1" t="s">
        <v>1234</v>
      </c>
      <c r="BI107" s="1">
        <v>3</v>
      </c>
      <c r="BJ107" s="1">
        <v>2</v>
      </c>
      <c r="BK107" s="1">
        <v>1</v>
      </c>
      <c r="BL107" s="1">
        <v>4</v>
      </c>
      <c r="BM107" s="1" t="s">
        <v>1242</v>
      </c>
      <c r="BN107" s="1" t="s">
        <v>320</v>
      </c>
      <c r="BO107" s="1" t="s">
        <v>1250</v>
      </c>
    </row>
    <row r="108" spans="1:67" x14ac:dyDescent="0.25">
      <c r="A108" s="1" t="s">
        <v>1176</v>
      </c>
      <c r="B108" s="1" t="s">
        <v>70</v>
      </c>
      <c r="C108" s="1" t="s">
        <v>70</v>
      </c>
      <c r="D108" s="1" t="s">
        <v>78</v>
      </c>
      <c r="E108" s="1" t="s">
        <v>1182</v>
      </c>
      <c r="F108" s="1" t="s">
        <v>127</v>
      </c>
      <c r="G108" s="1" t="s">
        <v>220</v>
      </c>
      <c r="H108" s="1" t="s">
        <v>1195</v>
      </c>
      <c r="I108" s="1" t="s">
        <v>99</v>
      </c>
      <c r="J108" s="1">
        <v>6</v>
      </c>
      <c r="K108" s="1" t="s">
        <v>130</v>
      </c>
      <c r="AT108" s="1" t="s">
        <v>130</v>
      </c>
      <c r="AX108" s="32">
        <v>160</v>
      </c>
      <c r="AY108" s="1" t="s">
        <v>130</v>
      </c>
      <c r="BD108" s="1" t="s">
        <v>1216</v>
      </c>
      <c r="BE108" s="1">
        <v>5</v>
      </c>
      <c r="BF108" s="1" t="s">
        <v>1228</v>
      </c>
      <c r="BG108" s="1" t="s">
        <v>176</v>
      </c>
      <c r="BH108" s="1" t="s">
        <v>1235</v>
      </c>
      <c r="BI108" s="1">
        <v>1</v>
      </c>
      <c r="BJ108" s="1">
        <v>2</v>
      </c>
      <c r="BK108" s="1">
        <v>3</v>
      </c>
      <c r="BL108" s="1" t="s">
        <v>306</v>
      </c>
      <c r="BM108" s="1" t="s">
        <v>306</v>
      </c>
      <c r="BN108" s="1" t="s">
        <v>320</v>
      </c>
      <c r="BO108" s="1" t="s">
        <v>1251</v>
      </c>
    </row>
    <row r="109" spans="1:67" ht="60" x14ac:dyDescent="0.25">
      <c r="A109" s="1" t="s">
        <v>1177</v>
      </c>
      <c r="B109" s="1" t="s">
        <v>70</v>
      </c>
      <c r="C109" s="1" t="s">
        <v>70</v>
      </c>
      <c r="D109" s="1" t="s">
        <v>78</v>
      </c>
      <c r="E109" s="1" t="s">
        <v>1187</v>
      </c>
      <c r="F109" s="1" t="s">
        <v>406</v>
      </c>
      <c r="G109" s="1" t="s">
        <v>220</v>
      </c>
      <c r="H109" s="1" t="s">
        <v>1199</v>
      </c>
      <c r="I109" s="1" t="s">
        <v>99</v>
      </c>
      <c r="J109" s="1">
        <v>4</v>
      </c>
      <c r="K109" s="1" t="s">
        <v>130</v>
      </c>
      <c r="AT109" s="1" t="s">
        <v>130</v>
      </c>
      <c r="AX109" s="32">
        <v>348</v>
      </c>
      <c r="AY109" s="1" t="s">
        <v>130</v>
      </c>
      <c r="BD109" s="1" t="s">
        <v>1217</v>
      </c>
      <c r="BE109" s="1">
        <v>10</v>
      </c>
      <c r="BF109" s="1" t="s">
        <v>1229</v>
      </c>
      <c r="BG109" s="1" t="s">
        <v>169</v>
      </c>
      <c r="BH109" s="1" t="s">
        <v>1236</v>
      </c>
      <c r="BI109" s="1">
        <v>1</v>
      </c>
      <c r="BJ109" s="1">
        <v>2</v>
      </c>
      <c r="BK109" s="1">
        <v>3</v>
      </c>
      <c r="BL109" s="1">
        <v>4</v>
      </c>
      <c r="BM109" s="1" t="s">
        <v>1243</v>
      </c>
      <c r="BN109" s="1" t="s">
        <v>1245</v>
      </c>
      <c r="BO109" s="1" t="s">
        <v>1252</v>
      </c>
    </row>
    <row r="110" spans="1:67" ht="45" x14ac:dyDescent="0.25">
      <c r="A110" s="1" t="s">
        <v>1178</v>
      </c>
      <c r="B110" s="1" t="s">
        <v>70</v>
      </c>
      <c r="C110" s="1" t="s">
        <v>70</v>
      </c>
      <c r="D110" s="1" t="s">
        <v>1053</v>
      </c>
      <c r="E110" s="1" t="s">
        <v>1188</v>
      </c>
      <c r="F110" s="1" t="s">
        <v>1190</v>
      </c>
      <c r="G110" s="1" t="s">
        <v>217</v>
      </c>
      <c r="H110" s="1" t="s">
        <v>1196</v>
      </c>
      <c r="I110" s="1" t="s">
        <v>99</v>
      </c>
      <c r="J110" s="1">
        <v>3</v>
      </c>
      <c r="K110" s="1" t="s">
        <v>130</v>
      </c>
      <c r="AT110" s="1" t="s">
        <v>130</v>
      </c>
      <c r="AX110" s="32">
        <v>348</v>
      </c>
      <c r="AY110" s="1" t="s">
        <v>130</v>
      </c>
      <c r="BD110" s="1" t="s">
        <v>1218</v>
      </c>
      <c r="BE110" s="1">
        <v>10</v>
      </c>
      <c r="BF110" s="1" t="s">
        <v>1230</v>
      </c>
      <c r="BG110" s="1" t="s">
        <v>169</v>
      </c>
      <c r="BH110" s="1" t="s">
        <v>1237</v>
      </c>
      <c r="BI110" s="1">
        <v>2</v>
      </c>
      <c r="BJ110" s="1">
        <v>3</v>
      </c>
      <c r="BK110" s="1">
        <v>1</v>
      </c>
      <c r="BL110" s="1" t="s">
        <v>306</v>
      </c>
      <c r="BM110" s="1" t="s">
        <v>306</v>
      </c>
      <c r="BN110" s="1" t="s">
        <v>320</v>
      </c>
      <c r="BO110" s="1" t="s">
        <v>1253</v>
      </c>
    </row>
    <row r="111" spans="1:67" ht="75" x14ac:dyDescent="0.25">
      <c r="A111" s="1" t="s">
        <v>1179</v>
      </c>
      <c r="B111" s="1" t="s">
        <v>70</v>
      </c>
      <c r="C111" s="1" t="s">
        <v>70</v>
      </c>
      <c r="D111" s="1" t="s">
        <v>1183</v>
      </c>
      <c r="E111" s="1" t="s">
        <v>1184</v>
      </c>
      <c r="F111" s="1" t="s">
        <v>111</v>
      </c>
      <c r="G111" s="1" t="s">
        <v>220</v>
      </c>
      <c r="H111" s="1" t="s">
        <v>1200</v>
      </c>
      <c r="I111" s="1" t="s">
        <v>99</v>
      </c>
      <c r="J111" s="1">
        <v>6</v>
      </c>
      <c r="K111" s="1" t="s">
        <v>130</v>
      </c>
      <c r="AT111" s="1" t="s">
        <v>70</v>
      </c>
      <c r="AU111" s="1" t="s">
        <v>1207</v>
      </c>
      <c r="AV111" s="1" t="s">
        <v>1205</v>
      </c>
      <c r="AW111" s="1" t="s">
        <v>1209</v>
      </c>
      <c r="AX111" s="32">
        <v>100</v>
      </c>
      <c r="AY111" s="1" t="s">
        <v>130</v>
      </c>
      <c r="BD111" s="1" t="s">
        <v>1219</v>
      </c>
      <c r="BE111" s="1">
        <v>8</v>
      </c>
      <c r="BF111" s="1" t="s">
        <v>1222</v>
      </c>
      <c r="BG111" s="1" t="s">
        <v>169</v>
      </c>
      <c r="BH111" s="1" t="s">
        <v>1238</v>
      </c>
      <c r="BI111" s="1">
        <v>1</v>
      </c>
      <c r="BJ111" s="1">
        <v>2</v>
      </c>
      <c r="BK111" s="1">
        <v>3</v>
      </c>
      <c r="BL111" s="1" t="s">
        <v>306</v>
      </c>
      <c r="BM111" s="1" t="s">
        <v>306</v>
      </c>
      <c r="BN111" s="1" t="s">
        <v>1246</v>
      </c>
      <c r="BO111" s="1" t="s">
        <v>1254</v>
      </c>
    </row>
    <row r="112" spans="1:67" ht="30" x14ac:dyDescent="0.25">
      <c r="A112" s="1" t="s">
        <v>1180</v>
      </c>
      <c r="B112" s="1" t="s">
        <v>70</v>
      </c>
      <c r="C112" s="1" t="s">
        <v>70</v>
      </c>
      <c r="D112" s="1" t="s">
        <v>78</v>
      </c>
      <c r="E112" s="1" t="s">
        <v>1189</v>
      </c>
      <c r="F112" s="1" t="s">
        <v>1191</v>
      </c>
      <c r="G112" s="1" t="s">
        <v>220</v>
      </c>
      <c r="H112" s="1" t="s">
        <v>1201</v>
      </c>
      <c r="I112" s="1" t="s">
        <v>99</v>
      </c>
      <c r="J112" s="1">
        <v>5</v>
      </c>
      <c r="K112" s="1" t="s">
        <v>130</v>
      </c>
      <c r="AT112" s="1" t="s">
        <v>130</v>
      </c>
      <c r="AX112" s="32">
        <v>1440</v>
      </c>
      <c r="AY112" s="1" t="s">
        <v>130</v>
      </c>
      <c r="BD112" s="1" t="s">
        <v>1210</v>
      </c>
      <c r="BE112" s="1">
        <v>9</v>
      </c>
      <c r="BF112" s="1" t="s">
        <v>1223</v>
      </c>
      <c r="BG112" s="1" t="s">
        <v>169</v>
      </c>
      <c r="BH112" s="1" t="s">
        <v>1239</v>
      </c>
      <c r="BI112" s="1">
        <v>2</v>
      </c>
      <c r="BJ112" s="1">
        <v>3</v>
      </c>
      <c r="BK112" s="1">
        <v>1</v>
      </c>
      <c r="BL112" s="1" t="s">
        <v>306</v>
      </c>
      <c r="BM112" s="1" t="s">
        <v>306</v>
      </c>
      <c r="BN112" s="1" t="s">
        <v>320</v>
      </c>
      <c r="BO112" s="1" t="s">
        <v>1255</v>
      </c>
    </row>
    <row r="113" spans="1:67" ht="45" x14ac:dyDescent="0.25">
      <c r="A113" s="1" t="s">
        <v>1256</v>
      </c>
      <c r="B113" s="1" t="s">
        <v>70</v>
      </c>
      <c r="C113" s="1" t="s">
        <v>70</v>
      </c>
      <c r="D113" s="1" t="s">
        <v>654</v>
      </c>
      <c r="E113" s="1" t="s">
        <v>1265</v>
      </c>
      <c r="F113" s="1" t="s">
        <v>102</v>
      </c>
      <c r="G113" s="1" t="s">
        <v>218</v>
      </c>
      <c r="H113" s="1" t="s">
        <v>1270</v>
      </c>
      <c r="I113" s="1" t="s">
        <v>99</v>
      </c>
      <c r="J113" s="1">
        <v>1</v>
      </c>
      <c r="K113" s="1" t="s">
        <v>130</v>
      </c>
      <c r="AT113" s="1" t="s">
        <v>70</v>
      </c>
      <c r="AU113" s="1" t="s">
        <v>39</v>
      </c>
      <c r="AV113" s="1" t="s">
        <v>39</v>
      </c>
      <c r="AW113" s="1" t="s">
        <v>1274</v>
      </c>
      <c r="AX113" s="32">
        <v>5000</v>
      </c>
      <c r="AY113" s="1" t="s">
        <v>70</v>
      </c>
      <c r="AZ113" s="1" t="s">
        <v>47</v>
      </c>
      <c r="BD113" s="1" t="s">
        <v>1276</v>
      </c>
      <c r="BE113" s="1">
        <v>10</v>
      </c>
      <c r="BF113" s="1" t="s">
        <v>1285</v>
      </c>
      <c r="BG113" s="1" t="s">
        <v>170</v>
      </c>
      <c r="BH113" s="1" t="s">
        <v>1281</v>
      </c>
      <c r="BI113" s="1">
        <v>3</v>
      </c>
      <c r="BJ113" s="1">
        <v>1</v>
      </c>
      <c r="BK113" s="1">
        <v>2</v>
      </c>
      <c r="BL113" s="1" t="s">
        <v>306</v>
      </c>
      <c r="BM113" s="1" t="s">
        <v>306</v>
      </c>
      <c r="BN113" s="1" t="s">
        <v>1294</v>
      </c>
      <c r="BO113" s="1" t="s">
        <v>1295</v>
      </c>
    </row>
    <row r="114" spans="1:67" ht="90" x14ac:dyDescent="0.25">
      <c r="A114" s="1" t="s">
        <v>1257</v>
      </c>
      <c r="B114" s="1" t="s">
        <v>70</v>
      </c>
      <c r="C114" s="1" t="s">
        <v>70</v>
      </c>
      <c r="D114" s="1" t="s">
        <v>1261</v>
      </c>
      <c r="E114" s="1" t="s">
        <v>1266</v>
      </c>
      <c r="F114" s="1" t="s">
        <v>127</v>
      </c>
      <c r="G114" s="1" t="s">
        <v>220</v>
      </c>
      <c r="H114" s="1" t="s">
        <v>1271</v>
      </c>
      <c r="I114" s="1" t="s">
        <v>119</v>
      </c>
      <c r="J114" s="1">
        <v>2</v>
      </c>
      <c r="K114" s="1" t="s">
        <v>70</v>
      </c>
      <c r="T114" s="1" t="s">
        <v>47</v>
      </c>
      <c r="AC114" s="1">
        <v>5</v>
      </c>
      <c r="AL114" s="1">
        <v>3</v>
      </c>
      <c r="AT114" s="1" t="s">
        <v>130</v>
      </c>
      <c r="AX114" s="32">
        <v>2000</v>
      </c>
      <c r="AY114" s="1" t="s">
        <v>130</v>
      </c>
      <c r="BD114" s="1" t="s">
        <v>1278</v>
      </c>
      <c r="BE114" s="1">
        <v>10</v>
      </c>
      <c r="BF114" s="1" t="s">
        <v>1286</v>
      </c>
      <c r="BG114" s="1" t="s">
        <v>170</v>
      </c>
      <c r="BH114" s="1" t="s">
        <v>1288</v>
      </c>
      <c r="BI114" s="1">
        <v>3</v>
      </c>
      <c r="BJ114" s="1">
        <v>2</v>
      </c>
      <c r="BK114" s="1">
        <v>4</v>
      </c>
      <c r="BL114" s="1">
        <v>1</v>
      </c>
      <c r="BM114" s="1" t="s">
        <v>1291</v>
      </c>
      <c r="BN114" s="1" t="s">
        <v>320</v>
      </c>
      <c r="BO114" s="1" t="s">
        <v>1296</v>
      </c>
    </row>
    <row r="115" spans="1:67" ht="60" x14ac:dyDescent="0.25">
      <c r="A115" s="1" t="s">
        <v>1258</v>
      </c>
      <c r="B115" s="1" t="s">
        <v>70</v>
      </c>
      <c r="C115" s="1" t="s">
        <v>70</v>
      </c>
      <c r="D115" s="1" t="s">
        <v>1053</v>
      </c>
      <c r="E115" s="1" t="s">
        <v>1267</v>
      </c>
      <c r="F115" s="1" t="s">
        <v>97</v>
      </c>
      <c r="G115" s="1" t="s">
        <v>216</v>
      </c>
      <c r="H115" s="1" t="s">
        <v>1272</v>
      </c>
      <c r="I115" s="1" t="s">
        <v>99</v>
      </c>
      <c r="J115" s="1">
        <v>2</v>
      </c>
      <c r="K115" s="1" t="s">
        <v>130</v>
      </c>
      <c r="AT115" s="1" t="s">
        <v>70</v>
      </c>
      <c r="AU115" s="1" t="s">
        <v>37</v>
      </c>
      <c r="AV115" s="1" t="s">
        <v>37</v>
      </c>
      <c r="AW115" s="1" t="s">
        <v>1275</v>
      </c>
      <c r="AX115" s="32">
        <v>4500</v>
      </c>
      <c r="AY115" s="1" t="s">
        <v>70</v>
      </c>
      <c r="AZ115" s="1" t="s">
        <v>47</v>
      </c>
      <c r="BD115" s="1" t="s">
        <v>1279</v>
      </c>
      <c r="BE115" s="1">
        <v>8</v>
      </c>
      <c r="BF115" s="1" t="s">
        <v>1287</v>
      </c>
      <c r="BG115" s="1" t="s">
        <v>170</v>
      </c>
      <c r="BH115" s="1" t="s">
        <v>1289</v>
      </c>
      <c r="BI115" s="1">
        <v>3</v>
      </c>
      <c r="BJ115" s="1">
        <v>2</v>
      </c>
      <c r="BK115" s="1">
        <v>1</v>
      </c>
      <c r="BL115" s="1" t="s">
        <v>306</v>
      </c>
      <c r="BM115" s="1" t="s">
        <v>306</v>
      </c>
      <c r="BN115" s="1" t="s">
        <v>320</v>
      </c>
      <c r="BO115" s="1" t="s">
        <v>1297</v>
      </c>
    </row>
    <row r="116" spans="1:67" ht="30" x14ac:dyDescent="0.25">
      <c r="A116" s="1" t="s">
        <v>1259</v>
      </c>
      <c r="B116" s="1" t="s">
        <v>70</v>
      </c>
      <c r="C116" s="1" t="s">
        <v>70</v>
      </c>
      <c r="D116" s="1" t="s">
        <v>78</v>
      </c>
      <c r="E116" s="1" t="s">
        <v>1262</v>
      </c>
      <c r="F116" s="1" t="s">
        <v>861</v>
      </c>
      <c r="G116" s="1" t="s">
        <v>219</v>
      </c>
      <c r="H116" s="1" t="s">
        <v>1268</v>
      </c>
      <c r="I116" s="1" t="s">
        <v>99</v>
      </c>
      <c r="J116" s="1">
        <v>2</v>
      </c>
      <c r="K116" s="1" t="s">
        <v>130</v>
      </c>
      <c r="AT116" s="1" t="s">
        <v>70</v>
      </c>
      <c r="AU116" s="1" t="s">
        <v>1164</v>
      </c>
      <c r="AV116" s="1" t="s">
        <v>1164</v>
      </c>
      <c r="AW116" s="1" t="s">
        <v>1273</v>
      </c>
      <c r="AX116" s="32">
        <v>348</v>
      </c>
      <c r="AY116" s="1" t="s">
        <v>130</v>
      </c>
      <c r="BD116" s="1" t="s">
        <v>1277</v>
      </c>
      <c r="BE116" s="1">
        <v>9</v>
      </c>
      <c r="BF116" s="1" t="s">
        <v>1282</v>
      </c>
      <c r="BG116" s="1" t="s">
        <v>170</v>
      </c>
      <c r="BH116" s="1" t="s">
        <v>1283</v>
      </c>
      <c r="BI116" s="1">
        <v>1</v>
      </c>
      <c r="BJ116" s="1">
        <v>3</v>
      </c>
      <c r="BK116" s="1">
        <v>4</v>
      </c>
      <c r="BL116" s="1">
        <v>2</v>
      </c>
      <c r="BM116" s="1" t="s">
        <v>1292</v>
      </c>
      <c r="BN116" s="1" t="s">
        <v>320</v>
      </c>
      <c r="BO116" s="1" t="s">
        <v>1293</v>
      </c>
    </row>
    <row r="117" spans="1:67" ht="45" x14ac:dyDescent="0.25">
      <c r="A117" s="1" t="s">
        <v>1260</v>
      </c>
      <c r="B117" s="1" t="s">
        <v>70</v>
      </c>
      <c r="C117" s="1" t="s">
        <v>70</v>
      </c>
      <c r="D117" s="1" t="s">
        <v>1263</v>
      </c>
      <c r="E117" s="1" t="s">
        <v>1264</v>
      </c>
      <c r="F117" s="1" t="s">
        <v>97</v>
      </c>
      <c r="G117" s="1" t="s">
        <v>216</v>
      </c>
      <c r="H117" s="1" t="s">
        <v>1269</v>
      </c>
      <c r="I117" s="1" t="s">
        <v>95</v>
      </c>
      <c r="J117" s="1">
        <v>5</v>
      </c>
      <c r="K117" s="1" t="s">
        <v>130</v>
      </c>
      <c r="AT117" s="1" t="s">
        <v>130</v>
      </c>
      <c r="AX117" s="32">
        <v>840</v>
      </c>
      <c r="AY117" s="1" t="s">
        <v>70</v>
      </c>
      <c r="AZ117" s="1" t="s">
        <v>47</v>
      </c>
      <c r="BA117" s="1" t="s">
        <v>47</v>
      </c>
      <c r="BB117" s="1" t="s">
        <v>47</v>
      </c>
      <c r="BC117" s="1" t="s">
        <v>1081</v>
      </c>
      <c r="BD117" s="1" t="s">
        <v>1280</v>
      </c>
      <c r="BE117" s="1">
        <v>10</v>
      </c>
      <c r="BF117" s="1" t="s">
        <v>1284</v>
      </c>
      <c r="BG117" s="1" t="s">
        <v>170</v>
      </c>
      <c r="BH117" s="1" t="s">
        <v>1290</v>
      </c>
      <c r="BI117" s="1">
        <v>2</v>
      </c>
      <c r="BJ117" s="1">
        <v>3</v>
      </c>
      <c r="BK117" s="1">
        <v>1</v>
      </c>
      <c r="BL117" s="1" t="s">
        <v>306</v>
      </c>
      <c r="BM117" s="1" t="s">
        <v>306</v>
      </c>
      <c r="BN117" s="1" t="s">
        <v>320</v>
      </c>
      <c r="BO117" s="1" t="s">
        <v>1298</v>
      </c>
    </row>
    <row r="118" spans="1:67" ht="105" x14ac:dyDescent="0.25">
      <c r="A118" s="1" t="s">
        <v>1299</v>
      </c>
      <c r="B118" s="1" t="s">
        <v>70</v>
      </c>
      <c r="C118" s="1" t="s">
        <v>70</v>
      </c>
      <c r="D118" s="1" t="s">
        <v>78</v>
      </c>
      <c r="E118" s="1" t="s">
        <v>1301</v>
      </c>
      <c r="F118" s="1" t="s">
        <v>404</v>
      </c>
      <c r="G118" s="1" t="s">
        <v>217</v>
      </c>
      <c r="H118" s="1" t="s">
        <v>1302</v>
      </c>
      <c r="I118" s="1" t="s">
        <v>99</v>
      </c>
      <c r="J118" s="1">
        <v>2</v>
      </c>
      <c r="K118" s="1" t="s">
        <v>130</v>
      </c>
      <c r="AT118" s="1" t="s">
        <v>70</v>
      </c>
      <c r="AU118" s="1" t="s">
        <v>1303</v>
      </c>
      <c r="AV118" s="1" t="s">
        <v>39</v>
      </c>
      <c r="AW118" s="1" t="s">
        <v>1304</v>
      </c>
      <c r="AX118" s="32">
        <v>348</v>
      </c>
      <c r="AY118" s="1" t="s">
        <v>130</v>
      </c>
      <c r="BD118" s="1" t="s">
        <v>1305</v>
      </c>
      <c r="BE118" s="1">
        <v>10</v>
      </c>
      <c r="BF118" s="1" t="s">
        <v>1306</v>
      </c>
      <c r="BG118" s="1" t="s">
        <v>170</v>
      </c>
      <c r="BH118" s="1" t="s">
        <v>1307</v>
      </c>
      <c r="BI118" s="1">
        <v>2</v>
      </c>
      <c r="BJ118" s="1">
        <v>3</v>
      </c>
      <c r="BK118" s="1">
        <v>1</v>
      </c>
      <c r="BL118" s="1" t="s">
        <v>306</v>
      </c>
      <c r="BM118" s="1" t="s">
        <v>306</v>
      </c>
      <c r="BN118" s="1" t="s">
        <v>1308</v>
      </c>
      <c r="BO118" s="1" t="s">
        <v>1309</v>
      </c>
    </row>
    <row r="119" spans="1:67" ht="60" x14ac:dyDescent="0.25">
      <c r="A119" s="1" t="s">
        <v>1300</v>
      </c>
      <c r="B119" s="1" t="s">
        <v>70</v>
      </c>
      <c r="C119" s="1" t="s">
        <v>70</v>
      </c>
      <c r="D119" s="1" t="s">
        <v>78</v>
      </c>
      <c r="E119" s="1" t="s">
        <v>1316</v>
      </c>
      <c r="F119" s="1" t="s">
        <v>117</v>
      </c>
      <c r="G119" s="1" t="s">
        <v>219</v>
      </c>
      <c r="H119" s="1" t="s">
        <v>1322</v>
      </c>
      <c r="I119" s="1" t="s">
        <v>99</v>
      </c>
      <c r="J119" s="1">
        <v>2</v>
      </c>
      <c r="K119" s="1" t="s">
        <v>70</v>
      </c>
      <c r="W119" s="1" t="s">
        <v>47</v>
      </c>
      <c r="AC119" s="1">
        <v>5</v>
      </c>
      <c r="AO119" s="1">
        <v>4</v>
      </c>
      <c r="AT119" s="1" t="s">
        <v>130</v>
      </c>
      <c r="AX119" s="32">
        <v>350</v>
      </c>
      <c r="AY119" s="1" t="s">
        <v>130</v>
      </c>
      <c r="BD119" s="1" t="s">
        <v>1331</v>
      </c>
      <c r="BE119" s="1">
        <v>9</v>
      </c>
      <c r="BF119" s="1" t="s">
        <v>1337</v>
      </c>
      <c r="BG119" s="1" t="s">
        <v>169</v>
      </c>
      <c r="BH119" s="1" t="s">
        <v>1344</v>
      </c>
      <c r="BI119" s="1">
        <v>2</v>
      </c>
      <c r="BJ119" s="1">
        <v>3</v>
      </c>
      <c r="BK119" s="1">
        <v>1</v>
      </c>
      <c r="BL119" s="1" t="s">
        <v>306</v>
      </c>
      <c r="BM119" s="1" t="s">
        <v>306</v>
      </c>
      <c r="BN119" s="1" t="s">
        <v>320</v>
      </c>
      <c r="BO119" s="1" t="s">
        <v>1350</v>
      </c>
    </row>
    <row r="120" spans="1:67" ht="30" x14ac:dyDescent="0.25">
      <c r="A120" s="1" t="s">
        <v>1310</v>
      </c>
      <c r="B120" s="1" t="s">
        <v>70</v>
      </c>
      <c r="C120" s="1" t="s">
        <v>70</v>
      </c>
      <c r="D120" s="1" t="s">
        <v>1315</v>
      </c>
      <c r="E120" s="1" t="s">
        <v>1318</v>
      </c>
      <c r="F120" s="1" t="s">
        <v>663</v>
      </c>
      <c r="G120" s="1" t="s">
        <v>216</v>
      </c>
      <c r="H120" s="1" t="s">
        <v>1323</v>
      </c>
      <c r="I120" s="1" t="s">
        <v>99</v>
      </c>
      <c r="J120" s="1">
        <v>2</v>
      </c>
      <c r="K120" s="1" t="s">
        <v>70</v>
      </c>
      <c r="M120" s="1" t="s">
        <v>47</v>
      </c>
      <c r="AC120" s="1">
        <v>4</v>
      </c>
      <c r="AE120" s="1">
        <v>5</v>
      </c>
      <c r="AT120" s="1" t="s">
        <v>70</v>
      </c>
      <c r="AU120" s="1" t="s">
        <v>1328</v>
      </c>
      <c r="AV120" s="1" t="s">
        <v>1328</v>
      </c>
      <c r="AW120" s="1" t="s">
        <v>1329</v>
      </c>
      <c r="AX120" s="32">
        <v>348</v>
      </c>
      <c r="AY120" s="1" t="s">
        <v>70</v>
      </c>
      <c r="AZ120" s="1" t="s">
        <v>47</v>
      </c>
      <c r="BD120" s="1" t="s">
        <v>1334</v>
      </c>
      <c r="BE120" s="1">
        <v>10</v>
      </c>
      <c r="BF120" s="1" t="s">
        <v>1338</v>
      </c>
      <c r="BG120" s="1" t="s">
        <v>170</v>
      </c>
      <c r="BH120" s="1" t="s">
        <v>1345</v>
      </c>
      <c r="BI120" s="1">
        <v>1</v>
      </c>
      <c r="BJ120" s="1">
        <v>2</v>
      </c>
      <c r="BK120" s="1">
        <v>3</v>
      </c>
      <c r="BL120" s="1" t="s">
        <v>306</v>
      </c>
      <c r="BM120" s="1" t="s">
        <v>306</v>
      </c>
      <c r="BN120" s="1" t="s">
        <v>320</v>
      </c>
      <c r="BO120" s="1" t="s">
        <v>1353</v>
      </c>
    </row>
    <row r="121" spans="1:67" ht="45" x14ac:dyDescent="0.25">
      <c r="A121" s="1" t="s">
        <v>1311</v>
      </c>
      <c r="B121" s="1" t="s">
        <v>70</v>
      </c>
      <c r="C121" s="1" t="s">
        <v>70</v>
      </c>
      <c r="D121" s="1" t="s">
        <v>91</v>
      </c>
      <c r="E121" s="1" t="s">
        <v>1319</v>
      </c>
      <c r="F121" s="1" t="s">
        <v>115</v>
      </c>
      <c r="G121" s="1" t="s">
        <v>217</v>
      </c>
      <c r="H121" s="1" t="s">
        <v>1325</v>
      </c>
      <c r="I121" s="1" t="s">
        <v>99</v>
      </c>
      <c r="J121" s="1">
        <v>1</v>
      </c>
      <c r="K121" s="1" t="s">
        <v>130</v>
      </c>
      <c r="AT121" s="1" t="s">
        <v>130</v>
      </c>
      <c r="AX121" s="32">
        <v>348</v>
      </c>
      <c r="AY121" s="1" t="s">
        <v>130</v>
      </c>
      <c r="BD121" s="1" t="s">
        <v>1335</v>
      </c>
      <c r="BE121" s="1">
        <v>8</v>
      </c>
      <c r="BF121" s="1" t="s">
        <v>1339</v>
      </c>
      <c r="BG121" s="1" t="s">
        <v>169</v>
      </c>
      <c r="BH121" s="1" t="s">
        <v>1346</v>
      </c>
      <c r="BI121" s="1">
        <v>3</v>
      </c>
      <c r="BJ121" s="1">
        <v>2</v>
      </c>
      <c r="BK121" s="1">
        <v>1</v>
      </c>
      <c r="BL121" s="1" t="s">
        <v>306</v>
      </c>
      <c r="BM121" s="1" t="s">
        <v>306</v>
      </c>
      <c r="BN121" s="1" t="s">
        <v>1352</v>
      </c>
      <c r="BO121" s="1" t="s">
        <v>1354</v>
      </c>
    </row>
    <row r="122" spans="1:67" ht="45" x14ac:dyDescent="0.25">
      <c r="A122" s="1" t="s">
        <v>1312</v>
      </c>
      <c r="B122" s="1" t="s">
        <v>70</v>
      </c>
      <c r="C122" s="1" t="s">
        <v>70</v>
      </c>
      <c r="D122" s="1" t="s">
        <v>91</v>
      </c>
      <c r="E122" s="1" t="s">
        <v>1320</v>
      </c>
      <c r="F122" s="1" t="s">
        <v>799</v>
      </c>
      <c r="G122" s="1" t="s">
        <v>217</v>
      </c>
      <c r="H122" s="1" t="s">
        <v>1324</v>
      </c>
      <c r="I122" s="1" t="s">
        <v>99</v>
      </c>
      <c r="J122" s="1">
        <v>4</v>
      </c>
      <c r="K122" s="1" t="s">
        <v>130</v>
      </c>
      <c r="AT122" s="1" t="s">
        <v>130</v>
      </c>
      <c r="AX122" s="32">
        <v>348</v>
      </c>
      <c r="AY122" s="1" t="s">
        <v>130</v>
      </c>
      <c r="BD122" s="1" t="s">
        <v>1336</v>
      </c>
      <c r="BE122" s="1">
        <v>9</v>
      </c>
      <c r="BF122" s="1" t="s">
        <v>1340</v>
      </c>
      <c r="BG122" s="1" t="s">
        <v>170</v>
      </c>
      <c r="BH122" s="1" t="s">
        <v>1347</v>
      </c>
      <c r="BI122" s="1">
        <v>3</v>
      </c>
      <c r="BJ122" s="1">
        <v>1</v>
      </c>
      <c r="BK122" s="1">
        <v>2</v>
      </c>
      <c r="BL122" s="1" t="s">
        <v>306</v>
      </c>
      <c r="BM122" s="1" t="s">
        <v>306</v>
      </c>
      <c r="BN122" s="1" t="s">
        <v>320</v>
      </c>
      <c r="BO122" s="1" t="s">
        <v>1355</v>
      </c>
    </row>
    <row r="123" spans="1:67" x14ac:dyDescent="0.25">
      <c r="A123" s="1" t="s">
        <v>1313</v>
      </c>
      <c r="B123" s="1" t="s">
        <v>70</v>
      </c>
      <c r="C123" s="1" t="s">
        <v>70</v>
      </c>
      <c r="D123" s="1" t="s">
        <v>91</v>
      </c>
      <c r="E123" s="1" t="s">
        <v>1321</v>
      </c>
      <c r="F123" s="1" t="s">
        <v>123</v>
      </c>
      <c r="G123" s="1" t="s">
        <v>217</v>
      </c>
      <c r="H123" s="1" t="s">
        <v>1326</v>
      </c>
      <c r="I123" s="1" t="s">
        <v>95</v>
      </c>
      <c r="J123" s="1">
        <v>6</v>
      </c>
      <c r="K123" s="1" t="s">
        <v>130</v>
      </c>
      <c r="AT123" s="1" t="s">
        <v>70</v>
      </c>
      <c r="AU123" s="1" t="s">
        <v>149</v>
      </c>
      <c r="AV123" s="1" t="s">
        <v>149</v>
      </c>
      <c r="AW123" s="1" t="s">
        <v>1330</v>
      </c>
      <c r="AX123" s="32">
        <v>480</v>
      </c>
      <c r="AY123" s="1" t="s">
        <v>130</v>
      </c>
      <c r="BD123" s="1" t="s">
        <v>1332</v>
      </c>
      <c r="BE123" s="1">
        <v>8</v>
      </c>
      <c r="BF123" s="1" t="s">
        <v>1341</v>
      </c>
      <c r="BG123" s="1" t="s">
        <v>169</v>
      </c>
      <c r="BH123" s="1" t="s">
        <v>1348</v>
      </c>
      <c r="BI123" s="1">
        <v>1</v>
      </c>
      <c r="BJ123" s="1">
        <v>2</v>
      </c>
      <c r="BK123" s="1">
        <v>3</v>
      </c>
      <c r="BL123" s="1" t="s">
        <v>306</v>
      </c>
      <c r="BM123" s="1" t="s">
        <v>306</v>
      </c>
      <c r="BN123" s="1" t="s">
        <v>320</v>
      </c>
      <c r="BO123" s="1" t="s">
        <v>1356</v>
      </c>
    </row>
    <row r="124" spans="1:67" x14ac:dyDescent="0.25">
      <c r="A124" s="1" t="s">
        <v>1314</v>
      </c>
      <c r="B124" s="1" t="s">
        <v>70</v>
      </c>
      <c r="C124" s="1" t="s">
        <v>70</v>
      </c>
      <c r="D124" s="1" t="s">
        <v>91</v>
      </c>
      <c r="E124" s="1" t="s">
        <v>1317</v>
      </c>
      <c r="F124" s="1" t="s">
        <v>113</v>
      </c>
      <c r="G124" s="1" t="s">
        <v>217</v>
      </c>
      <c r="H124" s="1" t="s">
        <v>1327</v>
      </c>
      <c r="I124" s="1" t="s">
        <v>99</v>
      </c>
      <c r="J124" s="1">
        <v>1</v>
      </c>
      <c r="K124" s="1" t="s">
        <v>130</v>
      </c>
      <c r="AT124" s="1" t="s">
        <v>130</v>
      </c>
      <c r="AX124" s="32">
        <v>1100</v>
      </c>
      <c r="AY124" s="1" t="s">
        <v>130</v>
      </c>
      <c r="BD124" s="1" t="s">
        <v>1333</v>
      </c>
      <c r="BE124" s="1">
        <v>8</v>
      </c>
      <c r="BF124" s="1" t="s">
        <v>1342</v>
      </c>
      <c r="BG124" s="1" t="s">
        <v>170</v>
      </c>
      <c r="BH124" s="1" t="s">
        <v>1343</v>
      </c>
      <c r="BI124" s="1">
        <v>3</v>
      </c>
      <c r="BJ124" s="1">
        <v>2</v>
      </c>
      <c r="BK124" s="1">
        <v>1</v>
      </c>
      <c r="BL124" s="1">
        <v>4</v>
      </c>
      <c r="BM124" s="1" t="s">
        <v>1349</v>
      </c>
      <c r="BN124" s="1" t="s">
        <v>320</v>
      </c>
      <c r="BO124" s="1" t="s">
        <v>1351</v>
      </c>
    </row>
    <row r="125" spans="1:67" ht="30" x14ac:dyDescent="0.25">
      <c r="A125" s="1" t="s">
        <v>1357</v>
      </c>
      <c r="B125" s="1" t="s">
        <v>70</v>
      </c>
      <c r="C125" s="1" t="s">
        <v>70</v>
      </c>
      <c r="D125" s="1" t="s">
        <v>78</v>
      </c>
      <c r="E125" s="1" t="s">
        <v>1366</v>
      </c>
      <c r="F125" s="1" t="s">
        <v>108</v>
      </c>
      <c r="G125" s="1" t="s">
        <v>220</v>
      </c>
      <c r="H125" s="1" t="s">
        <v>1378</v>
      </c>
      <c r="I125" s="1" t="s">
        <v>119</v>
      </c>
      <c r="J125" s="1">
        <v>6</v>
      </c>
      <c r="K125" s="1" t="s">
        <v>130</v>
      </c>
      <c r="AT125" s="1" t="s">
        <v>130</v>
      </c>
      <c r="AX125" s="32">
        <v>3500</v>
      </c>
      <c r="AY125" s="1" t="s">
        <v>130</v>
      </c>
      <c r="BD125" s="1" t="s">
        <v>1390</v>
      </c>
      <c r="BE125" s="1">
        <v>10</v>
      </c>
      <c r="BF125" s="1" t="s">
        <v>1400</v>
      </c>
      <c r="BG125" s="1" t="s">
        <v>170</v>
      </c>
      <c r="BH125" s="1" t="s">
        <v>1406</v>
      </c>
      <c r="BI125" s="1">
        <v>1</v>
      </c>
      <c r="BJ125" s="1">
        <v>2</v>
      </c>
      <c r="BK125" s="1">
        <v>3</v>
      </c>
      <c r="BL125" s="1">
        <v>4</v>
      </c>
      <c r="BM125" s="1" t="s">
        <v>466</v>
      </c>
      <c r="BN125" s="1" t="s">
        <v>320</v>
      </c>
      <c r="BO125" s="1" t="s">
        <v>1420</v>
      </c>
    </row>
    <row r="126" spans="1:67" ht="75" x14ac:dyDescent="0.25">
      <c r="A126" s="1" t="s">
        <v>1358</v>
      </c>
      <c r="B126" s="1" t="s">
        <v>70</v>
      </c>
      <c r="C126" s="1" t="s">
        <v>70</v>
      </c>
      <c r="D126" s="1" t="s">
        <v>399</v>
      </c>
      <c r="E126" s="1" t="s">
        <v>1368</v>
      </c>
      <c r="F126" s="1" t="s">
        <v>97</v>
      </c>
      <c r="G126" s="1" t="s">
        <v>216</v>
      </c>
      <c r="H126" s="1" t="s">
        <v>1373</v>
      </c>
      <c r="I126" s="1" t="s">
        <v>99</v>
      </c>
      <c r="J126" s="1">
        <v>4</v>
      </c>
      <c r="K126" s="1" t="s">
        <v>70</v>
      </c>
      <c r="W126" s="1" t="s">
        <v>47</v>
      </c>
      <c r="AC126" s="1">
        <v>5</v>
      </c>
      <c r="AO126" s="1">
        <v>3</v>
      </c>
      <c r="AT126" s="1" t="s">
        <v>70</v>
      </c>
      <c r="AU126" s="1" t="s">
        <v>149</v>
      </c>
      <c r="AV126" s="1" t="s">
        <v>149</v>
      </c>
      <c r="AW126" s="1" t="s">
        <v>1384</v>
      </c>
      <c r="AX126" s="32">
        <v>500</v>
      </c>
      <c r="AY126" s="1" t="s">
        <v>130</v>
      </c>
      <c r="BD126" s="1" t="s">
        <v>1391</v>
      </c>
      <c r="BE126" s="1">
        <v>10</v>
      </c>
      <c r="BF126" s="1" t="s">
        <v>1401</v>
      </c>
      <c r="BG126" s="1" t="s">
        <v>170</v>
      </c>
      <c r="BH126" s="1" t="s">
        <v>1407</v>
      </c>
      <c r="BI126" s="1">
        <v>1</v>
      </c>
      <c r="BJ126" s="1">
        <v>3</v>
      </c>
      <c r="BK126" s="1">
        <v>2</v>
      </c>
      <c r="BL126" s="1">
        <v>4</v>
      </c>
      <c r="BM126" s="1" t="s">
        <v>1415</v>
      </c>
      <c r="BN126" s="1" t="s">
        <v>1417</v>
      </c>
      <c r="BO126" s="1" t="s">
        <v>1421</v>
      </c>
    </row>
    <row r="127" spans="1:67" ht="75" x14ac:dyDescent="0.25">
      <c r="A127" s="1" t="s">
        <v>1359</v>
      </c>
      <c r="B127" s="1" t="s">
        <v>70</v>
      </c>
      <c r="C127" s="1" t="s">
        <v>70</v>
      </c>
      <c r="D127" s="1" t="s">
        <v>78</v>
      </c>
      <c r="E127" s="1" t="s">
        <v>1054</v>
      </c>
      <c r="F127" s="1" t="s">
        <v>97</v>
      </c>
      <c r="G127" s="1" t="s">
        <v>216</v>
      </c>
      <c r="H127" s="1" t="s">
        <v>1374</v>
      </c>
      <c r="I127" s="1" t="s">
        <v>99</v>
      </c>
      <c r="J127" s="1">
        <v>6</v>
      </c>
      <c r="K127" s="1" t="s">
        <v>130</v>
      </c>
      <c r="AT127" s="1" t="s">
        <v>70</v>
      </c>
      <c r="AU127" s="1" t="s">
        <v>36</v>
      </c>
      <c r="AV127" s="1" t="s">
        <v>36</v>
      </c>
      <c r="AW127" s="1" t="s">
        <v>1381</v>
      </c>
      <c r="AX127" s="32">
        <v>300</v>
      </c>
      <c r="AY127" s="1" t="s">
        <v>70</v>
      </c>
      <c r="AZ127" s="1" t="s">
        <v>47</v>
      </c>
      <c r="BD127" s="1" t="s">
        <v>1392</v>
      </c>
      <c r="BE127" s="1">
        <v>8</v>
      </c>
      <c r="BF127" s="1" t="s">
        <v>1403</v>
      </c>
      <c r="BG127" s="1" t="s">
        <v>169</v>
      </c>
      <c r="BH127" s="1" t="s">
        <v>1408</v>
      </c>
      <c r="BI127" s="1">
        <v>1</v>
      </c>
      <c r="BJ127" s="1">
        <v>2</v>
      </c>
      <c r="BK127" s="1">
        <v>3</v>
      </c>
      <c r="BL127" s="1" t="s">
        <v>306</v>
      </c>
      <c r="BM127" s="1" t="s">
        <v>306</v>
      </c>
      <c r="BN127" s="1" t="s">
        <v>1418</v>
      </c>
      <c r="BO127" s="1" t="s">
        <v>1422</v>
      </c>
    </row>
    <row r="128" spans="1:67" ht="45" x14ac:dyDescent="0.25">
      <c r="A128" s="1" t="s">
        <v>1360</v>
      </c>
      <c r="B128" s="1" t="s">
        <v>70</v>
      </c>
      <c r="C128" s="1" t="s">
        <v>70</v>
      </c>
      <c r="D128" s="1" t="s">
        <v>1365</v>
      </c>
      <c r="E128" s="1" t="s">
        <v>1367</v>
      </c>
      <c r="F128" s="1" t="s">
        <v>1372</v>
      </c>
      <c r="G128" s="1" t="s">
        <v>218</v>
      </c>
      <c r="H128" s="1" t="s">
        <v>1375</v>
      </c>
      <c r="I128" s="1" t="s">
        <v>95</v>
      </c>
      <c r="J128" s="1">
        <v>2</v>
      </c>
      <c r="K128" s="1" t="s">
        <v>130</v>
      </c>
      <c r="AT128" s="1" t="s">
        <v>70</v>
      </c>
      <c r="AU128" s="1" t="s">
        <v>1382</v>
      </c>
      <c r="AV128" s="1" t="s">
        <v>32</v>
      </c>
      <c r="AW128" s="1" t="s">
        <v>1383</v>
      </c>
      <c r="AX128" s="32">
        <v>24000</v>
      </c>
      <c r="AY128" s="1" t="s">
        <v>70</v>
      </c>
      <c r="AZ128" s="1" t="s">
        <v>47</v>
      </c>
      <c r="BB128" s="1" t="s">
        <v>47</v>
      </c>
      <c r="BC128" s="1" t="s">
        <v>1387</v>
      </c>
      <c r="BD128" s="1" t="s">
        <v>1393</v>
      </c>
      <c r="BE128" s="1">
        <v>8</v>
      </c>
      <c r="BF128" s="1" t="s">
        <v>1402</v>
      </c>
      <c r="BG128" s="1" t="s">
        <v>170</v>
      </c>
      <c r="BH128" s="1" t="s">
        <v>1409</v>
      </c>
      <c r="BI128" s="1">
        <v>3</v>
      </c>
      <c r="BJ128" s="1">
        <v>2</v>
      </c>
      <c r="BK128" s="1">
        <v>1</v>
      </c>
      <c r="BL128" s="1">
        <v>4</v>
      </c>
      <c r="BM128" s="1" t="s">
        <v>466</v>
      </c>
      <c r="BN128" s="1" t="s">
        <v>320</v>
      </c>
      <c r="BO128" s="1" t="s">
        <v>1423</v>
      </c>
    </row>
    <row r="129" spans="1:67" ht="45" x14ac:dyDescent="0.25">
      <c r="A129" s="1" t="s">
        <v>1361</v>
      </c>
      <c r="B129" s="1" t="s">
        <v>70</v>
      </c>
      <c r="C129" s="1" t="s">
        <v>70</v>
      </c>
      <c r="D129" s="1" t="s">
        <v>78</v>
      </c>
      <c r="E129" s="1" t="s">
        <v>1054</v>
      </c>
      <c r="F129" s="1" t="s">
        <v>97</v>
      </c>
      <c r="G129" s="1" t="s">
        <v>216</v>
      </c>
      <c r="H129" s="1" t="s">
        <v>1379</v>
      </c>
      <c r="I129" s="1" t="s">
        <v>99</v>
      </c>
      <c r="J129" s="1">
        <v>6</v>
      </c>
      <c r="K129" s="1" t="s">
        <v>70</v>
      </c>
      <c r="AA129" s="1" t="s">
        <v>47</v>
      </c>
      <c r="AB129" s="1" t="s">
        <v>458</v>
      </c>
      <c r="AC129" s="1">
        <v>5</v>
      </c>
      <c r="AS129" s="1">
        <v>1</v>
      </c>
      <c r="AT129" s="1" t="s">
        <v>130</v>
      </c>
      <c r="AX129" s="32">
        <v>500</v>
      </c>
      <c r="AY129" s="1" t="s">
        <v>130</v>
      </c>
      <c r="BD129" s="1" t="s">
        <v>1394</v>
      </c>
      <c r="BE129" s="1">
        <v>10</v>
      </c>
      <c r="BF129" s="1" t="s">
        <v>1398</v>
      </c>
      <c r="BG129" s="1" t="s">
        <v>170</v>
      </c>
      <c r="BH129" s="1" t="s">
        <v>1410</v>
      </c>
      <c r="BI129" s="1">
        <v>1</v>
      </c>
      <c r="BJ129" s="1">
        <v>3</v>
      </c>
      <c r="BK129" s="1">
        <v>2</v>
      </c>
      <c r="BL129" s="1">
        <v>4</v>
      </c>
      <c r="BM129" s="1" t="s">
        <v>1416</v>
      </c>
      <c r="BN129" s="1" t="s">
        <v>320</v>
      </c>
      <c r="BO129" s="1" t="s">
        <v>1424</v>
      </c>
    </row>
    <row r="130" spans="1:67" ht="30" x14ac:dyDescent="0.25">
      <c r="A130" s="1" t="s">
        <v>1362</v>
      </c>
      <c r="B130" s="1" t="s">
        <v>70</v>
      </c>
      <c r="C130" s="1" t="s">
        <v>70</v>
      </c>
      <c r="D130" s="1" t="s">
        <v>78</v>
      </c>
      <c r="E130" s="1" t="s">
        <v>1369</v>
      </c>
      <c r="F130" s="1" t="s">
        <v>860</v>
      </c>
      <c r="G130" s="1" t="s">
        <v>217</v>
      </c>
      <c r="H130" s="1" t="s">
        <v>1376</v>
      </c>
      <c r="I130" s="1" t="s">
        <v>95</v>
      </c>
      <c r="J130" s="1">
        <v>10</v>
      </c>
      <c r="K130" s="1" t="s">
        <v>130</v>
      </c>
      <c r="AT130" s="1" t="s">
        <v>130</v>
      </c>
      <c r="AX130" s="32">
        <v>500</v>
      </c>
      <c r="AY130" s="1" t="s">
        <v>130</v>
      </c>
      <c r="BD130" s="1" t="s">
        <v>1395</v>
      </c>
      <c r="BE130" s="1">
        <v>10</v>
      </c>
      <c r="BF130" s="1" t="s">
        <v>1399</v>
      </c>
      <c r="BG130" s="1" t="s">
        <v>170</v>
      </c>
      <c r="BH130" s="1" t="s">
        <v>1411</v>
      </c>
      <c r="BI130" s="1">
        <v>3</v>
      </c>
      <c r="BJ130" s="1">
        <v>2</v>
      </c>
      <c r="BK130" s="1">
        <v>1</v>
      </c>
      <c r="BL130" s="1">
        <v>4</v>
      </c>
      <c r="BM130" s="1" t="s">
        <v>1414</v>
      </c>
      <c r="BN130" s="1" t="s">
        <v>1419</v>
      </c>
      <c r="BO130" s="1" t="s">
        <v>1425</v>
      </c>
    </row>
    <row r="131" spans="1:67" ht="75" x14ac:dyDescent="0.25">
      <c r="A131" s="1" t="s">
        <v>1363</v>
      </c>
      <c r="B131" s="1" t="s">
        <v>70</v>
      </c>
      <c r="C131" s="1" t="s">
        <v>70</v>
      </c>
      <c r="D131" s="1" t="s">
        <v>78</v>
      </c>
      <c r="E131" s="1" t="s">
        <v>1370</v>
      </c>
      <c r="F131" s="1" t="s">
        <v>102</v>
      </c>
      <c r="G131" s="1" t="s">
        <v>218</v>
      </c>
      <c r="H131" s="1" t="s">
        <v>1380</v>
      </c>
      <c r="I131" s="1" t="s">
        <v>99</v>
      </c>
      <c r="J131" s="1">
        <v>2</v>
      </c>
      <c r="K131" s="1" t="s">
        <v>130</v>
      </c>
      <c r="AT131" s="1" t="s">
        <v>130</v>
      </c>
      <c r="AX131" s="32">
        <v>960</v>
      </c>
      <c r="AY131" s="1" t="s">
        <v>70</v>
      </c>
      <c r="BB131" s="1" t="s">
        <v>47</v>
      </c>
      <c r="BC131" s="1" t="s">
        <v>1388</v>
      </c>
      <c r="BD131" s="1" t="s">
        <v>1396</v>
      </c>
      <c r="BE131" s="1">
        <v>5</v>
      </c>
      <c r="BF131" s="1" t="s">
        <v>1404</v>
      </c>
      <c r="BG131" s="1" t="s">
        <v>172</v>
      </c>
      <c r="BH131" s="1" t="s">
        <v>1412</v>
      </c>
      <c r="BI131" s="1">
        <v>2</v>
      </c>
      <c r="BJ131" s="1">
        <v>3</v>
      </c>
      <c r="BK131" s="1">
        <v>1</v>
      </c>
      <c r="BL131" s="1" t="s">
        <v>306</v>
      </c>
      <c r="BM131" s="1" t="s">
        <v>306</v>
      </c>
      <c r="BN131" s="1" t="s">
        <v>320</v>
      </c>
      <c r="BO131" s="1" t="s">
        <v>1426</v>
      </c>
    </row>
    <row r="132" spans="1:67" ht="45" x14ac:dyDescent="0.25">
      <c r="A132" s="1" t="s">
        <v>1364</v>
      </c>
      <c r="B132" s="1" t="s">
        <v>70</v>
      </c>
      <c r="C132" s="1" t="s">
        <v>70</v>
      </c>
      <c r="D132" s="1" t="s">
        <v>78</v>
      </c>
      <c r="E132" s="1" t="s">
        <v>1371</v>
      </c>
      <c r="F132" s="1" t="s">
        <v>127</v>
      </c>
      <c r="G132" s="1" t="s">
        <v>220</v>
      </c>
      <c r="H132" s="1" t="s">
        <v>1377</v>
      </c>
      <c r="I132" s="1" t="s">
        <v>99</v>
      </c>
      <c r="J132" s="1">
        <v>6</v>
      </c>
      <c r="K132" s="1" t="s">
        <v>70</v>
      </c>
      <c r="T132" s="1" t="s">
        <v>47</v>
      </c>
      <c r="W132" s="1" t="s">
        <v>47</v>
      </c>
      <c r="AC132" s="1">
        <v>5</v>
      </c>
      <c r="AL132" s="1">
        <v>4</v>
      </c>
      <c r="AO132" s="1">
        <v>5</v>
      </c>
      <c r="AT132" s="1" t="s">
        <v>70</v>
      </c>
      <c r="AU132" s="1" t="s">
        <v>1385</v>
      </c>
      <c r="AV132" s="1" t="s">
        <v>1385</v>
      </c>
      <c r="AW132" s="1" t="s">
        <v>466</v>
      </c>
      <c r="AX132" s="32">
        <v>500</v>
      </c>
      <c r="AY132" s="1" t="s">
        <v>70</v>
      </c>
      <c r="AZ132" s="1" t="s">
        <v>47</v>
      </c>
      <c r="BB132" s="1" t="s">
        <v>47</v>
      </c>
      <c r="BC132" s="1" t="s">
        <v>1389</v>
      </c>
      <c r="BD132" s="1" t="s">
        <v>1397</v>
      </c>
      <c r="BE132" s="1">
        <v>10</v>
      </c>
      <c r="BF132" s="1" t="s">
        <v>1405</v>
      </c>
      <c r="BG132" s="1" t="s">
        <v>170</v>
      </c>
      <c r="BH132" s="1" t="s">
        <v>1413</v>
      </c>
      <c r="BI132" s="1">
        <v>3</v>
      </c>
      <c r="BJ132" s="1">
        <v>4</v>
      </c>
      <c r="BK132" s="1">
        <v>2</v>
      </c>
      <c r="BL132" s="1">
        <v>1</v>
      </c>
      <c r="BM132" s="1" t="s">
        <v>466</v>
      </c>
      <c r="BN132" s="1" t="s">
        <v>320</v>
      </c>
      <c r="BO132" s="1" t="s">
        <v>1427</v>
      </c>
    </row>
    <row r="133" spans="1:67" ht="45" x14ac:dyDescent="0.25">
      <c r="A133" s="1" t="s">
        <v>1428</v>
      </c>
      <c r="B133" s="1" t="s">
        <v>70</v>
      </c>
      <c r="C133" s="1" t="s">
        <v>70</v>
      </c>
      <c r="D133" s="1" t="s">
        <v>78</v>
      </c>
      <c r="E133" s="1" t="s">
        <v>1054</v>
      </c>
      <c r="F133" s="1" t="s">
        <v>97</v>
      </c>
      <c r="G133" s="1" t="s">
        <v>216</v>
      </c>
      <c r="H133" s="1" t="s">
        <v>1442</v>
      </c>
      <c r="I133" s="1" t="s">
        <v>99</v>
      </c>
      <c r="J133" s="1">
        <v>5</v>
      </c>
      <c r="K133" s="1" t="s">
        <v>130</v>
      </c>
      <c r="AT133" s="1" t="s">
        <v>130</v>
      </c>
      <c r="AX133" s="32">
        <v>10000</v>
      </c>
      <c r="AY133" s="1" t="s">
        <v>130</v>
      </c>
      <c r="BD133" s="1" t="s">
        <v>1450</v>
      </c>
      <c r="BE133" s="1">
        <v>10</v>
      </c>
      <c r="BF133" s="1" t="s">
        <v>1456</v>
      </c>
      <c r="BG133" s="1" t="s">
        <v>170</v>
      </c>
      <c r="BH133" s="1" t="s">
        <v>1464</v>
      </c>
      <c r="BI133" s="1">
        <v>2</v>
      </c>
      <c r="BJ133" s="1">
        <v>3</v>
      </c>
      <c r="BK133" s="1">
        <v>1</v>
      </c>
      <c r="BL133" s="1" t="s">
        <v>306</v>
      </c>
      <c r="BM133" s="1" t="s">
        <v>306</v>
      </c>
      <c r="BN133" s="1" t="s">
        <v>320</v>
      </c>
      <c r="BO133" s="1" t="s">
        <v>1470</v>
      </c>
    </row>
    <row r="134" spans="1:67" ht="30" x14ac:dyDescent="0.25">
      <c r="A134" s="1" t="s">
        <v>1429</v>
      </c>
      <c r="B134" s="1" t="s">
        <v>70</v>
      </c>
      <c r="C134" s="1" t="s">
        <v>70</v>
      </c>
      <c r="D134" s="1" t="s">
        <v>94</v>
      </c>
      <c r="E134" s="1" t="s">
        <v>1437</v>
      </c>
      <c r="F134" s="1" t="s">
        <v>663</v>
      </c>
      <c r="G134" s="1" t="s">
        <v>216</v>
      </c>
      <c r="H134" s="1" t="s">
        <v>1445</v>
      </c>
      <c r="I134" s="1" t="s">
        <v>99</v>
      </c>
      <c r="J134" s="1">
        <v>4</v>
      </c>
      <c r="K134" s="1" t="s">
        <v>130</v>
      </c>
      <c r="AT134" s="1" t="s">
        <v>70</v>
      </c>
      <c r="AU134" s="1" t="s">
        <v>36</v>
      </c>
      <c r="AV134" s="1" t="s">
        <v>36</v>
      </c>
      <c r="AW134" s="1" t="s">
        <v>1448</v>
      </c>
      <c r="AX134" s="32">
        <v>2000</v>
      </c>
      <c r="AY134" s="1" t="s">
        <v>130</v>
      </c>
      <c r="BD134" s="1" t="s">
        <v>1451</v>
      </c>
      <c r="BE134" s="1">
        <v>10</v>
      </c>
      <c r="BF134" s="1" t="s">
        <v>1457</v>
      </c>
      <c r="BG134" s="1" t="s">
        <v>169</v>
      </c>
      <c r="BH134" s="1" t="s">
        <v>1461</v>
      </c>
      <c r="BI134" s="1">
        <v>2</v>
      </c>
      <c r="BJ134" s="1">
        <v>3</v>
      </c>
      <c r="BK134" s="1">
        <v>1</v>
      </c>
      <c r="BL134" s="1" t="s">
        <v>306</v>
      </c>
      <c r="BM134" s="1" t="s">
        <v>306</v>
      </c>
      <c r="BN134" s="1" t="s">
        <v>320</v>
      </c>
      <c r="BO134" s="1" t="s">
        <v>1471</v>
      </c>
    </row>
    <row r="135" spans="1:67" ht="60" x14ac:dyDescent="0.25">
      <c r="A135" s="1" t="s">
        <v>1430</v>
      </c>
      <c r="B135" s="1" t="s">
        <v>70</v>
      </c>
      <c r="C135" s="1" t="s">
        <v>70</v>
      </c>
      <c r="D135" s="1" t="s">
        <v>1434</v>
      </c>
      <c r="E135" s="1" t="s">
        <v>1438</v>
      </c>
      <c r="F135" s="1" t="s">
        <v>106</v>
      </c>
      <c r="G135" s="1" t="s">
        <v>219</v>
      </c>
      <c r="H135" s="1" t="s">
        <v>1443</v>
      </c>
      <c r="I135" s="1" t="s">
        <v>99</v>
      </c>
      <c r="J135" s="1">
        <v>6</v>
      </c>
      <c r="K135" s="1" t="s">
        <v>130</v>
      </c>
      <c r="AT135" s="1" t="s">
        <v>130</v>
      </c>
      <c r="AX135" s="32">
        <v>1200</v>
      </c>
      <c r="AY135" s="1" t="s">
        <v>130</v>
      </c>
      <c r="BD135" s="1" t="s">
        <v>1452</v>
      </c>
      <c r="BE135" s="1">
        <v>9</v>
      </c>
      <c r="BF135" s="1" t="s">
        <v>1458</v>
      </c>
      <c r="BG135" s="1" t="s">
        <v>170</v>
      </c>
      <c r="BH135" s="1" t="s">
        <v>1462</v>
      </c>
      <c r="BI135" s="1">
        <v>3</v>
      </c>
      <c r="BJ135" s="1">
        <v>4</v>
      </c>
      <c r="BK135" s="1">
        <v>1</v>
      </c>
      <c r="BL135" s="1">
        <v>2</v>
      </c>
      <c r="BM135" s="1" t="s">
        <v>1467</v>
      </c>
      <c r="BN135" s="1" t="s">
        <v>320</v>
      </c>
      <c r="BO135" s="1" t="s">
        <v>1472</v>
      </c>
    </row>
    <row r="136" spans="1:67" ht="30" x14ac:dyDescent="0.25">
      <c r="A136" s="1" t="s">
        <v>1431</v>
      </c>
      <c r="B136" s="1" t="s">
        <v>70</v>
      </c>
      <c r="C136" s="1" t="s">
        <v>70</v>
      </c>
      <c r="D136" s="1" t="s">
        <v>398</v>
      </c>
      <c r="E136" s="1" t="s">
        <v>1439</v>
      </c>
      <c r="F136" s="1" t="s">
        <v>97</v>
      </c>
      <c r="G136" s="1" t="s">
        <v>216</v>
      </c>
      <c r="H136" s="1" t="s">
        <v>1446</v>
      </c>
      <c r="I136" s="1" t="s">
        <v>99</v>
      </c>
      <c r="J136" s="1">
        <v>3</v>
      </c>
      <c r="K136" s="1" t="s">
        <v>70</v>
      </c>
      <c r="Q136" s="1" t="s">
        <v>47</v>
      </c>
      <c r="AC136" s="1">
        <v>5</v>
      </c>
      <c r="AI136" s="1">
        <v>3</v>
      </c>
      <c r="AT136" s="1" t="s">
        <v>130</v>
      </c>
      <c r="AX136" s="32">
        <v>300</v>
      </c>
      <c r="AY136" s="1" t="s">
        <v>70</v>
      </c>
      <c r="AZ136" s="1" t="s">
        <v>47</v>
      </c>
      <c r="BD136" s="1" t="s">
        <v>1449</v>
      </c>
      <c r="BE136" s="1">
        <v>10</v>
      </c>
      <c r="BF136" s="1" t="s">
        <v>1455</v>
      </c>
      <c r="BG136" s="1" t="s">
        <v>169</v>
      </c>
      <c r="BH136" s="1" t="s">
        <v>1463</v>
      </c>
      <c r="BI136" s="1">
        <v>3</v>
      </c>
      <c r="BJ136" s="1">
        <v>1</v>
      </c>
      <c r="BK136" s="1">
        <v>2</v>
      </c>
      <c r="BL136" s="1">
        <v>4</v>
      </c>
      <c r="BM136" s="1" t="s">
        <v>1204</v>
      </c>
      <c r="BN136" s="1" t="s">
        <v>320</v>
      </c>
      <c r="BO136" s="1" t="s">
        <v>1468</v>
      </c>
    </row>
    <row r="137" spans="1:67" ht="45" x14ac:dyDescent="0.25">
      <c r="A137" s="1" t="s">
        <v>1432</v>
      </c>
      <c r="B137" s="1" t="s">
        <v>70</v>
      </c>
      <c r="C137" s="1" t="s">
        <v>70</v>
      </c>
      <c r="D137" s="1" t="s">
        <v>1435</v>
      </c>
      <c r="E137" s="1" t="s">
        <v>1440</v>
      </c>
      <c r="F137" s="1" t="s">
        <v>97</v>
      </c>
      <c r="G137" s="1" t="s">
        <v>216</v>
      </c>
      <c r="H137" s="1" t="s">
        <v>435</v>
      </c>
      <c r="I137" s="1" t="s">
        <v>99</v>
      </c>
      <c r="J137" s="1">
        <v>2</v>
      </c>
      <c r="K137" s="1" t="s">
        <v>130</v>
      </c>
      <c r="AT137" s="1" t="s">
        <v>70</v>
      </c>
      <c r="AU137" s="1" t="s">
        <v>41</v>
      </c>
      <c r="AV137" s="1" t="s">
        <v>41</v>
      </c>
      <c r="AW137" s="1" t="s">
        <v>1447</v>
      </c>
      <c r="AX137" s="32">
        <v>300</v>
      </c>
      <c r="AY137" s="1" t="s">
        <v>130</v>
      </c>
      <c r="BD137" s="1" t="s">
        <v>1453</v>
      </c>
      <c r="BE137" s="1">
        <v>9</v>
      </c>
      <c r="BF137" s="1" t="s">
        <v>1459</v>
      </c>
      <c r="BG137" s="1" t="s">
        <v>170</v>
      </c>
      <c r="BH137" s="1" t="s">
        <v>1465</v>
      </c>
      <c r="BI137" s="1">
        <v>2</v>
      </c>
      <c r="BJ137" s="1">
        <v>3</v>
      </c>
      <c r="BK137" s="1">
        <v>4</v>
      </c>
      <c r="BL137" s="1" t="s">
        <v>306</v>
      </c>
      <c r="BM137" s="1" t="s">
        <v>306</v>
      </c>
      <c r="BN137" s="1" t="s">
        <v>320</v>
      </c>
      <c r="BO137" s="1" t="s">
        <v>1473</v>
      </c>
    </row>
    <row r="138" spans="1:67" ht="60" x14ac:dyDescent="0.25">
      <c r="A138" s="1" t="s">
        <v>1433</v>
      </c>
      <c r="B138" s="1" t="s">
        <v>70</v>
      </c>
      <c r="C138" s="1" t="s">
        <v>70</v>
      </c>
      <c r="D138" s="1" t="s">
        <v>1436</v>
      </c>
      <c r="E138" s="1" t="s">
        <v>1441</v>
      </c>
      <c r="F138" s="1" t="s">
        <v>117</v>
      </c>
      <c r="G138" s="1" t="s">
        <v>219</v>
      </c>
      <c r="H138" s="1" t="s">
        <v>1444</v>
      </c>
      <c r="I138" s="1" t="s">
        <v>99</v>
      </c>
      <c r="J138" s="1">
        <v>3</v>
      </c>
      <c r="K138" s="1" t="s">
        <v>70</v>
      </c>
      <c r="X138" s="1" t="s">
        <v>47</v>
      </c>
      <c r="AC138" s="1">
        <v>5</v>
      </c>
      <c r="AP138" s="1">
        <v>2</v>
      </c>
      <c r="AT138" s="1" t="s">
        <v>130</v>
      </c>
      <c r="AX138" s="32">
        <v>348</v>
      </c>
      <c r="AY138" s="1" t="s">
        <v>70</v>
      </c>
      <c r="AZ138" s="1" t="s">
        <v>47</v>
      </c>
      <c r="BD138" s="1" t="s">
        <v>1454</v>
      </c>
      <c r="BE138" s="1">
        <v>9</v>
      </c>
      <c r="BF138" s="1" t="s">
        <v>1460</v>
      </c>
      <c r="BG138" s="1" t="s">
        <v>170</v>
      </c>
      <c r="BH138" s="1" t="s">
        <v>1466</v>
      </c>
      <c r="BI138" s="1">
        <v>3</v>
      </c>
      <c r="BJ138" s="1">
        <v>2</v>
      </c>
      <c r="BK138" s="1">
        <v>1</v>
      </c>
      <c r="BL138" s="1">
        <v>4</v>
      </c>
      <c r="BM138" s="1" t="s">
        <v>466</v>
      </c>
      <c r="BN138" s="1" t="s">
        <v>320</v>
      </c>
      <c r="BO138" s="1" t="s">
        <v>1469</v>
      </c>
    </row>
    <row r="139" spans="1:67" ht="45" x14ac:dyDescent="0.25">
      <c r="A139" s="1" t="s">
        <v>1474</v>
      </c>
      <c r="B139" s="1" t="s">
        <v>70</v>
      </c>
      <c r="C139" s="1" t="s">
        <v>70</v>
      </c>
      <c r="D139" s="1" t="s">
        <v>445</v>
      </c>
      <c r="E139" s="1" t="s">
        <v>1054</v>
      </c>
      <c r="F139" s="1" t="s">
        <v>1475</v>
      </c>
      <c r="G139" s="1" t="s">
        <v>219</v>
      </c>
      <c r="H139" s="1" t="s">
        <v>1476</v>
      </c>
      <c r="I139" s="1" t="s">
        <v>99</v>
      </c>
      <c r="J139" s="1">
        <v>6</v>
      </c>
      <c r="K139" s="1" t="s">
        <v>130</v>
      </c>
      <c r="AT139" s="1" t="s">
        <v>70</v>
      </c>
      <c r="AU139" s="1" t="s">
        <v>1477</v>
      </c>
      <c r="AV139" s="1" t="s">
        <v>1477</v>
      </c>
      <c r="AW139" s="1" t="s">
        <v>1478</v>
      </c>
      <c r="AX139" s="32">
        <v>279</v>
      </c>
      <c r="AY139" s="1" t="s">
        <v>70</v>
      </c>
      <c r="AZ139" s="1" t="s">
        <v>47</v>
      </c>
      <c r="BB139" s="1" t="s">
        <v>47</v>
      </c>
      <c r="BC139" s="1" t="s">
        <v>1479</v>
      </c>
      <c r="BD139" s="1" t="s">
        <v>1480</v>
      </c>
      <c r="BE139" s="1">
        <v>10</v>
      </c>
      <c r="BF139" s="1" t="s">
        <v>1481</v>
      </c>
      <c r="BG139" s="1" t="s">
        <v>170</v>
      </c>
      <c r="BH139" s="1" t="s">
        <v>1482</v>
      </c>
      <c r="BI139" s="1">
        <v>3</v>
      </c>
      <c r="BJ139" s="1">
        <v>2</v>
      </c>
      <c r="BK139" s="1">
        <v>1</v>
      </c>
      <c r="BL139" s="1">
        <v>4</v>
      </c>
      <c r="BM139" s="1" t="s">
        <v>466</v>
      </c>
      <c r="BN139" s="1" t="s">
        <v>320</v>
      </c>
      <c r="BO139" s="1" t="s">
        <v>1483</v>
      </c>
    </row>
    <row r="140" spans="1:67" ht="30" x14ac:dyDescent="0.25">
      <c r="A140" s="1" t="s">
        <v>1484</v>
      </c>
      <c r="B140" s="1" t="s">
        <v>70</v>
      </c>
      <c r="C140" s="1" t="s">
        <v>70</v>
      </c>
      <c r="D140" s="1" t="s">
        <v>91</v>
      </c>
      <c r="E140" s="1" t="s">
        <v>844</v>
      </c>
      <c r="F140" s="1" t="s">
        <v>97</v>
      </c>
      <c r="G140" s="1" t="s">
        <v>216</v>
      </c>
      <c r="H140" s="1" t="s">
        <v>877</v>
      </c>
      <c r="I140" s="1" t="s">
        <v>99</v>
      </c>
      <c r="J140" s="1">
        <v>2</v>
      </c>
      <c r="K140" s="1" t="s">
        <v>130</v>
      </c>
      <c r="AT140" s="1" t="s">
        <v>130</v>
      </c>
      <c r="AX140" s="32">
        <v>360</v>
      </c>
      <c r="AY140" s="1" t="s">
        <v>130</v>
      </c>
      <c r="BD140" s="1" t="s">
        <v>932</v>
      </c>
      <c r="BE140" s="1">
        <v>6</v>
      </c>
      <c r="BF140" s="1" t="s">
        <v>956</v>
      </c>
      <c r="BG140" s="1" t="s">
        <v>169</v>
      </c>
      <c r="BH140" s="1" t="s">
        <v>975</v>
      </c>
      <c r="BI140" s="1">
        <v>3</v>
      </c>
      <c r="BJ140" s="1">
        <v>4</v>
      </c>
      <c r="BK140" s="1">
        <v>2</v>
      </c>
      <c r="BL140" s="1">
        <v>1</v>
      </c>
      <c r="BM140" s="1" t="s">
        <v>1005</v>
      </c>
      <c r="BN140" s="1" t="s">
        <v>320</v>
      </c>
      <c r="BO140" s="1" t="s">
        <v>1596</v>
      </c>
    </row>
    <row r="141" spans="1:67" ht="30" x14ac:dyDescent="0.25">
      <c r="A141" s="1" t="s">
        <v>1485</v>
      </c>
      <c r="B141" s="1" t="s">
        <v>70</v>
      </c>
      <c r="C141" s="1" t="s">
        <v>70</v>
      </c>
      <c r="D141" s="1" t="s">
        <v>78</v>
      </c>
      <c r="E141" s="1" t="s">
        <v>1528</v>
      </c>
      <c r="F141" s="1" t="s">
        <v>127</v>
      </c>
      <c r="G141" s="1" t="s">
        <v>220</v>
      </c>
      <c r="H141" s="1" t="s">
        <v>1538</v>
      </c>
      <c r="I141" s="1" t="s">
        <v>99</v>
      </c>
      <c r="J141" s="1">
        <v>2</v>
      </c>
      <c r="K141" s="1" t="s">
        <v>70</v>
      </c>
      <c r="AA141" s="1" t="s">
        <v>47</v>
      </c>
      <c r="AB141" s="1" t="s">
        <v>149</v>
      </c>
      <c r="AC141" s="1">
        <v>3</v>
      </c>
      <c r="AS141" s="1">
        <v>4</v>
      </c>
      <c r="AT141" s="1" t="s">
        <v>70</v>
      </c>
      <c r="AU141" s="1" t="s">
        <v>1552</v>
      </c>
      <c r="AV141" s="1" t="s">
        <v>149</v>
      </c>
      <c r="AW141" s="1" t="s">
        <v>1553</v>
      </c>
      <c r="AX141" s="32">
        <v>360</v>
      </c>
      <c r="AY141" s="1" t="s">
        <v>130</v>
      </c>
      <c r="BD141" s="1" t="s">
        <v>1559</v>
      </c>
      <c r="BE141" s="1">
        <v>6</v>
      </c>
      <c r="BF141" s="1" t="s">
        <v>1570</v>
      </c>
      <c r="BG141" s="1" t="s">
        <v>176</v>
      </c>
      <c r="BH141" s="1" t="s">
        <v>1580</v>
      </c>
      <c r="BI141" s="1">
        <v>1</v>
      </c>
      <c r="BJ141" s="1">
        <v>2</v>
      </c>
      <c r="BK141" s="1">
        <v>3</v>
      </c>
      <c r="BL141" s="1" t="s">
        <v>306</v>
      </c>
      <c r="BM141" s="1" t="s">
        <v>306</v>
      </c>
      <c r="BN141" s="1" t="s">
        <v>320</v>
      </c>
      <c r="BO141" s="1" t="s">
        <v>1597</v>
      </c>
    </row>
    <row r="142" spans="1:67" ht="30" x14ac:dyDescent="0.25">
      <c r="A142" s="1" t="s">
        <v>1486</v>
      </c>
      <c r="B142" s="1" t="s">
        <v>70</v>
      </c>
      <c r="C142" s="1" t="s">
        <v>70</v>
      </c>
      <c r="D142" s="1" t="s">
        <v>91</v>
      </c>
      <c r="E142" s="1" t="s">
        <v>1525</v>
      </c>
      <c r="F142" s="1" t="s">
        <v>127</v>
      </c>
      <c r="G142" s="1" t="s">
        <v>220</v>
      </c>
      <c r="H142" s="1" t="s">
        <v>1544</v>
      </c>
      <c r="I142" s="1" t="s">
        <v>119</v>
      </c>
      <c r="J142" s="1">
        <v>10</v>
      </c>
      <c r="K142" s="1" t="s">
        <v>70</v>
      </c>
      <c r="Q142" s="1" t="s">
        <v>47</v>
      </c>
      <c r="S142" s="1" t="s">
        <v>47</v>
      </c>
      <c r="AC142" s="1">
        <v>4</v>
      </c>
      <c r="AI142" s="1">
        <v>2</v>
      </c>
      <c r="AK142" s="1">
        <v>3</v>
      </c>
      <c r="AT142" s="1" t="s">
        <v>130</v>
      </c>
      <c r="AX142" s="32">
        <v>350</v>
      </c>
      <c r="AY142" s="1" t="s">
        <v>130</v>
      </c>
      <c r="BD142" s="1" t="s">
        <v>1560</v>
      </c>
      <c r="BE142" s="1">
        <v>8</v>
      </c>
      <c r="BF142" s="1" t="s">
        <v>1571</v>
      </c>
      <c r="BG142" s="1" t="s">
        <v>176</v>
      </c>
      <c r="BH142" s="1" t="s">
        <v>1583</v>
      </c>
      <c r="BI142" s="1">
        <v>4</v>
      </c>
      <c r="BJ142" s="1">
        <v>3</v>
      </c>
      <c r="BK142" s="1">
        <v>2</v>
      </c>
      <c r="BL142" s="1" t="s">
        <v>306</v>
      </c>
      <c r="BM142" s="1" t="s">
        <v>306</v>
      </c>
      <c r="BN142" s="1" t="s">
        <v>320</v>
      </c>
      <c r="BO142" s="1" t="s">
        <v>1598</v>
      </c>
    </row>
    <row r="143" spans="1:67" x14ac:dyDescent="0.25">
      <c r="A143" s="1" t="s">
        <v>1487</v>
      </c>
      <c r="B143" s="1" t="s">
        <v>70</v>
      </c>
      <c r="C143" s="1" t="s">
        <v>70</v>
      </c>
      <c r="D143" s="1" t="s">
        <v>91</v>
      </c>
      <c r="E143" s="1" t="s">
        <v>1526</v>
      </c>
      <c r="F143" s="1" t="s">
        <v>127</v>
      </c>
      <c r="G143" s="1" t="s">
        <v>220</v>
      </c>
      <c r="H143" s="1" t="s">
        <v>1539</v>
      </c>
      <c r="I143" s="1" t="s">
        <v>99</v>
      </c>
      <c r="J143" s="1">
        <v>1</v>
      </c>
      <c r="K143" s="1" t="s">
        <v>70</v>
      </c>
      <c r="W143" s="1" t="s">
        <v>47</v>
      </c>
      <c r="AA143" s="1" t="s">
        <v>47</v>
      </c>
      <c r="AB143" s="1" t="s">
        <v>458</v>
      </c>
      <c r="AC143" s="1">
        <v>3</v>
      </c>
      <c r="AO143" s="1">
        <v>4</v>
      </c>
      <c r="AS143" s="1">
        <v>4</v>
      </c>
      <c r="AT143" s="1" t="s">
        <v>130</v>
      </c>
      <c r="AX143" s="32">
        <v>100</v>
      </c>
      <c r="AY143" s="1" t="s">
        <v>130</v>
      </c>
      <c r="BD143" s="1" t="s">
        <v>1558</v>
      </c>
      <c r="BE143" s="1">
        <v>7</v>
      </c>
      <c r="BF143" s="1" t="s">
        <v>1569</v>
      </c>
      <c r="BG143" s="1" t="s">
        <v>170</v>
      </c>
      <c r="BH143" s="1" t="s">
        <v>1584</v>
      </c>
      <c r="BI143" s="1">
        <v>1</v>
      </c>
      <c r="BJ143" s="1">
        <v>3</v>
      </c>
      <c r="BK143" s="1">
        <v>2</v>
      </c>
      <c r="BL143" s="1" t="s">
        <v>306</v>
      </c>
      <c r="BM143" s="1" t="s">
        <v>306</v>
      </c>
      <c r="BN143" s="1" t="s">
        <v>320</v>
      </c>
      <c r="BO143" s="1" t="s">
        <v>1594</v>
      </c>
    </row>
    <row r="144" spans="1:67" x14ac:dyDescent="0.25">
      <c r="A144" s="1" t="s">
        <v>1513</v>
      </c>
      <c r="B144" s="1" t="s">
        <v>70</v>
      </c>
      <c r="C144" s="1" t="s">
        <v>70</v>
      </c>
      <c r="D144" s="1" t="s">
        <v>91</v>
      </c>
      <c r="E144" s="1" t="s">
        <v>1529</v>
      </c>
      <c r="F144" s="1" t="s">
        <v>127</v>
      </c>
      <c r="G144" s="1" t="s">
        <v>220</v>
      </c>
      <c r="H144" s="1" t="s">
        <v>1545</v>
      </c>
      <c r="I144" s="1" t="s">
        <v>99</v>
      </c>
      <c r="J144" s="1">
        <v>2</v>
      </c>
      <c r="K144" s="1" t="s">
        <v>70</v>
      </c>
      <c r="N144" s="1" t="s">
        <v>47</v>
      </c>
      <c r="AC144" s="1">
        <v>5</v>
      </c>
      <c r="AF144" s="1">
        <v>4</v>
      </c>
      <c r="AT144" s="1" t="s">
        <v>130</v>
      </c>
      <c r="AX144" s="32">
        <v>120</v>
      </c>
      <c r="AY144" s="1" t="s">
        <v>130</v>
      </c>
      <c r="BD144" s="1" t="s">
        <v>1561</v>
      </c>
      <c r="BE144" s="1">
        <v>9</v>
      </c>
      <c r="BF144" s="1" t="s">
        <v>1572</v>
      </c>
      <c r="BG144" s="1" t="s">
        <v>169</v>
      </c>
      <c r="BH144" s="1" t="s">
        <v>1585</v>
      </c>
      <c r="BI144" s="1">
        <v>1</v>
      </c>
      <c r="BJ144" s="1">
        <v>3</v>
      </c>
      <c r="BK144" s="1">
        <v>2</v>
      </c>
      <c r="BL144" s="1" t="s">
        <v>306</v>
      </c>
      <c r="BM144" s="1" t="s">
        <v>306</v>
      </c>
      <c r="BN144" s="1" t="s">
        <v>320</v>
      </c>
      <c r="BO144" s="1" t="s">
        <v>1599</v>
      </c>
    </row>
    <row r="145" spans="1:67" x14ac:dyDescent="0.25">
      <c r="A145" s="1" t="s">
        <v>1514</v>
      </c>
      <c r="B145" s="1" t="s">
        <v>70</v>
      </c>
      <c r="C145" s="1" t="s">
        <v>70</v>
      </c>
      <c r="D145" s="1" t="s">
        <v>91</v>
      </c>
      <c r="E145" s="1" t="s">
        <v>1530</v>
      </c>
      <c r="F145" s="1" t="s">
        <v>659</v>
      </c>
      <c r="G145" s="1" t="s">
        <v>216</v>
      </c>
      <c r="H145" s="1" t="s">
        <v>1540</v>
      </c>
      <c r="I145" s="1" t="s">
        <v>99</v>
      </c>
      <c r="J145" s="1">
        <v>1</v>
      </c>
      <c r="K145" s="1" t="s">
        <v>70</v>
      </c>
      <c r="L145" s="1" t="s">
        <v>47</v>
      </c>
      <c r="AC145" s="1">
        <v>2</v>
      </c>
      <c r="AD145" s="1">
        <v>3</v>
      </c>
      <c r="AT145" s="1" t="s">
        <v>130</v>
      </c>
      <c r="AX145" s="32">
        <v>350</v>
      </c>
      <c r="AY145" s="1" t="s">
        <v>130</v>
      </c>
      <c r="BD145" s="1" t="s">
        <v>1562</v>
      </c>
      <c r="BE145" s="1">
        <v>8</v>
      </c>
      <c r="BF145" s="1" t="s">
        <v>1573</v>
      </c>
      <c r="BG145" s="1" t="s">
        <v>170</v>
      </c>
      <c r="BH145" s="1" t="s">
        <v>1586</v>
      </c>
      <c r="BI145" s="1">
        <v>1</v>
      </c>
      <c r="BJ145" s="1">
        <v>2</v>
      </c>
      <c r="BK145" s="1">
        <v>3</v>
      </c>
      <c r="BL145" s="1">
        <v>4</v>
      </c>
      <c r="BM145" s="1" t="s">
        <v>1488</v>
      </c>
      <c r="BN145" s="1" t="s">
        <v>320</v>
      </c>
      <c r="BO145" s="1" t="s">
        <v>1600</v>
      </c>
    </row>
    <row r="146" spans="1:67" ht="45" x14ac:dyDescent="0.25">
      <c r="A146" s="1" t="s">
        <v>1515</v>
      </c>
      <c r="B146" s="1" t="s">
        <v>70</v>
      </c>
      <c r="C146" s="1" t="s">
        <v>70</v>
      </c>
      <c r="D146" s="1" t="s">
        <v>83</v>
      </c>
      <c r="E146" s="1" t="s">
        <v>1531</v>
      </c>
      <c r="F146" s="1" t="s">
        <v>1536</v>
      </c>
      <c r="G146" s="1" t="s">
        <v>219</v>
      </c>
      <c r="H146" s="1" t="s">
        <v>1541</v>
      </c>
      <c r="I146" s="1" t="s">
        <v>99</v>
      </c>
      <c r="J146" s="1">
        <v>2</v>
      </c>
      <c r="K146" s="1" t="s">
        <v>130</v>
      </c>
      <c r="AT146" s="1" t="s">
        <v>70</v>
      </c>
      <c r="AU146" s="1" t="s">
        <v>1549</v>
      </c>
      <c r="AV146" s="1" t="s">
        <v>1549</v>
      </c>
      <c r="AW146" s="1" t="s">
        <v>1550</v>
      </c>
      <c r="AX146" s="32">
        <v>350</v>
      </c>
      <c r="AY146" s="1" t="s">
        <v>130</v>
      </c>
      <c r="BD146" s="1" t="s">
        <v>1563</v>
      </c>
      <c r="BE146" s="1">
        <v>9</v>
      </c>
      <c r="BF146" s="1" t="s">
        <v>1574</v>
      </c>
      <c r="BG146" s="1" t="s">
        <v>170</v>
      </c>
      <c r="BH146" s="1" t="s">
        <v>1581</v>
      </c>
      <c r="BI146" s="1">
        <v>3</v>
      </c>
      <c r="BJ146" s="1">
        <v>2</v>
      </c>
      <c r="BK146" s="1">
        <v>1</v>
      </c>
      <c r="BL146" s="1" t="s">
        <v>306</v>
      </c>
      <c r="BM146" s="1" t="s">
        <v>306</v>
      </c>
      <c r="BN146" s="1" t="s">
        <v>320</v>
      </c>
      <c r="BO146" s="1" t="s">
        <v>1601</v>
      </c>
    </row>
    <row r="147" spans="1:67" ht="30" x14ac:dyDescent="0.25">
      <c r="A147" s="1" t="s">
        <v>1516</v>
      </c>
      <c r="B147" s="1" t="s">
        <v>70</v>
      </c>
      <c r="C147" s="1" t="s">
        <v>70</v>
      </c>
      <c r="D147" s="1" t="s">
        <v>1522</v>
      </c>
      <c r="E147" s="1" t="s">
        <v>1532</v>
      </c>
      <c r="F147" s="1" t="s">
        <v>129</v>
      </c>
      <c r="G147" s="1" t="s">
        <v>217</v>
      </c>
      <c r="H147" s="1" t="s">
        <v>1546</v>
      </c>
      <c r="I147" s="1" t="s">
        <v>119</v>
      </c>
      <c r="J147" s="1">
        <v>4</v>
      </c>
      <c r="K147" s="1" t="s">
        <v>70</v>
      </c>
      <c r="P147" s="1" t="s">
        <v>47</v>
      </c>
      <c r="AC147" s="1">
        <v>5</v>
      </c>
      <c r="AH147" s="1">
        <v>4</v>
      </c>
      <c r="AT147" s="1" t="s">
        <v>70</v>
      </c>
      <c r="AU147" s="1" t="s">
        <v>40</v>
      </c>
      <c r="AV147" s="1" t="s">
        <v>40</v>
      </c>
      <c r="AW147" s="1" t="s">
        <v>1554</v>
      </c>
      <c r="AX147" s="32">
        <v>250</v>
      </c>
      <c r="AY147" s="1" t="s">
        <v>130</v>
      </c>
      <c r="BD147" s="1" t="s">
        <v>1564</v>
      </c>
      <c r="BE147" s="1">
        <v>7</v>
      </c>
      <c r="BF147" s="1" t="s">
        <v>1575</v>
      </c>
      <c r="BG147" s="1" t="s">
        <v>170</v>
      </c>
      <c r="BH147" s="1" t="s">
        <v>1587</v>
      </c>
      <c r="BI147" s="1">
        <v>2</v>
      </c>
      <c r="BJ147" s="1">
        <v>3</v>
      </c>
      <c r="BK147" s="1">
        <v>1</v>
      </c>
      <c r="BL147" s="1" t="s">
        <v>306</v>
      </c>
      <c r="BM147" s="1" t="s">
        <v>306</v>
      </c>
      <c r="BN147" s="1" t="s">
        <v>320</v>
      </c>
      <c r="BO147" s="1" t="s">
        <v>1602</v>
      </c>
    </row>
    <row r="148" spans="1:67" ht="75" x14ac:dyDescent="0.25">
      <c r="A148" s="1" t="s">
        <v>1517</v>
      </c>
      <c r="B148" s="1" t="s">
        <v>70</v>
      </c>
      <c r="C148" s="1" t="s">
        <v>70</v>
      </c>
      <c r="D148" s="1" t="s">
        <v>79</v>
      </c>
      <c r="E148" s="1" t="s">
        <v>1533</v>
      </c>
      <c r="F148" s="1" t="s">
        <v>97</v>
      </c>
      <c r="G148" s="1" t="s">
        <v>216</v>
      </c>
      <c r="H148" s="1" t="s">
        <v>1547</v>
      </c>
      <c r="I148" s="1" t="s">
        <v>99</v>
      </c>
      <c r="J148" s="1">
        <v>2</v>
      </c>
      <c r="K148" s="1" t="s">
        <v>130</v>
      </c>
      <c r="AT148" s="1" t="s">
        <v>70</v>
      </c>
      <c r="AU148" s="1" t="s">
        <v>1555</v>
      </c>
      <c r="AV148" s="1" t="s">
        <v>1551</v>
      </c>
      <c r="AW148" s="1" t="s">
        <v>1556</v>
      </c>
      <c r="AX148" s="32">
        <v>9600</v>
      </c>
      <c r="AY148" s="1" t="s">
        <v>130</v>
      </c>
      <c r="BD148" s="1" t="s">
        <v>1565</v>
      </c>
      <c r="BE148" s="1">
        <v>10</v>
      </c>
      <c r="BF148" s="1" t="s">
        <v>1576</v>
      </c>
      <c r="BG148" s="1" t="s">
        <v>170</v>
      </c>
      <c r="BH148" s="1" t="s">
        <v>1588</v>
      </c>
      <c r="BI148" s="1">
        <v>2</v>
      </c>
      <c r="BJ148" s="1">
        <v>3</v>
      </c>
      <c r="BK148" s="1">
        <v>4</v>
      </c>
      <c r="BL148" s="1">
        <v>1</v>
      </c>
      <c r="BM148" s="1" t="s">
        <v>1592</v>
      </c>
      <c r="BN148" s="1" t="s">
        <v>320</v>
      </c>
      <c r="BO148" s="1" t="s">
        <v>1603</v>
      </c>
    </row>
    <row r="149" spans="1:67" ht="60" x14ac:dyDescent="0.25">
      <c r="A149" s="1" t="s">
        <v>1518</v>
      </c>
      <c r="B149" s="1" t="s">
        <v>70</v>
      </c>
      <c r="C149" s="1" t="s">
        <v>70</v>
      </c>
      <c r="D149" s="1" t="s">
        <v>1523</v>
      </c>
      <c r="E149" s="1" t="s">
        <v>1534</v>
      </c>
      <c r="F149" s="1" t="s">
        <v>1537</v>
      </c>
      <c r="G149" s="1" t="s">
        <v>216</v>
      </c>
      <c r="H149" s="1" t="s">
        <v>1548</v>
      </c>
      <c r="I149" s="1" t="s">
        <v>99</v>
      </c>
      <c r="J149" s="1">
        <v>3</v>
      </c>
      <c r="K149" s="1" t="s">
        <v>70</v>
      </c>
      <c r="W149" s="1" t="s">
        <v>47</v>
      </c>
      <c r="AC149" s="1">
        <v>4</v>
      </c>
      <c r="AO149" s="1">
        <v>4</v>
      </c>
      <c r="AT149" s="1" t="s">
        <v>130</v>
      </c>
      <c r="AX149" s="32">
        <v>360</v>
      </c>
      <c r="AY149" s="1" t="s">
        <v>70</v>
      </c>
      <c r="AZ149" s="1" t="s">
        <v>47</v>
      </c>
      <c r="BD149" s="1" t="s">
        <v>1566</v>
      </c>
      <c r="BE149" s="1">
        <v>8</v>
      </c>
      <c r="BF149" s="1" t="s">
        <v>1577</v>
      </c>
      <c r="BG149" s="1" t="s">
        <v>170</v>
      </c>
      <c r="BH149" s="1" t="s">
        <v>1589</v>
      </c>
      <c r="BI149" s="1">
        <v>2</v>
      </c>
      <c r="BJ149" s="1">
        <v>4</v>
      </c>
      <c r="BK149" s="1">
        <v>1</v>
      </c>
      <c r="BL149" s="1">
        <v>3</v>
      </c>
      <c r="BM149" s="1" t="s">
        <v>1591</v>
      </c>
      <c r="BN149" s="1" t="s">
        <v>320</v>
      </c>
      <c r="BO149" s="1" t="s">
        <v>1604</v>
      </c>
    </row>
    <row r="150" spans="1:67" ht="75" x14ac:dyDescent="0.25">
      <c r="A150" s="1" t="s">
        <v>1519</v>
      </c>
      <c r="B150" s="1" t="s">
        <v>70</v>
      </c>
      <c r="C150" s="1" t="s">
        <v>70</v>
      </c>
      <c r="D150" s="1" t="s">
        <v>78</v>
      </c>
      <c r="E150" s="1" t="s">
        <v>1527</v>
      </c>
      <c r="F150" s="1" t="s">
        <v>113</v>
      </c>
      <c r="G150" s="1" t="s">
        <v>217</v>
      </c>
      <c r="H150" s="1" t="s">
        <v>1542</v>
      </c>
      <c r="I150" s="1" t="s">
        <v>99</v>
      </c>
      <c r="J150" s="1">
        <v>2</v>
      </c>
      <c r="K150" s="1" t="s">
        <v>130</v>
      </c>
      <c r="AT150" s="1" t="s">
        <v>130</v>
      </c>
      <c r="AX150" s="32">
        <v>312</v>
      </c>
      <c r="AY150" s="1" t="s">
        <v>70</v>
      </c>
      <c r="BB150" s="1" t="s">
        <v>47</v>
      </c>
      <c r="BC150" s="1" t="s">
        <v>1557</v>
      </c>
      <c r="BD150" s="1" t="s">
        <v>1567</v>
      </c>
      <c r="BE150" s="1">
        <v>9</v>
      </c>
      <c r="BF150" s="1" t="s">
        <v>1578</v>
      </c>
      <c r="BG150" s="1" t="s">
        <v>170</v>
      </c>
      <c r="BH150" s="1" t="s">
        <v>1590</v>
      </c>
      <c r="BI150" s="1">
        <v>3</v>
      </c>
      <c r="BJ150" s="1">
        <v>2</v>
      </c>
      <c r="BK150" s="1">
        <v>1</v>
      </c>
      <c r="BL150" s="1">
        <v>4</v>
      </c>
      <c r="BM150" s="1" t="s">
        <v>1593</v>
      </c>
      <c r="BN150" s="1" t="s">
        <v>1595</v>
      </c>
      <c r="BO150" s="1" t="s">
        <v>1605</v>
      </c>
    </row>
    <row r="151" spans="1:67" x14ac:dyDescent="0.25">
      <c r="A151" s="1" t="s">
        <v>1520</v>
      </c>
      <c r="B151" s="1" t="s">
        <v>70</v>
      </c>
      <c r="C151" s="1" t="s">
        <v>70</v>
      </c>
      <c r="D151" s="1" t="s">
        <v>1524</v>
      </c>
      <c r="E151" s="1" t="s">
        <v>1535</v>
      </c>
      <c r="F151" s="1" t="s">
        <v>1190</v>
      </c>
      <c r="G151" s="1" t="s">
        <v>217</v>
      </c>
      <c r="H151" s="1" t="s">
        <v>1543</v>
      </c>
      <c r="I151" s="1" t="s">
        <v>99</v>
      </c>
      <c r="J151" s="1">
        <v>5</v>
      </c>
      <c r="K151" s="1" t="s">
        <v>130</v>
      </c>
      <c r="AT151" s="1" t="s">
        <v>130</v>
      </c>
      <c r="AX151" s="32">
        <v>1200</v>
      </c>
      <c r="AY151" s="1" t="s">
        <v>130</v>
      </c>
      <c r="BD151" s="1" t="s">
        <v>1568</v>
      </c>
      <c r="BE151" s="1">
        <v>10</v>
      </c>
      <c r="BF151" s="1" t="s">
        <v>1579</v>
      </c>
      <c r="BG151" s="1" t="s">
        <v>170</v>
      </c>
      <c r="BH151" s="1" t="s">
        <v>1582</v>
      </c>
      <c r="BI151" s="1">
        <v>3</v>
      </c>
      <c r="BJ151" s="1">
        <v>1</v>
      </c>
      <c r="BK151" s="1">
        <v>2</v>
      </c>
      <c r="BL151" s="1" t="s">
        <v>306</v>
      </c>
      <c r="BM151" s="1" t="s">
        <v>306</v>
      </c>
      <c r="BN151" s="1" t="s">
        <v>320</v>
      </c>
      <c r="BO151" s="1" t="s">
        <v>1606</v>
      </c>
    </row>
    <row r="152" spans="1:67" ht="75" x14ac:dyDescent="0.25">
      <c r="A152" s="43" t="s">
        <v>1521</v>
      </c>
      <c r="B152" s="1" t="s">
        <v>70</v>
      </c>
      <c r="C152" s="1" t="s">
        <v>70</v>
      </c>
      <c r="D152" s="1" t="s">
        <v>1607</v>
      </c>
      <c r="E152" s="1" t="s">
        <v>1608</v>
      </c>
      <c r="F152" s="1" t="s">
        <v>127</v>
      </c>
      <c r="G152" s="1" t="s">
        <v>220</v>
      </c>
      <c r="H152" s="1" t="s">
        <v>1609</v>
      </c>
      <c r="I152" s="1" t="s">
        <v>99</v>
      </c>
      <c r="J152" s="1">
        <v>3</v>
      </c>
      <c r="K152" s="1" t="s">
        <v>130</v>
      </c>
      <c r="AT152" s="1" t="s">
        <v>130</v>
      </c>
      <c r="AX152" s="32">
        <v>2000</v>
      </c>
      <c r="AY152" s="1" t="s">
        <v>130</v>
      </c>
      <c r="BD152" s="1" t="s">
        <v>1610</v>
      </c>
      <c r="BE152" s="1">
        <v>9</v>
      </c>
      <c r="BF152" s="1" t="s">
        <v>1611</v>
      </c>
      <c r="BG152" s="1" t="s">
        <v>170</v>
      </c>
      <c r="BH152" s="1" t="s">
        <v>1612</v>
      </c>
      <c r="BI152" s="1">
        <v>3</v>
      </c>
      <c r="BJ152" s="1">
        <v>2</v>
      </c>
      <c r="BK152" s="1">
        <v>1</v>
      </c>
      <c r="BL152" s="1" t="s">
        <v>306</v>
      </c>
      <c r="BM152" s="1" t="s">
        <v>306</v>
      </c>
      <c r="BN152" s="1" t="s">
        <v>1613</v>
      </c>
      <c r="BO152" s="1" t="s">
        <v>1614</v>
      </c>
    </row>
  </sheetData>
  <autoFilter ref="A2:BO152" xr:uid="{00000000-0009-0000-0000-000000000000}"/>
  <mergeCells count="7">
    <mergeCell ref="D1:E1"/>
    <mergeCell ref="B1:C1"/>
    <mergeCell ref="AZ1:BC1"/>
    <mergeCell ref="BI1:BM1"/>
    <mergeCell ref="L1:AA1"/>
    <mergeCell ref="AC1:AS1"/>
    <mergeCell ref="F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D24"/>
  <sheetViews>
    <sheetView showGridLines="0" workbookViewId="0">
      <selection activeCell="N30" sqref="N30"/>
    </sheetView>
  </sheetViews>
  <sheetFormatPr defaultRowHeight="15" x14ac:dyDescent="0.25"/>
  <cols>
    <col min="1" max="1" width="9.140625" style="1"/>
    <col min="2" max="2" width="9.5703125" style="1" bestFit="1" customWidth="1"/>
    <col min="3" max="3" width="20" style="1" bestFit="1" customWidth="1"/>
    <col min="4" max="4" width="21" style="1" bestFit="1" customWidth="1"/>
    <col min="5" max="13" width="9.140625" style="1"/>
    <col min="14" max="14" width="29" style="1" customWidth="1"/>
    <col min="15" max="15" width="20" style="1" bestFit="1" customWidth="1"/>
    <col min="16" max="16" width="21" style="1" bestFit="1" customWidth="1"/>
    <col min="17" max="17" width="9.140625" style="1"/>
    <col min="18" max="18" width="29" style="1" customWidth="1"/>
    <col min="19" max="19" width="20" style="1" bestFit="1" customWidth="1"/>
    <col min="20" max="20" width="21" style="1" bestFit="1" customWidth="1"/>
    <col min="21" max="22" width="9.140625" style="1"/>
    <col min="23" max="23" width="9.140625" style="1" customWidth="1"/>
    <col min="24" max="24" width="22.7109375" style="1" customWidth="1"/>
    <col min="25" max="25" width="20" style="1" bestFit="1" customWidth="1"/>
    <col min="26" max="26" width="21" style="1" bestFit="1" customWidth="1"/>
    <col min="27" max="27" width="9.140625" style="1"/>
    <col min="28" max="28" width="21.42578125" style="1" bestFit="1" customWidth="1"/>
    <col min="29" max="29" width="20" style="1" bestFit="1" customWidth="1"/>
    <col min="30" max="30" width="21" style="1" bestFit="1" customWidth="1"/>
    <col min="31" max="16384" width="9.140625" style="1"/>
  </cols>
  <sheetData>
    <row r="2" spans="1:30" ht="15.75" x14ac:dyDescent="0.25">
      <c r="A2" s="4" t="s">
        <v>355</v>
      </c>
      <c r="N2" s="50" t="s">
        <v>791</v>
      </c>
      <c r="O2" s="45"/>
      <c r="P2" s="45"/>
      <c r="Q2" s="45"/>
      <c r="R2" s="45"/>
      <c r="S2" s="45"/>
      <c r="T2" s="45"/>
      <c r="V2" s="4"/>
      <c r="X2" s="50" t="s">
        <v>51</v>
      </c>
      <c r="Y2" s="45"/>
      <c r="Z2" s="45"/>
      <c r="AA2" s="45"/>
      <c r="AB2" s="45"/>
      <c r="AC2" s="45"/>
      <c r="AD2" s="45"/>
    </row>
    <row r="3" spans="1:30" ht="15" customHeight="1" x14ac:dyDescent="0.25">
      <c r="N3" s="48" t="s">
        <v>1491</v>
      </c>
      <c r="O3" s="49"/>
      <c r="P3" s="49"/>
      <c r="R3" s="48" t="s">
        <v>1492</v>
      </c>
      <c r="S3" s="49"/>
      <c r="T3" s="49"/>
      <c r="X3" s="48" t="s">
        <v>1491</v>
      </c>
      <c r="Y3" s="49"/>
      <c r="Z3" s="49"/>
      <c r="AB3" s="48" t="s">
        <v>1492</v>
      </c>
      <c r="AC3" s="49"/>
      <c r="AD3" s="49"/>
    </row>
    <row r="4" spans="1:30" ht="15.75" x14ac:dyDescent="0.25">
      <c r="B4" s="9" t="s">
        <v>581</v>
      </c>
      <c r="C4" s="8" t="s">
        <v>583</v>
      </c>
      <c r="D4" s="8" t="s">
        <v>584</v>
      </c>
      <c r="N4" s="9" t="s">
        <v>581</v>
      </c>
      <c r="O4" s="8" t="s">
        <v>583</v>
      </c>
      <c r="P4" s="8" t="s">
        <v>584</v>
      </c>
      <c r="R4" s="9" t="s">
        <v>581</v>
      </c>
      <c r="S4" s="8" t="s">
        <v>583</v>
      </c>
      <c r="T4" s="8" t="s">
        <v>584</v>
      </c>
      <c r="X4" s="9" t="s">
        <v>581</v>
      </c>
      <c r="Y4" s="8" t="s">
        <v>583</v>
      </c>
      <c r="Z4" s="8" t="s">
        <v>584</v>
      </c>
      <c r="AB4" s="9" t="s">
        <v>581</v>
      </c>
      <c r="AC4" s="8" t="s">
        <v>583</v>
      </c>
      <c r="AD4" s="8" t="s">
        <v>584</v>
      </c>
    </row>
    <row r="5" spans="1:30" x14ac:dyDescent="0.25">
      <c r="B5" s="10" t="s">
        <v>70</v>
      </c>
      <c r="C5" s="1">
        <f>COUNTIF(DataSet!AT3:AT280,"YES")</f>
        <v>63</v>
      </c>
      <c r="D5" s="11">
        <f>C5/C$7</f>
        <v>0.42</v>
      </c>
      <c r="N5" s="10" t="s">
        <v>142</v>
      </c>
      <c r="O5" s="1">
        <v>12</v>
      </c>
      <c r="P5" s="13">
        <f t="shared" ref="P5:P20" si="0">O5/O$21</f>
        <v>0.19047619047619047</v>
      </c>
      <c r="R5" s="10" t="s">
        <v>142</v>
      </c>
      <c r="S5" s="1">
        <v>12</v>
      </c>
      <c r="T5" s="13">
        <f t="shared" ref="T5:T19" si="1">S5/S$21</f>
        <v>0.08</v>
      </c>
      <c r="X5" s="10" t="s">
        <v>149</v>
      </c>
      <c r="Y5" s="1">
        <v>8</v>
      </c>
      <c r="Z5" s="13">
        <f>Y5/Y$21</f>
        <v>0.12698412698412698</v>
      </c>
      <c r="AB5" s="10" t="s">
        <v>149</v>
      </c>
      <c r="AC5" s="1">
        <v>8</v>
      </c>
      <c r="AD5" s="13">
        <f t="shared" ref="AD5:AD19" si="2">AC5/AC$21</f>
        <v>5.3333333333333337E-2</v>
      </c>
    </row>
    <row r="6" spans="1:30" x14ac:dyDescent="0.25">
      <c r="B6" s="10" t="s">
        <v>130</v>
      </c>
      <c r="C6" s="1">
        <f>COUNTIF(DataSet!AT3:AT280,"NO")</f>
        <v>87</v>
      </c>
      <c r="D6" s="11">
        <f>C6/C$7</f>
        <v>0.57999999999999996</v>
      </c>
      <c r="N6" s="10" t="s">
        <v>36</v>
      </c>
      <c r="O6" s="1">
        <v>8</v>
      </c>
      <c r="P6" s="13">
        <f t="shared" si="0"/>
        <v>0.12698412698412698</v>
      </c>
      <c r="R6" s="10" t="s">
        <v>36</v>
      </c>
      <c r="S6" s="1">
        <v>8</v>
      </c>
      <c r="T6" s="13">
        <f t="shared" si="1"/>
        <v>5.3333333333333337E-2</v>
      </c>
      <c r="X6" s="10" t="s">
        <v>142</v>
      </c>
      <c r="Y6" s="1">
        <v>6</v>
      </c>
      <c r="Z6" s="13">
        <f t="shared" ref="Z6:Z20" si="3">Y6/Y$21</f>
        <v>9.5238095238095233E-2</v>
      </c>
      <c r="AB6" s="10" t="s">
        <v>142</v>
      </c>
      <c r="AC6" s="1">
        <v>6</v>
      </c>
      <c r="AD6" s="13">
        <f t="shared" si="2"/>
        <v>0.04</v>
      </c>
    </row>
    <row r="7" spans="1:30" ht="15.75" x14ac:dyDescent="0.25">
      <c r="B7" s="9" t="s">
        <v>582</v>
      </c>
      <c r="C7" s="8">
        <f>SUM(C5:C6)</f>
        <v>150</v>
      </c>
      <c r="D7" s="12">
        <f>SUM(D5:D6)</f>
        <v>1</v>
      </c>
      <c r="N7" s="10" t="s">
        <v>149</v>
      </c>
      <c r="O7" s="1">
        <v>7</v>
      </c>
      <c r="P7" s="13">
        <f t="shared" si="0"/>
        <v>0.1111111111111111</v>
      </c>
      <c r="R7" s="10" t="s">
        <v>149</v>
      </c>
      <c r="S7" s="1">
        <v>7</v>
      </c>
      <c r="T7" s="13">
        <f t="shared" si="1"/>
        <v>4.6666666666666669E-2</v>
      </c>
      <c r="X7" s="10" t="s">
        <v>161</v>
      </c>
      <c r="Y7" s="1">
        <v>5</v>
      </c>
      <c r="Z7" s="13">
        <f t="shared" si="3"/>
        <v>7.9365079365079361E-2</v>
      </c>
      <c r="AB7" s="10" t="s">
        <v>161</v>
      </c>
      <c r="AC7" s="1">
        <v>5</v>
      </c>
      <c r="AD7" s="13">
        <f t="shared" si="2"/>
        <v>3.3333333333333333E-2</v>
      </c>
    </row>
    <row r="8" spans="1:30" x14ac:dyDescent="0.25">
      <c r="N8" s="10" t="s">
        <v>32</v>
      </c>
      <c r="O8" s="1">
        <v>7</v>
      </c>
      <c r="P8" s="13">
        <f t="shared" si="0"/>
        <v>0.1111111111111111</v>
      </c>
      <c r="R8" s="10" t="s">
        <v>32</v>
      </c>
      <c r="S8" s="1">
        <v>7</v>
      </c>
      <c r="T8" s="13">
        <f t="shared" si="1"/>
        <v>4.6666666666666669E-2</v>
      </c>
      <c r="X8" s="10" t="s">
        <v>36</v>
      </c>
      <c r="Y8" s="1">
        <v>5</v>
      </c>
      <c r="Z8" s="13">
        <f t="shared" si="3"/>
        <v>7.9365079365079361E-2</v>
      </c>
      <c r="AB8" s="10" t="s">
        <v>36</v>
      </c>
      <c r="AC8" s="1">
        <v>5</v>
      </c>
      <c r="AD8" s="13">
        <f t="shared" si="2"/>
        <v>3.3333333333333333E-2</v>
      </c>
    </row>
    <row r="9" spans="1:30" x14ac:dyDescent="0.25">
      <c r="N9" s="10" t="s">
        <v>43</v>
      </c>
      <c r="O9" s="1">
        <v>7</v>
      </c>
      <c r="P9" s="13">
        <f t="shared" si="0"/>
        <v>0.1111111111111111</v>
      </c>
      <c r="R9" s="10" t="s">
        <v>43</v>
      </c>
      <c r="S9" s="1">
        <v>7</v>
      </c>
      <c r="T9" s="13">
        <f t="shared" si="1"/>
        <v>4.6666666666666669E-2</v>
      </c>
      <c r="X9" s="10" t="s">
        <v>42</v>
      </c>
      <c r="Y9" s="1">
        <v>4</v>
      </c>
      <c r="Z9" s="13">
        <f t="shared" si="3"/>
        <v>6.3492063492063489E-2</v>
      </c>
      <c r="AB9" s="10" t="s">
        <v>42</v>
      </c>
      <c r="AC9" s="1">
        <v>4</v>
      </c>
      <c r="AD9" s="13">
        <f t="shared" si="2"/>
        <v>2.6666666666666668E-2</v>
      </c>
    </row>
    <row r="10" spans="1:30" x14ac:dyDescent="0.25">
      <c r="N10" s="10" t="s">
        <v>1149</v>
      </c>
      <c r="O10" s="1">
        <v>6</v>
      </c>
      <c r="P10" s="13">
        <f t="shared" si="0"/>
        <v>9.5238095238095233E-2</v>
      </c>
      <c r="R10" s="10" t="s">
        <v>1149</v>
      </c>
      <c r="S10" s="1">
        <v>6</v>
      </c>
      <c r="T10" s="13">
        <f t="shared" si="1"/>
        <v>0.04</v>
      </c>
      <c r="X10" s="10" t="s">
        <v>458</v>
      </c>
      <c r="Y10" s="1">
        <v>4</v>
      </c>
      <c r="Z10" s="13">
        <f t="shared" si="3"/>
        <v>6.3492063492063489E-2</v>
      </c>
      <c r="AB10" s="10" t="s">
        <v>458</v>
      </c>
      <c r="AC10" s="1">
        <v>4</v>
      </c>
      <c r="AD10" s="13">
        <f t="shared" si="2"/>
        <v>2.6666666666666668E-2</v>
      </c>
    </row>
    <row r="11" spans="1:30" x14ac:dyDescent="0.25">
      <c r="N11" s="10" t="s">
        <v>458</v>
      </c>
      <c r="O11" s="1">
        <v>5</v>
      </c>
      <c r="P11" s="13">
        <f t="shared" si="0"/>
        <v>7.9365079365079361E-2</v>
      </c>
      <c r="R11" s="10" t="s">
        <v>458</v>
      </c>
      <c r="S11" s="1">
        <v>5</v>
      </c>
      <c r="T11" s="13">
        <f t="shared" si="1"/>
        <v>3.3333333333333333E-2</v>
      </c>
      <c r="X11" s="10" t="s">
        <v>43</v>
      </c>
      <c r="Y11" s="1">
        <v>3</v>
      </c>
      <c r="Z11" s="13">
        <f t="shared" si="3"/>
        <v>4.7619047619047616E-2</v>
      </c>
      <c r="AB11" s="10" t="s">
        <v>43</v>
      </c>
      <c r="AC11" s="1">
        <v>3</v>
      </c>
      <c r="AD11" s="13">
        <f t="shared" si="2"/>
        <v>0.02</v>
      </c>
    </row>
    <row r="12" spans="1:30" x14ac:dyDescent="0.25">
      <c r="N12" s="10" t="s">
        <v>33</v>
      </c>
      <c r="O12" s="1">
        <v>4</v>
      </c>
      <c r="P12" s="13">
        <f t="shared" si="0"/>
        <v>6.3492063492063489E-2</v>
      </c>
      <c r="R12" s="10" t="s">
        <v>33</v>
      </c>
      <c r="S12" s="1">
        <v>4</v>
      </c>
      <c r="T12" s="13">
        <f t="shared" si="1"/>
        <v>2.6666666666666668E-2</v>
      </c>
      <c r="X12" s="10" t="s">
        <v>1149</v>
      </c>
      <c r="Y12" s="1">
        <v>3</v>
      </c>
      <c r="Z12" s="13">
        <f t="shared" si="3"/>
        <v>4.7619047619047616E-2</v>
      </c>
      <c r="AB12" s="10" t="s">
        <v>1149</v>
      </c>
      <c r="AC12" s="1">
        <v>3</v>
      </c>
      <c r="AD12" s="13">
        <f t="shared" si="2"/>
        <v>0.02</v>
      </c>
    </row>
    <row r="13" spans="1:30" x14ac:dyDescent="0.25">
      <c r="N13" s="10" t="s">
        <v>152</v>
      </c>
      <c r="O13" s="1">
        <v>4</v>
      </c>
      <c r="P13" s="13">
        <f t="shared" si="0"/>
        <v>6.3492063492063489E-2</v>
      </c>
      <c r="R13" s="10" t="s">
        <v>152</v>
      </c>
      <c r="S13" s="1">
        <v>4</v>
      </c>
      <c r="T13" s="13">
        <f t="shared" si="1"/>
        <v>2.6666666666666668E-2</v>
      </c>
      <c r="X13" s="10" t="s">
        <v>1328</v>
      </c>
      <c r="Y13" s="1">
        <v>2</v>
      </c>
      <c r="Z13" s="13">
        <f t="shared" si="3"/>
        <v>3.1746031746031744E-2</v>
      </c>
      <c r="AB13" s="10" t="s">
        <v>1328</v>
      </c>
      <c r="AC13" s="1">
        <v>2</v>
      </c>
      <c r="AD13" s="13">
        <f t="shared" si="2"/>
        <v>1.3333333333333334E-2</v>
      </c>
    </row>
    <row r="14" spans="1:30" x14ac:dyDescent="0.25">
      <c r="N14" s="10" t="s">
        <v>42</v>
      </c>
      <c r="O14" s="1">
        <v>3</v>
      </c>
      <c r="P14" s="13">
        <f t="shared" si="0"/>
        <v>4.7619047619047616E-2</v>
      </c>
      <c r="R14" s="10" t="s">
        <v>42</v>
      </c>
      <c r="S14" s="1">
        <v>3</v>
      </c>
      <c r="T14" s="13">
        <f t="shared" si="1"/>
        <v>0.02</v>
      </c>
      <c r="X14" s="10" t="s">
        <v>132</v>
      </c>
      <c r="Y14" s="1">
        <v>2</v>
      </c>
      <c r="Z14" s="13">
        <f t="shared" si="3"/>
        <v>3.1746031746031744E-2</v>
      </c>
      <c r="AB14" s="10" t="s">
        <v>132</v>
      </c>
      <c r="AC14" s="1">
        <v>2</v>
      </c>
      <c r="AD14" s="13">
        <f t="shared" si="2"/>
        <v>1.3333333333333334E-2</v>
      </c>
    </row>
    <row r="15" spans="1:30" x14ac:dyDescent="0.25">
      <c r="N15" s="10" t="s">
        <v>132</v>
      </c>
      <c r="O15" s="1">
        <v>2</v>
      </c>
      <c r="P15" s="13">
        <f t="shared" si="0"/>
        <v>3.1746031746031744E-2</v>
      </c>
      <c r="R15" s="10" t="s">
        <v>132</v>
      </c>
      <c r="S15" s="1">
        <v>2</v>
      </c>
      <c r="T15" s="13">
        <f t="shared" si="1"/>
        <v>1.3333333333333334E-2</v>
      </c>
      <c r="X15" s="10" t="s">
        <v>1206</v>
      </c>
      <c r="Y15" s="1">
        <v>2</v>
      </c>
      <c r="Z15" s="13">
        <f t="shared" si="3"/>
        <v>3.1746031746031744E-2</v>
      </c>
      <c r="AB15" s="10" t="s">
        <v>1206</v>
      </c>
      <c r="AC15" s="1">
        <v>2</v>
      </c>
      <c r="AD15" s="13">
        <f t="shared" si="2"/>
        <v>1.3333333333333334E-2</v>
      </c>
    </row>
    <row r="16" spans="1:30" x14ac:dyDescent="0.25">
      <c r="N16" s="10" t="s">
        <v>1206</v>
      </c>
      <c r="O16" s="1">
        <v>2</v>
      </c>
      <c r="P16" s="13">
        <f t="shared" si="0"/>
        <v>3.1746031746031744E-2</v>
      </c>
      <c r="R16" s="10" t="s">
        <v>1206</v>
      </c>
      <c r="S16" s="1">
        <v>2</v>
      </c>
      <c r="T16" s="13">
        <f t="shared" si="1"/>
        <v>1.3333333333333334E-2</v>
      </c>
      <c r="X16" s="10" t="s">
        <v>152</v>
      </c>
      <c r="Y16" s="1">
        <v>2</v>
      </c>
      <c r="Z16" s="13">
        <f t="shared" si="3"/>
        <v>3.1746031746031744E-2</v>
      </c>
      <c r="AB16" s="10" t="s">
        <v>152</v>
      </c>
      <c r="AC16" s="1">
        <v>2</v>
      </c>
      <c r="AD16" s="13">
        <f t="shared" si="2"/>
        <v>1.3333333333333334E-2</v>
      </c>
    </row>
    <row r="17" spans="14:30" x14ac:dyDescent="0.25">
      <c r="N17" s="10" t="s">
        <v>156</v>
      </c>
      <c r="O17" s="1">
        <v>2</v>
      </c>
      <c r="P17" s="13">
        <f t="shared" si="0"/>
        <v>3.1746031746031744E-2</v>
      </c>
      <c r="R17" s="10" t="s">
        <v>156</v>
      </c>
      <c r="S17" s="1">
        <v>2</v>
      </c>
      <c r="T17" s="13">
        <f t="shared" si="1"/>
        <v>1.3333333333333334E-2</v>
      </c>
      <c r="X17" s="10" t="s">
        <v>156</v>
      </c>
      <c r="Y17" s="1">
        <v>2</v>
      </c>
      <c r="Z17" s="13">
        <f t="shared" si="3"/>
        <v>3.1746031746031744E-2</v>
      </c>
      <c r="AB17" s="10" t="s">
        <v>156</v>
      </c>
      <c r="AC17" s="1">
        <v>2</v>
      </c>
      <c r="AD17" s="13">
        <f t="shared" si="2"/>
        <v>1.3333333333333334E-2</v>
      </c>
    </row>
    <row r="18" spans="14:30" x14ac:dyDescent="0.25">
      <c r="N18" s="10" t="s">
        <v>37</v>
      </c>
      <c r="O18" s="1">
        <v>2</v>
      </c>
      <c r="P18" s="13">
        <f t="shared" si="0"/>
        <v>3.1746031746031744E-2</v>
      </c>
      <c r="R18" s="10" t="s">
        <v>37</v>
      </c>
      <c r="S18" s="1">
        <v>2</v>
      </c>
      <c r="T18" s="13">
        <f t="shared" si="1"/>
        <v>1.3333333333333334E-2</v>
      </c>
      <c r="X18" s="10" t="s">
        <v>37</v>
      </c>
      <c r="Y18" s="1">
        <v>2</v>
      </c>
      <c r="Z18" s="13">
        <f t="shared" si="3"/>
        <v>3.1746031746031744E-2</v>
      </c>
      <c r="AB18" s="10" t="s">
        <v>37</v>
      </c>
      <c r="AC18" s="1">
        <v>2</v>
      </c>
      <c r="AD18" s="13">
        <f t="shared" si="2"/>
        <v>1.3333333333333334E-2</v>
      </c>
    </row>
    <row r="19" spans="14:30" x14ac:dyDescent="0.25">
      <c r="N19" s="10" t="s">
        <v>899</v>
      </c>
      <c r="O19" s="1">
        <v>2</v>
      </c>
      <c r="P19" s="13">
        <f t="shared" si="0"/>
        <v>3.1746031746031744E-2</v>
      </c>
      <c r="R19" s="10" t="s">
        <v>899</v>
      </c>
      <c r="S19" s="1">
        <v>2</v>
      </c>
      <c r="T19" s="13">
        <f t="shared" si="1"/>
        <v>1.3333333333333334E-2</v>
      </c>
      <c r="X19" s="10" t="s">
        <v>702</v>
      </c>
      <c r="Y19" s="1">
        <v>2</v>
      </c>
      <c r="Z19" s="13">
        <f t="shared" si="3"/>
        <v>3.1746031746031744E-2</v>
      </c>
      <c r="AB19" s="10" t="s">
        <v>702</v>
      </c>
      <c r="AC19" s="1">
        <v>2</v>
      </c>
      <c r="AD19" s="13">
        <f t="shared" si="2"/>
        <v>1.3333333333333334E-2</v>
      </c>
    </row>
    <row r="20" spans="14:30" x14ac:dyDescent="0.25">
      <c r="N20" s="10" t="s">
        <v>46</v>
      </c>
      <c r="O20" s="1">
        <v>20</v>
      </c>
      <c r="P20" s="13">
        <f t="shared" si="0"/>
        <v>0.31746031746031744</v>
      </c>
      <c r="R20" s="10" t="s">
        <v>46</v>
      </c>
      <c r="S20" s="1">
        <v>20</v>
      </c>
      <c r="T20" s="13">
        <f t="shared" ref="T20" si="4">S20/S$21</f>
        <v>0.13333333333333333</v>
      </c>
      <c r="X20" s="10" t="s">
        <v>46</v>
      </c>
      <c r="Y20" s="1">
        <v>11</v>
      </c>
      <c r="Z20" s="13">
        <f t="shared" si="3"/>
        <v>0.17460317460317459</v>
      </c>
      <c r="AB20" s="10" t="s">
        <v>46</v>
      </c>
      <c r="AC20" s="1">
        <v>8</v>
      </c>
      <c r="AD20" s="13">
        <f t="shared" ref="AD20" si="5">AC20/AC$21</f>
        <v>5.3333333333333337E-2</v>
      </c>
    </row>
    <row r="21" spans="14:30" ht="15.75" x14ac:dyDescent="0.25">
      <c r="N21" s="9" t="s">
        <v>603</v>
      </c>
      <c r="O21" s="8">
        <f>C5</f>
        <v>63</v>
      </c>
      <c r="P21" s="12" t="s">
        <v>306</v>
      </c>
      <c r="R21" s="9" t="s">
        <v>603</v>
      </c>
      <c r="S21" s="8">
        <f>C7</f>
        <v>150</v>
      </c>
      <c r="T21" s="12" t="s">
        <v>306</v>
      </c>
      <c r="X21" s="9" t="s">
        <v>603</v>
      </c>
      <c r="Y21" s="8">
        <f>C5</f>
        <v>63</v>
      </c>
      <c r="Z21" s="12" t="s">
        <v>306</v>
      </c>
      <c r="AB21" s="9" t="s">
        <v>603</v>
      </c>
      <c r="AC21" s="8">
        <f>C7</f>
        <v>150</v>
      </c>
      <c r="AD21" s="12" t="s">
        <v>306</v>
      </c>
    </row>
    <row r="24" spans="14:30" ht="15.75" x14ac:dyDescent="0.25">
      <c r="W24" s="4"/>
    </row>
  </sheetData>
  <sortState xmlns:xlrd2="http://schemas.microsoft.com/office/spreadsheetml/2017/richdata2" ref="AB5:AD19">
    <sortCondition descending="1" ref="AC5:AC19"/>
  </sortState>
  <mergeCells count="6">
    <mergeCell ref="N3:P3"/>
    <mergeCell ref="R3:T3"/>
    <mergeCell ref="N2:T2"/>
    <mergeCell ref="X3:Z3"/>
    <mergeCell ref="X2:AD2"/>
    <mergeCell ref="AB3:AD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O25"/>
  <sheetViews>
    <sheetView showGridLines="0" workbookViewId="0">
      <selection activeCell="C9" sqref="C9"/>
    </sheetView>
  </sheetViews>
  <sheetFormatPr defaultRowHeight="15" x14ac:dyDescent="0.25"/>
  <cols>
    <col min="1" max="1" width="9.140625" style="1"/>
    <col min="2" max="2" width="41.28515625" style="1" bestFit="1" customWidth="1"/>
    <col min="3" max="4" width="21" style="1" customWidth="1"/>
    <col min="5" max="5" width="9.140625" style="1"/>
    <col min="6" max="6" width="41.28515625" style="1" bestFit="1" customWidth="1"/>
    <col min="7" max="7" width="20" style="1" bestFit="1" customWidth="1"/>
    <col min="8" max="8" width="21" style="1" bestFit="1" customWidth="1"/>
    <col min="9" max="16384" width="9.140625" style="1"/>
  </cols>
  <sheetData>
    <row r="2" spans="1:15" ht="15.75" x14ac:dyDescent="0.25">
      <c r="A2" s="4" t="s">
        <v>356</v>
      </c>
    </row>
    <row r="3" spans="1:15" ht="15.75" x14ac:dyDescent="0.25">
      <c r="A3" s="4"/>
    </row>
    <row r="4" spans="1:15" x14ac:dyDescent="0.25">
      <c r="B4" s="48" t="s">
        <v>1615</v>
      </c>
      <c r="C4" s="49"/>
      <c r="D4" s="49"/>
      <c r="F4" s="48" t="s">
        <v>1492</v>
      </c>
      <c r="G4" s="49"/>
      <c r="H4" s="49"/>
    </row>
    <row r="5" spans="1:15" ht="15.75" x14ac:dyDescent="0.25">
      <c r="B5" s="9" t="s">
        <v>581</v>
      </c>
      <c r="C5" s="8" t="s">
        <v>583</v>
      </c>
      <c r="D5" s="8" t="s">
        <v>584</v>
      </c>
      <c r="F5" s="9" t="s">
        <v>581</v>
      </c>
      <c r="G5" s="8" t="s">
        <v>583</v>
      </c>
      <c r="H5" s="8" t="s">
        <v>584</v>
      </c>
    </row>
    <row r="6" spans="1:15" x14ac:dyDescent="0.25">
      <c r="B6" s="10" t="s">
        <v>466</v>
      </c>
      <c r="C6" s="1">
        <v>30</v>
      </c>
      <c r="D6" s="13">
        <f t="shared" ref="D6:D12" si="0">C6/C$13</f>
        <v>0.47619047619047616</v>
      </c>
      <c r="F6" s="10" t="s">
        <v>466</v>
      </c>
      <c r="G6" s="1">
        <v>30</v>
      </c>
      <c r="H6" s="13">
        <f t="shared" ref="H6:H12" si="1">G6/G$13</f>
        <v>0.2</v>
      </c>
    </row>
    <row r="7" spans="1:15" x14ac:dyDescent="0.25">
      <c r="B7" s="10" t="s">
        <v>1503</v>
      </c>
      <c r="C7" s="1">
        <v>12</v>
      </c>
      <c r="D7" s="13">
        <f t="shared" si="0"/>
        <v>0.19047619047619047</v>
      </c>
      <c r="F7" s="10" t="s">
        <v>1503</v>
      </c>
      <c r="G7" s="1">
        <v>12</v>
      </c>
      <c r="H7" s="13">
        <f t="shared" si="1"/>
        <v>0.08</v>
      </c>
    </row>
    <row r="8" spans="1:15" x14ac:dyDescent="0.25">
      <c r="B8" s="10" t="s">
        <v>62</v>
      </c>
      <c r="C8" s="1">
        <v>10</v>
      </c>
      <c r="D8" s="13">
        <f t="shared" si="0"/>
        <v>0.15873015873015872</v>
      </c>
      <c r="F8" s="10" t="s">
        <v>62</v>
      </c>
      <c r="G8" s="1">
        <v>10</v>
      </c>
      <c r="H8" s="13">
        <f t="shared" si="1"/>
        <v>6.6666666666666666E-2</v>
      </c>
      <c r="O8"/>
    </row>
    <row r="9" spans="1:15" x14ac:dyDescent="0.25">
      <c r="B9" s="10" t="s">
        <v>1496</v>
      </c>
      <c r="C9" s="1">
        <v>5</v>
      </c>
      <c r="D9" s="13">
        <f t="shared" si="0"/>
        <v>7.9365079365079361E-2</v>
      </c>
      <c r="F9" s="10" t="s">
        <v>1496</v>
      </c>
      <c r="G9" s="1">
        <v>5</v>
      </c>
      <c r="H9" s="13">
        <f t="shared" si="1"/>
        <v>3.3333333333333333E-2</v>
      </c>
    </row>
    <row r="10" spans="1:15" x14ac:dyDescent="0.25">
      <c r="B10" s="10" t="s">
        <v>46</v>
      </c>
      <c r="C10" s="1">
        <v>3</v>
      </c>
      <c r="D10" s="13">
        <f t="shared" si="0"/>
        <v>4.7619047619047616E-2</v>
      </c>
      <c r="F10" s="10" t="s">
        <v>46</v>
      </c>
      <c r="G10" s="1">
        <v>3</v>
      </c>
      <c r="H10" s="13">
        <f t="shared" si="1"/>
        <v>0.02</v>
      </c>
    </row>
    <row r="11" spans="1:15" x14ac:dyDescent="0.25">
      <c r="B11" s="10" t="s">
        <v>1330</v>
      </c>
      <c r="C11" s="1">
        <v>2</v>
      </c>
      <c r="D11" s="13">
        <f t="shared" si="0"/>
        <v>3.1746031746031744E-2</v>
      </c>
      <c r="F11" s="10" t="s">
        <v>1330</v>
      </c>
      <c r="G11" s="1">
        <v>2</v>
      </c>
      <c r="H11" s="13">
        <f t="shared" si="1"/>
        <v>1.3333333333333334E-2</v>
      </c>
    </row>
    <row r="12" spans="1:15" x14ac:dyDescent="0.25">
      <c r="B12" s="10" t="s">
        <v>1502</v>
      </c>
      <c r="C12" s="1">
        <v>1</v>
      </c>
      <c r="D12" s="13">
        <f t="shared" si="0"/>
        <v>1.5873015873015872E-2</v>
      </c>
      <c r="F12" s="10" t="s">
        <v>1502</v>
      </c>
      <c r="G12" s="1">
        <v>1</v>
      </c>
      <c r="H12" s="13">
        <f t="shared" si="1"/>
        <v>6.6666666666666671E-3</v>
      </c>
    </row>
    <row r="13" spans="1:15" ht="15.75" x14ac:dyDescent="0.25">
      <c r="B13" s="9" t="s">
        <v>582</v>
      </c>
      <c r="C13" s="8">
        <f>SUM(C6:C12)</f>
        <v>63</v>
      </c>
      <c r="D13" s="8"/>
      <c r="F13" s="9" t="s">
        <v>582</v>
      </c>
      <c r="G13" s="8">
        <v>150</v>
      </c>
      <c r="H13" s="8"/>
    </row>
    <row r="16" spans="1:15" x14ac:dyDescent="0.25">
      <c r="O16"/>
    </row>
    <row r="17" spans="15:15" x14ac:dyDescent="0.25">
      <c r="O17"/>
    </row>
    <row r="18" spans="15:15" x14ac:dyDescent="0.25">
      <c r="O18"/>
    </row>
    <row r="19" spans="15:15" x14ac:dyDescent="0.25">
      <c r="O19"/>
    </row>
    <row r="20" spans="15:15" x14ac:dyDescent="0.25">
      <c r="O20"/>
    </row>
    <row r="21" spans="15:15" x14ac:dyDescent="0.25">
      <c r="O21"/>
    </row>
    <row r="22" spans="15:15" x14ac:dyDescent="0.25">
      <c r="O22"/>
    </row>
    <row r="23" spans="15:15" x14ac:dyDescent="0.25">
      <c r="O23"/>
    </row>
    <row r="24" spans="15:15" x14ac:dyDescent="0.25">
      <c r="O24"/>
    </row>
    <row r="25" spans="15:15" x14ac:dyDescent="0.25">
      <c r="O25"/>
    </row>
  </sheetData>
  <sortState xmlns:xlrd2="http://schemas.microsoft.com/office/spreadsheetml/2017/richdata2" ref="F6:H12">
    <sortCondition descending="1" ref="G6:G12"/>
  </sortState>
  <mergeCells count="2">
    <mergeCell ref="B4:D4"/>
    <mergeCell ref="F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30"/>
  <sheetViews>
    <sheetView showGridLines="0" workbookViewId="0">
      <selection activeCell="C19" sqref="C19"/>
    </sheetView>
  </sheetViews>
  <sheetFormatPr defaultRowHeight="15" x14ac:dyDescent="0.25"/>
  <cols>
    <col min="1" max="1" width="9.140625" style="1"/>
    <col min="2" max="2" width="17.28515625" style="1" customWidth="1"/>
    <col min="3" max="3" width="20" style="1" bestFit="1" customWidth="1"/>
    <col min="4" max="4" width="21" style="1" bestFit="1" customWidth="1"/>
    <col min="5" max="16384" width="9.140625" style="1"/>
  </cols>
  <sheetData>
    <row r="2" spans="1:10" ht="15.75" x14ac:dyDescent="0.25">
      <c r="A2" s="4" t="s">
        <v>357</v>
      </c>
    </row>
    <row r="4" spans="1:10" ht="15.75" x14ac:dyDescent="0.25">
      <c r="B4" s="9" t="s">
        <v>581</v>
      </c>
      <c r="C4" s="8" t="s">
        <v>583</v>
      </c>
      <c r="D4" s="8" t="s">
        <v>584</v>
      </c>
    </row>
    <row r="5" spans="1:10" x14ac:dyDescent="0.25">
      <c r="A5" s="1">
        <v>300</v>
      </c>
      <c r="B5" s="10" t="s">
        <v>1040</v>
      </c>
      <c r="C5" s="1">
        <f>COUNTIF(DataSet!AX3:AX180,"&lt;=500")</f>
        <v>80</v>
      </c>
      <c r="D5" s="13">
        <f>C5/C$12</f>
        <v>0.53333333333333333</v>
      </c>
    </row>
    <row r="6" spans="1:10" x14ac:dyDescent="0.25">
      <c r="A6" s="1">
        <v>750</v>
      </c>
      <c r="B6" s="10" t="s">
        <v>607</v>
      </c>
      <c r="C6" s="1">
        <f>COUNTIFS(DataSet!AX3:AX180,"&gt;500",DataSet!AX3:AX180,"&lt;=1000")</f>
        <v>17</v>
      </c>
      <c r="D6" s="13">
        <f t="shared" ref="D6:D11" si="0">C6/C$12</f>
        <v>0.11333333333333333</v>
      </c>
    </row>
    <row r="7" spans="1:10" x14ac:dyDescent="0.25">
      <c r="A7" s="1">
        <v>2000</v>
      </c>
      <c r="B7" s="10" t="s">
        <v>608</v>
      </c>
      <c r="C7" s="1">
        <f>COUNTIFS(DataSet!AX3:AX180,"&gt;1000",DataSet!AX3:AX180,"&lt;=3000")</f>
        <v>18</v>
      </c>
      <c r="D7" s="13">
        <f t="shared" si="0"/>
        <v>0.12</v>
      </c>
    </row>
    <row r="8" spans="1:10" x14ac:dyDescent="0.25">
      <c r="A8" s="1">
        <v>4000</v>
      </c>
      <c r="B8" s="10" t="s">
        <v>609</v>
      </c>
      <c r="C8" s="1">
        <f>COUNTIFS(DataSet!AX3:AX180,"&gt;3000",DataSet!AX3:AX180,"&lt;=5000")</f>
        <v>16</v>
      </c>
      <c r="D8" s="13">
        <f t="shared" si="0"/>
        <v>0.10666666666666667</v>
      </c>
    </row>
    <row r="9" spans="1:10" x14ac:dyDescent="0.25">
      <c r="A9" s="1">
        <v>6500</v>
      </c>
      <c r="B9" s="10" t="s">
        <v>611</v>
      </c>
      <c r="C9" s="1">
        <f>COUNTIFS(DataSet!AX3:AX180,"&gt;5000",DataSet!AX3:AX180,"&lt;=8000")</f>
        <v>2</v>
      </c>
      <c r="D9" s="13">
        <f t="shared" si="0"/>
        <v>1.3333333333333334E-2</v>
      </c>
    </row>
    <row r="10" spans="1:10" x14ac:dyDescent="0.25">
      <c r="A10" s="1">
        <v>9000</v>
      </c>
      <c r="B10" s="10" t="s">
        <v>909</v>
      </c>
      <c r="C10" s="1">
        <f>COUNTIFS(DataSet!AX3:AX180,"&gt;8000",DataSet!AX3:AX180,"&lt;=10000")</f>
        <v>6</v>
      </c>
      <c r="D10" s="13">
        <f t="shared" si="0"/>
        <v>0.04</v>
      </c>
    </row>
    <row r="11" spans="1:10" x14ac:dyDescent="0.25">
      <c r="A11" s="1">
        <v>15000</v>
      </c>
      <c r="B11" s="10" t="s">
        <v>610</v>
      </c>
      <c r="C11" s="1">
        <f>COUNTIF(DataSet!AX3:AX180,"&gt;10000")</f>
        <v>11</v>
      </c>
      <c r="D11" s="13">
        <f t="shared" si="0"/>
        <v>7.3333333333333334E-2</v>
      </c>
    </row>
    <row r="12" spans="1:10" ht="15.75" x14ac:dyDescent="0.25">
      <c r="B12" s="9" t="s">
        <v>582</v>
      </c>
      <c r="C12" s="8">
        <f>SUM(C5:C11)</f>
        <v>150</v>
      </c>
      <c r="D12" s="12">
        <f>SUM(D5:D11)</f>
        <v>1</v>
      </c>
    </row>
    <row r="13" spans="1:10" ht="15.75" x14ac:dyDescent="0.25">
      <c r="B13" s="18" t="s">
        <v>1616</v>
      </c>
      <c r="D13" s="32">
        <f>AVERAGE(DataSet!AX3:AX200)</f>
        <v>13062.02</v>
      </c>
      <c r="J13"/>
    </row>
    <row r="14" spans="1:10" ht="31.5" x14ac:dyDescent="0.25">
      <c r="B14" s="18" t="s">
        <v>1617</v>
      </c>
      <c r="D14" s="32">
        <f>SUMPRODUCT(A5:A11,D5:D11)</f>
        <v>2458.3333333333335</v>
      </c>
      <c r="J14"/>
    </row>
    <row r="15" spans="1:10" x14ac:dyDescent="0.25">
      <c r="J15"/>
    </row>
    <row r="16" spans="1:10" x14ac:dyDescent="0.25">
      <c r="J16"/>
    </row>
    <row r="17" spans="10:10" x14ac:dyDescent="0.25">
      <c r="J17"/>
    </row>
    <row r="18" spans="10:10" x14ac:dyDescent="0.25">
      <c r="J18"/>
    </row>
    <row r="19" spans="10:10" x14ac:dyDescent="0.25">
      <c r="J19"/>
    </row>
    <row r="20" spans="10:10" x14ac:dyDescent="0.25">
      <c r="J20"/>
    </row>
    <row r="21" spans="10:10" x14ac:dyDescent="0.25">
      <c r="J21"/>
    </row>
    <row r="22" spans="10:10" x14ac:dyDescent="0.25">
      <c r="J22"/>
    </row>
    <row r="23" spans="10:10" x14ac:dyDescent="0.25">
      <c r="J23"/>
    </row>
    <row r="24" spans="10:10" x14ac:dyDescent="0.25">
      <c r="J24"/>
    </row>
    <row r="25" spans="10:10" x14ac:dyDescent="0.25">
      <c r="J25"/>
    </row>
    <row r="26" spans="10:10" x14ac:dyDescent="0.25">
      <c r="J26"/>
    </row>
    <row r="27" spans="10:10" x14ac:dyDescent="0.25">
      <c r="J27"/>
    </row>
    <row r="28" spans="10:10" x14ac:dyDescent="0.25">
      <c r="J28"/>
    </row>
    <row r="29" spans="10:10" x14ac:dyDescent="0.25">
      <c r="J29"/>
    </row>
    <row r="30" spans="10:10" x14ac:dyDescent="0.25">
      <c r="J30"/>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U8"/>
  <sheetViews>
    <sheetView showGridLines="0" workbookViewId="0">
      <selection activeCell="H29" sqref="H29"/>
    </sheetView>
  </sheetViews>
  <sheetFormatPr defaultRowHeight="15" x14ac:dyDescent="0.25"/>
  <cols>
    <col min="1" max="1" width="9.140625" style="1"/>
    <col min="2" max="2" width="9.5703125" style="1" bestFit="1" customWidth="1"/>
    <col min="3" max="4" width="22.28515625" style="1" customWidth="1"/>
    <col min="5" max="13" width="9.140625" style="1"/>
    <col min="14" max="14" width="21.42578125" style="1" bestFit="1" customWidth="1"/>
    <col min="15" max="16" width="24.7109375" style="1" customWidth="1"/>
    <col min="17" max="18" width="9.140625" style="1"/>
    <col min="19" max="19" width="21.42578125" style="1" bestFit="1" customWidth="1"/>
    <col min="20" max="21" width="24.7109375" style="1" customWidth="1"/>
    <col min="22" max="16384" width="9.140625" style="1"/>
  </cols>
  <sheetData>
    <row r="2" spans="1:21" ht="15.75" x14ac:dyDescent="0.25">
      <c r="A2" s="4" t="s">
        <v>358</v>
      </c>
    </row>
    <row r="3" spans="1:21" x14ac:dyDescent="0.25">
      <c r="N3" s="48" t="s">
        <v>612</v>
      </c>
      <c r="O3" s="49"/>
      <c r="P3" s="49"/>
      <c r="S3" s="48" t="s">
        <v>605</v>
      </c>
      <c r="T3" s="49"/>
      <c r="U3" s="49"/>
    </row>
    <row r="4" spans="1:21" ht="15.75" x14ac:dyDescent="0.25">
      <c r="B4" s="9" t="s">
        <v>581</v>
      </c>
      <c r="C4" s="8" t="s">
        <v>583</v>
      </c>
      <c r="D4" s="8" t="s">
        <v>584</v>
      </c>
      <c r="N4" s="9" t="s">
        <v>581</v>
      </c>
      <c r="O4" s="8" t="s">
        <v>583</v>
      </c>
      <c r="P4" s="8" t="s">
        <v>584</v>
      </c>
      <c r="S4" s="9" t="s">
        <v>581</v>
      </c>
      <c r="T4" s="8" t="s">
        <v>583</v>
      </c>
      <c r="U4" s="8" t="s">
        <v>584</v>
      </c>
    </row>
    <row r="5" spans="1:21" x14ac:dyDescent="0.25">
      <c r="B5" s="10" t="s">
        <v>70</v>
      </c>
      <c r="C5" s="1">
        <f>COUNTIF(DataSet!AY3:AY280,"YES")</f>
        <v>45</v>
      </c>
      <c r="D5" s="11">
        <f>C5/C$7</f>
        <v>0.3</v>
      </c>
      <c r="N5" s="10" t="s">
        <v>55</v>
      </c>
      <c r="O5" s="1">
        <f>COUNTA(DataSet!AZ3:AZ279)</f>
        <v>42</v>
      </c>
      <c r="P5" s="14">
        <f>O5/O$8</f>
        <v>0.93333333333333335</v>
      </c>
      <c r="S5" s="10" t="s">
        <v>55</v>
      </c>
      <c r="T5" s="1">
        <f>O5</f>
        <v>42</v>
      </c>
      <c r="U5" s="14">
        <f>T5/T$8</f>
        <v>0.28000000000000003</v>
      </c>
    </row>
    <row r="6" spans="1:21" x14ac:dyDescent="0.25">
      <c r="B6" s="10" t="s">
        <v>130</v>
      </c>
      <c r="C6" s="1">
        <f>COUNTIF(DataSet!AY3:AY280,"NO")</f>
        <v>105</v>
      </c>
      <c r="D6" s="11">
        <f>C6/C$7</f>
        <v>0.7</v>
      </c>
      <c r="N6" s="10" t="s">
        <v>56</v>
      </c>
      <c r="O6" s="1">
        <f>COUNTA(DataSet!BA3:BA279)</f>
        <v>12</v>
      </c>
      <c r="P6" s="14">
        <f t="shared" ref="P6:P7" si="0">O6/O$8</f>
        <v>0.26666666666666666</v>
      </c>
      <c r="S6" s="10" t="s">
        <v>56</v>
      </c>
      <c r="T6" s="1">
        <f t="shared" ref="T6:T7" si="1">O6</f>
        <v>12</v>
      </c>
      <c r="U6" s="14">
        <f t="shared" ref="U6:U7" si="2">T6/T$8</f>
        <v>0.08</v>
      </c>
    </row>
    <row r="7" spans="1:21" ht="15.75" x14ac:dyDescent="0.25">
      <c r="B7" s="9" t="s">
        <v>582</v>
      </c>
      <c r="C7" s="8">
        <f>SUM(C5:C6)</f>
        <v>150</v>
      </c>
      <c r="D7" s="12">
        <f>SUM(D5:D6)</f>
        <v>1</v>
      </c>
      <c r="N7" s="10" t="s">
        <v>46</v>
      </c>
      <c r="O7" s="1">
        <f>COUNTA(DataSet!BB3:BB279)</f>
        <v>11</v>
      </c>
      <c r="P7" s="14">
        <f t="shared" si="0"/>
        <v>0.24444444444444444</v>
      </c>
      <c r="S7" s="10" t="s">
        <v>46</v>
      </c>
      <c r="T7" s="1">
        <f t="shared" si="1"/>
        <v>11</v>
      </c>
      <c r="U7" s="14">
        <f t="shared" si="2"/>
        <v>7.3333333333333334E-2</v>
      </c>
    </row>
    <row r="8" spans="1:21" ht="15.75" x14ac:dyDescent="0.25">
      <c r="N8" s="9" t="s">
        <v>603</v>
      </c>
      <c r="O8" s="8">
        <f>C5</f>
        <v>45</v>
      </c>
      <c r="P8" s="12" t="s">
        <v>306</v>
      </c>
      <c r="S8" s="9" t="s">
        <v>603</v>
      </c>
      <c r="T8" s="8">
        <f>C7</f>
        <v>150</v>
      </c>
      <c r="U8" s="12" t="s">
        <v>306</v>
      </c>
    </row>
  </sheetData>
  <mergeCells count="2">
    <mergeCell ref="N3:P3"/>
    <mergeCell ref="S3:U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19"/>
  <sheetViews>
    <sheetView showGridLines="0" workbookViewId="0">
      <selection activeCell="B21" sqref="B21"/>
    </sheetView>
  </sheetViews>
  <sheetFormatPr defaultRowHeight="15" x14ac:dyDescent="0.25"/>
  <cols>
    <col min="1" max="1" width="9.140625" style="1"/>
    <col min="2" max="2" width="103.140625" style="1" bestFit="1" customWidth="1"/>
    <col min="3" max="3" width="20" style="1" bestFit="1" customWidth="1"/>
    <col min="4" max="4" width="21" style="1" bestFit="1" customWidth="1"/>
    <col min="5" max="9" width="9.140625" style="1"/>
    <col min="10" max="12" width="9.28515625" style="1" customWidth="1"/>
    <col min="13" max="16384" width="9.140625" style="1"/>
  </cols>
  <sheetData>
    <row r="2" spans="1:12" ht="15.75" x14ac:dyDescent="0.25">
      <c r="A2" s="4" t="s">
        <v>359</v>
      </c>
      <c r="L2"/>
    </row>
    <row r="4" spans="1:12" ht="15.75" x14ac:dyDescent="0.25">
      <c r="B4" s="9" t="s">
        <v>581</v>
      </c>
      <c r="C4" s="8" t="s">
        <v>583</v>
      </c>
      <c r="D4" s="8" t="s">
        <v>584</v>
      </c>
    </row>
    <row r="5" spans="1:12" x14ac:dyDescent="0.25">
      <c r="B5" s="10" t="s">
        <v>1512</v>
      </c>
      <c r="C5" s="1">
        <v>33</v>
      </c>
      <c r="D5" s="13">
        <f t="shared" ref="D5:D14" si="0">C5/C$15</f>
        <v>0.22</v>
      </c>
    </row>
    <row r="6" spans="1:12" x14ac:dyDescent="0.25">
      <c r="B6" s="10" t="s">
        <v>1506</v>
      </c>
      <c r="C6" s="1">
        <v>31</v>
      </c>
      <c r="D6" s="13">
        <f t="shared" si="0"/>
        <v>0.20666666666666667</v>
      </c>
    </row>
    <row r="7" spans="1:12" x14ac:dyDescent="0.25">
      <c r="B7" s="10" t="s">
        <v>62</v>
      </c>
      <c r="C7" s="1">
        <v>20</v>
      </c>
      <c r="D7" s="13">
        <f t="shared" si="0"/>
        <v>0.13333333333333333</v>
      </c>
    </row>
    <row r="8" spans="1:12" x14ac:dyDescent="0.25">
      <c r="B8" s="10" t="s">
        <v>1505</v>
      </c>
      <c r="C8" s="1">
        <v>17</v>
      </c>
      <c r="D8" s="13">
        <f t="shared" si="0"/>
        <v>0.11333333333333333</v>
      </c>
    </row>
    <row r="9" spans="1:12" x14ac:dyDescent="0.25">
      <c r="B9" s="10" t="s">
        <v>1509</v>
      </c>
      <c r="C9" s="1">
        <v>17</v>
      </c>
      <c r="D9" s="13">
        <f t="shared" si="0"/>
        <v>0.11333333333333333</v>
      </c>
    </row>
    <row r="10" spans="1:12" x14ac:dyDescent="0.25">
      <c r="B10" s="10" t="s">
        <v>1504</v>
      </c>
      <c r="C10" s="1">
        <v>10</v>
      </c>
      <c r="D10" s="13">
        <f t="shared" si="0"/>
        <v>6.6666666666666666E-2</v>
      </c>
    </row>
    <row r="11" spans="1:12" x14ac:dyDescent="0.25">
      <c r="B11" s="10" t="s">
        <v>1508</v>
      </c>
      <c r="C11" s="1">
        <v>9</v>
      </c>
      <c r="D11" s="13">
        <f t="shared" si="0"/>
        <v>0.06</v>
      </c>
    </row>
    <row r="12" spans="1:12" x14ac:dyDescent="0.25">
      <c r="B12" s="10" t="s">
        <v>1510</v>
      </c>
      <c r="C12" s="1">
        <v>6</v>
      </c>
      <c r="D12" s="13">
        <f t="shared" si="0"/>
        <v>0.04</v>
      </c>
    </row>
    <row r="13" spans="1:12" x14ac:dyDescent="0.25">
      <c r="B13" s="10" t="s">
        <v>1511</v>
      </c>
      <c r="C13" s="1">
        <v>5</v>
      </c>
      <c r="D13" s="13">
        <f t="shared" si="0"/>
        <v>3.3333333333333333E-2</v>
      </c>
      <c r="L13"/>
    </row>
    <row r="14" spans="1:12" x14ac:dyDescent="0.25">
      <c r="B14" s="10" t="s">
        <v>1507</v>
      </c>
      <c r="C14" s="1">
        <v>2</v>
      </c>
      <c r="D14" s="13">
        <f t="shared" si="0"/>
        <v>1.3333333333333334E-2</v>
      </c>
      <c r="L14"/>
    </row>
    <row r="15" spans="1:12" ht="15.75" x14ac:dyDescent="0.25">
      <c r="B15" s="9" t="s">
        <v>582</v>
      </c>
      <c r="C15" s="8">
        <f>SUM(C5:C14)</f>
        <v>150</v>
      </c>
      <c r="D15" s="20">
        <f>SUM(D5:D14)</f>
        <v>0.99999999999999978</v>
      </c>
      <c r="L15"/>
    </row>
    <row r="16" spans="1:12" x14ac:dyDescent="0.25">
      <c r="L16"/>
    </row>
    <row r="17" spans="12:12" x14ac:dyDescent="0.25">
      <c r="L17"/>
    </row>
    <row r="18" spans="12:12" x14ac:dyDescent="0.25">
      <c r="L18"/>
    </row>
    <row r="19" spans="12:12" x14ac:dyDescent="0.25">
      <c r="L19"/>
    </row>
  </sheetData>
  <sortState xmlns:xlrd2="http://schemas.microsoft.com/office/spreadsheetml/2017/richdata2" ref="B5:D14">
    <sortCondition descending="1" ref="C5:C14"/>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16"/>
  <sheetViews>
    <sheetView showGridLines="0" workbookViewId="0">
      <selection activeCell="D25" sqref="D25"/>
    </sheetView>
  </sheetViews>
  <sheetFormatPr defaultRowHeight="15" x14ac:dyDescent="0.25"/>
  <cols>
    <col min="1" max="1" width="9.140625" style="1"/>
    <col min="2" max="2" width="9.5703125" style="1" bestFit="1" customWidth="1"/>
    <col min="3" max="3" width="20" style="1" bestFit="1" customWidth="1"/>
    <col min="4" max="4" width="21" style="1" bestFit="1" customWidth="1"/>
    <col min="5" max="6" width="9.140625" style="1"/>
    <col min="7" max="7" width="11.7109375" style="1" bestFit="1" customWidth="1"/>
    <col min="8" max="8" width="20" style="1" bestFit="1" customWidth="1"/>
    <col min="9" max="9" width="21" style="1" bestFit="1" customWidth="1"/>
    <col min="10" max="16384" width="9.140625" style="1"/>
  </cols>
  <sheetData>
    <row r="2" spans="1:9" ht="15.75" x14ac:dyDescent="0.25">
      <c r="A2" s="4" t="s">
        <v>360</v>
      </c>
    </row>
    <row r="4" spans="1:9" ht="15.75" x14ac:dyDescent="0.25">
      <c r="B4" s="9" t="s">
        <v>581</v>
      </c>
      <c r="C4" s="8" t="s">
        <v>583</v>
      </c>
      <c r="D4" s="8" t="s">
        <v>584</v>
      </c>
      <c r="G4" s="9" t="s">
        <v>581</v>
      </c>
      <c r="H4" s="8" t="s">
        <v>583</v>
      </c>
      <c r="I4" s="8" t="s">
        <v>584</v>
      </c>
    </row>
    <row r="5" spans="1:9" x14ac:dyDescent="0.25">
      <c r="B5" s="10" t="s">
        <v>613</v>
      </c>
      <c r="C5" s="1">
        <f>COUNTIF(DataSet!BE$3:BE$279,"0")</f>
        <v>1</v>
      </c>
      <c r="D5" s="14">
        <f t="shared" ref="D5:D15" si="0">C5/C$16</f>
        <v>6.6666666666666671E-3</v>
      </c>
      <c r="F5" s="17" t="s">
        <v>627</v>
      </c>
      <c r="G5" s="10" t="s">
        <v>625</v>
      </c>
      <c r="H5" s="1">
        <f>SUM(C5:C11)</f>
        <v>17</v>
      </c>
      <c r="I5" s="14">
        <f>H5/H$8</f>
        <v>0.11333333333333333</v>
      </c>
    </row>
    <row r="6" spans="1:9" x14ac:dyDescent="0.25">
      <c r="B6" s="10" t="s">
        <v>614</v>
      </c>
      <c r="C6" s="1">
        <f>COUNTIF(DataSet!BE$3:BE$279,"1")</f>
        <v>0</v>
      </c>
      <c r="D6" s="14">
        <f t="shared" si="0"/>
        <v>0</v>
      </c>
      <c r="F6" s="17" t="s">
        <v>628</v>
      </c>
      <c r="G6" s="10" t="s">
        <v>626</v>
      </c>
      <c r="H6" s="1">
        <f>C12+C13</f>
        <v>55</v>
      </c>
      <c r="I6" s="14">
        <f t="shared" ref="I6:I7" si="1">H6/H$8</f>
        <v>0.36666666666666664</v>
      </c>
    </row>
    <row r="7" spans="1:9" x14ac:dyDescent="0.25">
      <c r="B7" s="10" t="s">
        <v>615</v>
      </c>
      <c r="C7" s="1">
        <f>COUNTIF(DataSet!BE$3:BE$279,"2")</f>
        <v>0</v>
      </c>
      <c r="D7" s="14">
        <f t="shared" si="0"/>
        <v>0</v>
      </c>
      <c r="F7" s="17" t="s">
        <v>629</v>
      </c>
      <c r="G7" s="10" t="s">
        <v>624</v>
      </c>
      <c r="H7" s="1">
        <f>C14+C15</f>
        <v>78</v>
      </c>
      <c r="I7" s="14">
        <f t="shared" si="1"/>
        <v>0.52</v>
      </c>
    </row>
    <row r="8" spans="1:9" ht="15.75" x14ac:dyDescent="0.25">
      <c r="B8" s="10" t="s">
        <v>616</v>
      </c>
      <c r="C8" s="1">
        <f>COUNTIF(DataSet!BE$3:BE$279,"3")</f>
        <v>1</v>
      </c>
      <c r="D8" s="14">
        <f t="shared" si="0"/>
        <v>6.6666666666666671E-3</v>
      </c>
      <c r="G8" s="9" t="s">
        <v>582</v>
      </c>
      <c r="H8" s="8">
        <f>SUM(H5:H7)</f>
        <v>150</v>
      </c>
      <c r="I8" s="12">
        <f>SUM(I5:I7)</f>
        <v>1</v>
      </c>
    </row>
    <row r="9" spans="1:9" ht="15.75" x14ac:dyDescent="0.25">
      <c r="B9" s="10" t="s">
        <v>617</v>
      </c>
      <c r="C9" s="1">
        <f>COUNTIF(DataSet!BE$3:BE$279,"4")</f>
        <v>2</v>
      </c>
      <c r="D9" s="14">
        <f t="shared" si="0"/>
        <v>1.3333333333333334E-2</v>
      </c>
      <c r="G9" s="18" t="s">
        <v>630</v>
      </c>
      <c r="I9" s="19">
        <f>I7-I5</f>
        <v>0.40666666666666668</v>
      </c>
    </row>
    <row r="10" spans="1:9" x14ac:dyDescent="0.25">
      <c r="B10" s="10" t="s">
        <v>618</v>
      </c>
      <c r="C10" s="1">
        <f>COUNTIF(DataSet!BE$3:BE$279,"5")</f>
        <v>8</v>
      </c>
      <c r="D10" s="14">
        <f t="shared" si="0"/>
        <v>5.3333333333333337E-2</v>
      </c>
    </row>
    <row r="11" spans="1:9" x14ac:dyDescent="0.25">
      <c r="B11" s="10" t="s">
        <v>619</v>
      </c>
      <c r="C11" s="1">
        <f>COUNTIF(DataSet!BE$3:BE$279,"6")</f>
        <v>5</v>
      </c>
      <c r="D11" s="14">
        <f t="shared" si="0"/>
        <v>3.3333333333333333E-2</v>
      </c>
    </row>
    <row r="12" spans="1:9" x14ac:dyDescent="0.25">
      <c r="B12" s="10" t="s">
        <v>620</v>
      </c>
      <c r="C12" s="1">
        <f>COUNTIF(DataSet!BE$3:BE$279,"7")</f>
        <v>16</v>
      </c>
      <c r="D12" s="14">
        <f t="shared" si="0"/>
        <v>0.10666666666666667</v>
      </c>
    </row>
    <row r="13" spans="1:9" x14ac:dyDescent="0.25">
      <c r="B13" s="10" t="s">
        <v>621</v>
      </c>
      <c r="C13" s="1">
        <f>COUNTIF(DataSet!BE$3:BE$279,"8")</f>
        <v>39</v>
      </c>
      <c r="D13" s="14">
        <f t="shared" si="0"/>
        <v>0.26</v>
      </c>
    </row>
    <row r="14" spans="1:9" x14ac:dyDescent="0.25">
      <c r="B14" s="10" t="s">
        <v>622</v>
      </c>
      <c r="C14" s="1">
        <f>COUNTIF(DataSet!BE$3:BE$279,"9")</f>
        <v>37</v>
      </c>
      <c r="D14" s="14">
        <f t="shared" si="0"/>
        <v>0.24666666666666667</v>
      </c>
    </row>
    <row r="15" spans="1:9" x14ac:dyDescent="0.25">
      <c r="B15" s="10" t="s">
        <v>623</v>
      </c>
      <c r="C15" s="1">
        <f>COUNTIF(DataSet!BE$3:BE$279,"10")</f>
        <v>41</v>
      </c>
      <c r="D15" s="14">
        <f t="shared" si="0"/>
        <v>0.27333333333333332</v>
      </c>
    </row>
    <row r="16" spans="1:9" ht="15.75" x14ac:dyDescent="0.25">
      <c r="B16" s="9" t="s">
        <v>582</v>
      </c>
      <c r="C16" s="8">
        <f>SUM(C5:C15)</f>
        <v>150</v>
      </c>
      <c r="D16" s="12">
        <f>SUM(D5:D15)</f>
        <v>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S24"/>
  <sheetViews>
    <sheetView showGridLines="0" workbookViewId="0">
      <selection activeCell="H28" sqref="H28"/>
    </sheetView>
  </sheetViews>
  <sheetFormatPr defaultRowHeight="15" x14ac:dyDescent="0.25"/>
  <cols>
    <col min="1" max="1" width="9.140625" style="1"/>
    <col min="2" max="2" width="17.5703125" style="1" bestFit="1" customWidth="1"/>
    <col min="3" max="3" width="20" style="1" bestFit="1" customWidth="1"/>
    <col min="4" max="4" width="21" style="1" bestFit="1" customWidth="1"/>
    <col min="5" max="16384" width="9.140625" style="1"/>
  </cols>
  <sheetData>
    <row r="2" spans="1:19" ht="15.75" x14ac:dyDescent="0.25">
      <c r="A2" s="4" t="s">
        <v>361</v>
      </c>
    </row>
    <row r="4" spans="1:19" ht="15.75" x14ac:dyDescent="0.25">
      <c r="B4" s="9" t="s">
        <v>581</v>
      </c>
      <c r="C4" s="8" t="s">
        <v>583</v>
      </c>
      <c r="D4" s="8" t="s">
        <v>584</v>
      </c>
    </row>
    <row r="5" spans="1:19" x14ac:dyDescent="0.25">
      <c r="B5" s="10" t="s">
        <v>172</v>
      </c>
      <c r="C5" s="1">
        <f>COUNTIF(DataSet!BG$3:BG$279,'Q14'!B5)</f>
        <v>4</v>
      </c>
      <c r="D5" s="13">
        <f>C5/C$10</f>
        <v>2.6666666666666668E-2</v>
      </c>
    </row>
    <row r="6" spans="1:19" x14ac:dyDescent="0.25">
      <c r="B6" s="10" t="s">
        <v>169</v>
      </c>
      <c r="C6" s="1">
        <f>COUNTIF(DataSet!BG$3:BG$279,'Q14'!B6)</f>
        <v>60</v>
      </c>
      <c r="D6" s="13">
        <f t="shared" ref="D6:D9" si="0">C6/C$10</f>
        <v>0.4</v>
      </c>
    </row>
    <row r="7" spans="1:19" x14ac:dyDescent="0.25">
      <c r="B7" s="10" t="s">
        <v>170</v>
      </c>
      <c r="C7" s="1">
        <f>COUNTIF(DataSet!BG$3:BG$279,'Q14'!B7)</f>
        <v>71</v>
      </c>
      <c r="D7" s="13">
        <f t="shared" si="0"/>
        <v>0.47333333333333333</v>
      </c>
      <c r="S7"/>
    </row>
    <row r="8" spans="1:19" x14ac:dyDescent="0.25">
      <c r="B8" s="10" t="s">
        <v>176</v>
      </c>
      <c r="C8" s="1">
        <f>COUNTIF(DataSet!BG$3:BG$279,'Q14'!B8)</f>
        <v>12</v>
      </c>
      <c r="D8" s="13">
        <f t="shared" si="0"/>
        <v>0.08</v>
      </c>
      <c r="S8"/>
    </row>
    <row r="9" spans="1:19" x14ac:dyDescent="0.25">
      <c r="B9" s="10" t="s">
        <v>173</v>
      </c>
      <c r="C9" s="1">
        <f>COUNTIF(DataSet!BG$3:BG$279,'Q14'!B9)</f>
        <v>3</v>
      </c>
      <c r="D9" s="13">
        <f t="shared" si="0"/>
        <v>0.02</v>
      </c>
      <c r="S9"/>
    </row>
    <row r="10" spans="1:19" ht="15.75" x14ac:dyDescent="0.25">
      <c r="B10" s="9" t="s">
        <v>582</v>
      </c>
      <c r="C10" s="8">
        <f>SUM(C5:C9)</f>
        <v>150</v>
      </c>
      <c r="D10" s="20">
        <f>SUM(D5:D9)</f>
        <v>1</v>
      </c>
      <c r="S10"/>
    </row>
    <row r="11" spans="1:19" x14ac:dyDescent="0.25">
      <c r="S11"/>
    </row>
    <row r="12" spans="1:19" x14ac:dyDescent="0.25">
      <c r="S12"/>
    </row>
    <row r="13" spans="1:19" x14ac:dyDescent="0.25">
      <c r="S13"/>
    </row>
    <row r="14" spans="1:19" x14ac:dyDescent="0.25">
      <c r="S14"/>
    </row>
    <row r="15" spans="1:19" x14ac:dyDescent="0.25">
      <c r="S15"/>
    </row>
    <row r="16" spans="1:19" x14ac:dyDescent="0.25">
      <c r="S16"/>
    </row>
    <row r="17" spans="19:19" x14ac:dyDescent="0.25">
      <c r="S17"/>
    </row>
    <row r="18" spans="19:19" x14ac:dyDescent="0.25">
      <c r="S18"/>
    </row>
    <row r="19" spans="19:19" x14ac:dyDescent="0.25">
      <c r="S19"/>
    </row>
    <row r="20" spans="19:19" x14ac:dyDescent="0.25">
      <c r="S20"/>
    </row>
    <row r="21" spans="19:19" x14ac:dyDescent="0.25">
      <c r="S21"/>
    </row>
    <row r="22" spans="19:19" x14ac:dyDescent="0.25">
      <c r="S22"/>
    </row>
    <row r="23" spans="19:19" x14ac:dyDescent="0.25">
      <c r="S23"/>
    </row>
    <row r="24" spans="19:19" x14ac:dyDescent="0.25">
      <c r="S24"/>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M21"/>
  <sheetViews>
    <sheetView showGridLines="0" workbookViewId="0">
      <selection activeCell="C19" sqref="C19"/>
    </sheetView>
  </sheetViews>
  <sheetFormatPr defaultRowHeight="15" x14ac:dyDescent="0.25"/>
  <cols>
    <col min="1" max="1" width="9.140625" style="1"/>
    <col min="2" max="2" width="64.85546875" style="1" bestFit="1" customWidth="1"/>
    <col min="3" max="3" width="20" style="1" bestFit="1" customWidth="1"/>
    <col min="4" max="4" width="21" style="1" bestFit="1" customWidth="1"/>
    <col min="5" max="16384" width="9.140625" style="1"/>
  </cols>
  <sheetData>
    <row r="2" spans="1:13" ht="15.75" x14ac:dyDescent="0.25">
      <c r="A2" s="4" t="s">
        <v>362</v>
      </c>
    </row>
    <row r="4" spans="1:13" ht="15.75" x14ac:dyDescent="0.25">
      <c r="B4" s="9" t="s">
        <v>581</v>
      </c>
      <c r="C4" s="8" t="s">
        <v>583</v>
      </c>
      <c r="D4" s="8" t="s">
        <v>584</v>
      </c>
      <c r="M4"/>
    </row>
    <row r="5" spans="1:13" x14ac:dyDescent="0.25">
      <c r="B5" s="10" t="s">
        <v>1497</v>
      </c>
      <c r="C5" s="1">
        <v>43</v>
      </c>
      <c r="D5" s="13">
        <f t="shared" ref="D5:D14" si="0">C5/C$15</f>
        <v>0.28666666666666668</v>
      </c>
    </row>
    <row r="6" spans="1:13" x14ac:dyDescent="0.25">
      <c r="B6" s="10" t="s">
        <v>1494</v>
      </c>
      <c r="C6" s="1">
        <v>32</v>
      </c>
      <c r="D6" s="13">
        <f t="shared" si="0"/>
        <v>0.21333333333333335</v>
      </c>
    </row>
    <row r="7" spans="1:13" x14ac:dyDescent="0.25">
      <c r="B7" s="10" t="s">
        <v>292</v>
      </c>
      <c r="C7" s="1">
        <v>17</v>
      </c>
      <c r="D7" s="13">
        <f t="shared" si="0"/>
        <v>0.11333333333333333</v>
      </c>
    </row>
    <row r="8" spans="1:13" x14ac:dyDescent="0.25">
      <c r="B8" s="10" t="s">
        <v>1499</v>
      </c>
      <c r="C8" s="1">
        <v>16</v>
      </c>
      <c r="D8" s="13">
        <f t="shared" si="0"/>
        <v>0.10666666666666667</v>
      </c>
    </row>
    <row r="9" spans="1:13" x14ac:dyDescent="0.25">
      <c r="B9" s="10" t="s">
        <v>1496</v>
      </c>
      <c r="C9" s="1">
        <v>13</v>
      </c>
      <c r="D9" s="13">
        <f t="shared" si="0"/>
        <v>8.666666666666667E-2</v>
      </c>
    </row>
    <row r="10" spans="1:13" x14ac:dyDescent="0.25">
      <c r="B10" s="10" t="s">
        <v>1500</v>
      </c>
      <c r="C10" s="1">
        <v>11</v>
      </c>
      <c r="D10" s="13">
        <f t="shared" si="0"/>
        <v>7.3333333333333334E-2</v>
      </c>
    </row>
    <row r="11" spans="1:13" x14ac:dyDescent="0.25">
      <c r="B11" s="10" t="s">
        <v>1495</v>
      </c>
      <c r="C11" s="1">
        <v>7</v>
      </c>
      <c r="D11" s="13">
        <f t="shared" si="0"/>
        <v>4.6666666666666669E-2</v>
      </c>
    </row>
    <row r="12" spans="1:13" x14ac:dyDescent="0.25">
      <c r="B12" s="10" t="s">
        <v>937</v>
      </c>
      <c r="C12" s="1">
        <v>6</v>
      </c>
      <c r="D12" s="13">
        <f t="shared" si="0"/>
        <v>0.04</v>
      </c>
    </row>
    <row r="13" spans="1:13" x14ac:dyDescent="0.25">
      <c r="B13" s="10" t="s">
        <v>1501</v>
      </c>
      <c r="C13" s="1">
        <v>4</v>
      </c>
      <c r="D13" s="13">
        <f t="shared" si="0"/>
        <v>2.6666666666666668E-2</v>
      </c>
    </row>
    <row r="14" spans="1:13" x14ac:dyDescent="0.25">
      <c r="B14" s="10" t="s">
        <v>1498</v>
      </c>
      <c r="C14" s="1">
        <v>1</v>
      </c>
      <c r="D14" s="13">
        <f t="shared" si="0"/>
        <v>6.6666666666666671E-3</v>
      </c>
    </row>
    <row r="15" spans="1:13" ht="15.75" x14ac:dyDescent="0.25">
      <c r="B15" s="9" t="s">
        <v>582</v>
      </c>
      <c r="C15" s="8">
        <f>SUM(C5:C14)</f>
        <v>150</v>
      </c>
      <c r="D15" s="12">
        <f>SUM(D5:D14)</f>
        <v>1</v>
      </c>
      <c r="M15"/>
    </row>
    <row r="16" spans="1:13" x14ac:dyDescent="0.25">
      <c r="M16"/>
    </row>
    <row r="17" spans="13:13" x14ac:dyDescent="0.25">
      <c r="M17"/>
    </row>
    <row r="18" spans="13:13" x14ac:dyDescent="0.25">
      <c r="M18"/>
    </row>
    <row r="19" spans="13:13" x14ac:dyDescent="0.25">
      <c r="M19"/>
    </row>
    <row r="20" spans="13:13" x14ac:dyDescent="0.25">
      <c r="M20"/>
    </row>
    <row r="21" spans="13:13" x14ac:dyDescent="0.25">
      <c r="M21"/>
    </row>
  </sheetData>
  <sortState xmlns:xlrd2="http://schemas.microsoft.com/office/spreadsheetml/2017/richdata2" ref="B5:D14">
    <sortCondition descending="1" ref="C5:C14"/>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T20"/>
  <sheetViews>
    <sheetView showGridLines="0" workbookViewId="0">
      <selection activeCell="J26" sqref="J26"/>
    </sheetView>
  </sheetViews>
  <sheetFormatPr defaultRowHeight="15" x14ac:dyDescent="0.25"/>
  <cols>
    <col min="1" max="1" width="9.140625" style="1"/>
    <col min="2" max="2" width="19.42578125" style="1" bestFit="1" customWidth="1"/>
    <col min="3" max="3" width="20" style="1" bestFit="1" customWidth="1"/>
    <col min="4" max="13" width="9.140625" style="1"/>
    <col min="14" max="14" width="35.85546875" style="1" bestFit="1" customWidth="1"/>
    <col min="15" max="15" width="20" style="1" bestFit="1" customWidth="1"/>
    <col min="16" max="16" width="21" style="1" bestFit="1" customWidth="1"/>
    <col min="17" max="17" width="9.140625" style="1"/>
    <col min="18" max="18" width="35.85546875" style="1" bestFit="1" customWidth="1"/>
    <col min="19" max="19" width="20" style="1" bestFit="1" customWidth="1"/>
    <col min="20" max="20" width="21" style="1" bestFit="1" customWidth="1"/>
    <col min="21" max="16384" width="9.140625" style="1"/>
  </cols>
  <sheetData>
    <row r="2" spans="1:20" ht="15.75" x14ac:dyDescent="0.25">
      <c r="A2" s="4" t="s">
        <v>1039</v>
      </c>
    </row>
    <row r="3" spans="1:20" x14ac:dyDescent="0.25">
      <c r="N3" s="48" t="s">
        <v>1618</v>
      </c>
      <c r="O3" s="49"/>
      <c r="P3" s="49"/>
      <c r="R3" s="48" t="s">
        <v>1492</v>
      </c>
      <c r="S3" s="49"/>
      <c r="T3" s="49"/>
    </row>
    <row r="4" spans="1:20" ht="15.75" x14ac:dyDescent="0.25">
      <c r="B4" s="9" t="s">
        <v>581</v>
      </c>
      <c r="C4" s="8" t="s">
        <v>632</v>
      </c>
      <c r="N4" s="9" t="s">
        <v>65</v>
      </c>
      <c r="O4" s="8" t="s">
        <v>583</v>
      </c>
      <c r="P4" s="8" t="s">
        <v>584</v>
      </c>
      <c r="R4" s="9" t="s">
        <v>65</v>
      </c>
      <c r="S4" s="8" t="s">
        <v>583</v>
      </c>
      <c r="T4" s="8" t="s">
        <v>584</v>
      </c>
    </row>
    <row r="5" spans="1:20" x14ac:dyDescent="0.25">
      <c r="B5" s="10" t="s">
        <v>64</v>
      </c>
      <c r="C5" s="21">
        <f>AVERAGE(DataSet!BK3:BK279)</f>
        <v>1.8666666666666667</v>
      </c>
      <c r="N5" s="10" t="s">
        <v>551</v>
      </c>
      <c r="O5" s="1">
        <v>22</v>
      </c>
      <c r="P5" s="13">
        <f t="shared" ref="P5:P14" si="0">O5/O$15</f>
        <v>0.32835820895522388</v>
      </c>
      <c r="R5" s="10" t="s">
        <v>551</v>
      </c>
      <c r="S5" s="1">
        <v>22</v>
      </c>
      <c r="T5" s="13">
        <f t="shared" ref="T5:T14" si="1">S5/S$15</f>
        <v>0.14666666666666667</v>
      </c>
    </row>
    <row r="6" spans="1:20" x14ac:dyDescent="0.25">
      <c r="B6" s="10" t="s">
        <v>62</v>
      </c>
      <c r="C6" s="21">
        <f>AVERAGE(DataSet!BI3:BI279)</f>
        <v>2.1</v>
      </c>
      <c r="N6" s="10" t="s">
        <v>1106</v>
      </c>
      <c r="O6" s="1">
        <v>11</v>
      </c>
      <c r="P6" s="13">
        <f t="shared" si="0"/>
        <v>0.16417910447761194</v>
      </c>
      <c r="R6" s="10" t="s">
        <v>1106</v>
      </c>
      <c r="S6" s="1">
        <v>11</v>
      </c>
      <c r="T6" s="13">
        <f t="shared" si="1"/>
        <v>7.3333333333333334E-2</v>
      </c>
    </row>
    <row r="7" spans="1:20" x14ac:dyDescent="0.25">
      <c r="B7" s="10" t="s">
        <v>63</v>
      </c>
      <c r="C7" s="21">
        <f>AVERAGE(DataSet!BJ3:BJ279)</f>
        <v>2.4866666666666668</v>
      </c>
      <c r="N7" s="10" t="s">
        <v>46</v>
      </c>
      <c r="O7" s="1">
        <v>11</v>
      </c>
      <c r="P7" s="13">
        <f t="shared" si="0"/>
        <v>0.16417910447761194</v>
      </c>
      <c r="R7" s="10" t="s">
        <v>46</v>
      </c>
      <c r="S7" s="1">
        <v>11</v>
      </c>
      <c r="T7" s="13">
        <f t="shared" si="1"/>
        <v>7.3333333333333334E-2</v>
      </c>
    </row>
    <row r="8" spans="1:20" x14ac:dyDescent="0.25">
      <c r="B8" s="10" t="s">
        <v>46</v>
      </c>
      <c r="C8" s="21">
        <f>AVERAGE(DataSet!BL3:BL279)</f>
        <v>3.0746268656716418</v>
      </c>
      <c r="N8" s="10" t="s">
        <v>314</v>
      </c>
      <c r="O8" s="1">
        <v>5</v>
      </c>
      <c r="P8" s="13">
        <f t="shared" si="0"/>
        <v>7.4626865671641784E-2</v>
      </c>
      <c r="R8" s="10" t="s">
        <v>314</v>
      </c>
      <c r="S8" s="1">
        <v>5</v>
      </c>
      <c r="T8" s="13">
        <f t="shared" si="1"/>
        <v>3.3333333333333333E-2</v>
      </c>
    </row>
    <row r="9" spans="1:20" ht="15.75" x14ac:dyDescent="0.25">
      <c r="B9" s="9" t="s">
        <v>582</v>
      </c>
      <c r="C9" s="22" t="s">
        <v>306</v>
      </c>
      <c r="N9" s="10" t="s">
        <v>1493</v>
      </c>
      <c r="O9" s="1">
        <v>4</v>
      </c>
      <c r="P9" s="13">
        <f t="shared" si="0"/>
        <v>5.9701492537313432E-2</v>
      </c>
      <c r="R9" s="10" t="s">
        <v>1493</v>
      </c>
      <c r="S9" s="1">
        <v>4</v>
      </c>
      <c r="T9" s="13">
        <f t="shared" si="1"/>
        <v>2.6666666666666668E-2</v>
      </c>
    </row>
    <row r="10" spans="1:20" x14ac:dyDescent="0.25">
      <c r="N10" s="10" t="s">
        <v>309</v>
      </c>
      <c r="O10" s="1">
        <v>4</v>
      </c>
      <c r="P10" s="13">
        <f t="shared" si="0"/>
        <v>5.9701492537313432E-2</v>
      </c>
      <c r="R10" s="10" t="s">
        <v>309</v>
      </c>
      <c r="S10" s="1">
        <v>4</v>
      </c>
      <c r="T10" s="13">
        <f t="shared" si="1"/>
        <v>2.6666666666666668E-2</v>
      </c>
    </row>
    <row r="11" spans="1:20" x14ac:dyDescent="0.25">
      <c r="N11" s="10" t="s">
        <v>1006</v>
      </c>
      <c r="O11" s="1">
        <v>3</v>
      </c>
      <c r="P11" s="13">
        <f t="shared" si="0"/>
        <v>4.4776119402985072E-2</v>
      </c>
      <c r="R11" s="10" t="s">
        <v>1006</v>
      </c>
      <c r="S11" s="1">
        <v>3</v>
      </c>
      <c r="T11" s="13">
        <f t="shared" si="1"/>
        <v>0.02</v>
      </c>
    </row>
    <row r="12" spans="1:20" x14ac:dyDescent="0.25">
      <c r="N12" s="10" t="s">
        <v>313</v>
      </c>
      <c r="O12" s="1">
        <v>3</v>
      </c>
      <c r="P12" s="13">
        <f t="shared" si="0"/>
        <v>4.4776119402985072E-2</v>
      </c>
      <c r="R12" s="10" t="s">
        <v>313</v>
      </c>
      <c r="S12" s="1">
        <v>3</v>
      </c>
      <c r="T12" s="13">
        <f t="shared" si="1"/>
        <v>0.02</v>
      </c>
    </row>
    <row r="13" spans="1:20" x14ac:dyDescent="0.25">
      <c r="N13" s="10" t="s">
        <v>1240</v>
      </c>
      <c r="O13" s="1">
        <v>2</v>
      </c>
      <c r="P13" s="13">
        <f t="shared" si="0"/>
        <v>2.9850746268656716E-2</v>
      </c>
      <c r="R13" s="10" t="s">
        <v>1240</v>
      </c>
      <c r="S13" s="1">
        <v>2</v>
      </c>
      <c r="T13" s="13">
        <f t="shared" si="1"/>
        <v>1.3333333333333334E-2</v>
      </c>
    </row>
    <row r="14" spans="1:20" x14ac:dyDescent="0.25">
      <c r="N14" s="10" t="s">
        <v>183</v>
      </c>
      <c r="O14" s="1">
        <v>2</v>
      </c>
      <c r="P14" s="13">
        <f t="shared" si="0"/>
        <v>2.9850746268656716E-2</v>
      </c>
      <c r="R14" s="10" t="s">
        <v>183</v>
      </c>
      <c r="S14" s="1">
        <v>2</v>
      </c>
      <c r="T14" s="13">
        <f t="shared" si="1"/>
        <v>1.3333333333333334E-2</v>
      </c>
    </row>
    <row r="15" spans="1:20" ht="15.75" x14ac:dyDescent="0.25">
      <c r="N15" s="9" t="s">
        <v>582</v>
      </c>
      <c r="O15" s="41">
        <v>67</v>
      </c>
      <c r="P15" s="41" t="s">
        <v>306</v>
      </c>
      <c r="R15" s="9" t="s">
        <v>582</v>
      </c>
      <c r="S15" s="41">
        <v>150</v>
      </c>
      <c r="T15" s="41" t="s">
        <v>306</v>
      </c>
    </row>
    <row r="20" spans="14:14" x14ac:dyDescent="0.25">
      <c r="N20" s="10"/>
    </row>
  </sheetData>
  <sortState xmlns:xlrd2="http://schemas.microsoft.com/office/spreadsheetml/2017/richdata2" ref="R5:T14">
    <sortCondition descending="1" ref="S5:S14"/>
  </sortState>
  <mergeCells count="2">
    <mergeCell ref="N3:P3"/>
    <mergeCell ref="R3:T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W74"/>
  <sheetViews>
    <sheetView showGridLines="0" workbookViewId="0">
      <pane xSplit="2" ySplit="4" topLeftCell="EI5" activePane="bottomRight" state="frozen"/>
      <selection pane="topRight" activeCell="C1" sqref="C1"/>
      <selection pane="bottomLeft" activeCell="A5" sqref="A5"/>
      <selection pane="bottomRight" activeCell="B11" sqref="B11"/>
    </sheetView>
  </sheetViews>
  <sheetFormatPr defaultRowHeight="15" x14ac:dyDescent="0.25"/>
  <cols>
    <col min="1" max="1" width="9.140625" style="1"/>
    <col min="2" max="2" width="62.5703125" style="1" customWidth="1"/>
    <col min="3" max="3" width="15" style="25" customWidth="1"/>
    <col min="4" max="153" width="57" style="1" customWidth="1"/>
    <col min="154" max="16384" width="9.140625" style="1"/>
  </cols>
  <sheetData>
    <row r="1" spans="1:153" s="15" customFormat="1" ht="23.25" x14ac:dyDescent="0.25">
      <c r="B1" s="26" t="s">
        <v>789</v>
      </c>
      <c r="D1" s="15" t="s">
        <v>1</v>
      </c>
      <c r="E1" s="15" t="s">
        <v>2</v>
      </c>
      <c r="F1" s="30" t="s">
        <v>3</v>
      </c>
      <c r="G1" s="30" t="s">
        <v>4</v>
      </c>
      <c r="H1" s="30" t="s">
        <v>5</v>
      </c>
      <c r="I1" s="30" t="s">
        <v>6</v>
      </c>
      <c r="J1" s="30" t="s">
        <v>7</v>
      </c>
      <c r="K1" s="30" t="s">
        <v>8</v>
      </c>
      <c r="L1" s="30" t="s">
        <v>9</v>
      </c>
      <c r="M1" s="30" t="s">
        <v>10</v>
      </c>
      <c r="N1" s="30" t="s">
        <v>11</v>
      </c>
      <c r="O1" s="30" t="s">
        <v>12</v>
      </c>
      <c r="P1" s="30" t="s">
        <v>13</v>
      </c>
      <c r="Q1" s="30" t="s">
        <v>14</v>
      </c>
      <c r="R1" s="30" t="s">
        <v>15</v>
      </c>
      <c r="S1" s="30" t="s">
        <v>16</v>
      </c>
      <c r="T1" s="30" t="s">
        <v>17</v>
      </c>
      <c r="U1" s="30" t="s">
        <v>18</v>
      </c>
      <c r="V1" s="30" t="s">
        <v>19</v>
      </c>
      <c r="W1" s="30" t="s">
        <v>20</v>
      </c>
      <c r="X1" s="30" t="s">
        <v>71</v>
      </c>
      <c r="Y1" s="30" t="s">
        <v>72</v>
      </c>
      <c r="Z1" s="30" t="s">
        <v>73</v>
      </c>
      <c r="AA1" s="30" t="s">
        <v>74</v>
      </c>
      <c r="AB1" s="30" t="s">
        <v>75</v>
      </c>
      <c r="AC1" s="30" t="s">
        <v>76</v>
      </c>
      <c r="AD1" s="30" t="s">
        <v>77</v>
      </c>
      <c r="AE1" s="30" t="s">
        <v>363</v>
      </c>
      <c r="AF1" s="30" t="s">
        <v>364</v>
      </c>
      <c r="AG1" s="30" t="s">
        <v>365</v>
      </c>
      <c r="AH1" s="30" t="s">
        <v>366</v>
      </c>
      <c r="AI1" s="30" t="s">
        <v>367</v>
      </c>
      <c r="AJ1" s="30" t="s">
        <v>368</v>
      </c>
      <c r="AK1" s="30" t="s">
        <v>369</v>
      </c>
      <c r="AL1" s="30" t="s">
        <v>370</v>
      </c>
      <c r="AM1" s="30" t="s">
        <v>371</v>
      </c>
      <c r="AN1" s="30" t="s">
        <v>372</v>
      </c>
      <c r="AO1" s="30" t="s">
        <v>373</v>
      </c>
      <c r="AP1" s="30" t="s">
        <v>374</v>
      </c>
      <c r="AQ1" s="30" t="s">
        <v>375</v>
      </c>
      <c r="AR1" s="30" t="s">
        <v>376</v>
      </c>
      <c r="AS1" s="30" t="s">
        <v>377</v>
      </c>
      <c r="AT1" s="30" t="s">
        <v>378</v>
      </c>
      <c r="AU1" s="30" t="s">
        <v>379</v>
      </c>
      <c r="AV1" s="30" t="s">
        <v>380</v>
      </c>
      <c r="AW1" s="30" t="s">
        <v>381</v>
      </c>
      <c r="AX1" s="30" t="s">
        <v>382</v>
      </c>
      <c r="AY1" s="30" t="s">
        <v>383</v>
      </c>
      <c r="AZ1" s="30" t="s">
        <v>384</v>
      </c>
      <c r="BA1" s="30" t="s">
        <v>385</v>
      </c>
      <c r="BB1" s="30" t="s">
        <v>386</v>
      </c>
      <c r="BC1" s="30" t="s">
        <v>602</v>
      </c>
      <c r="BD1" s="30" t="s">
        <v>633</v>
      </c>
      <c r="BE1" s="30" t="s">
        <v>634</v>
      </c>
      <c r="BF1" s="30" t="s">
        <v>635</v>
      </c>
      <c r="BG1" s="30" t="s">
        <v>636</v>
      </c>
      <c r="BH1" s="30" t="s">
        <v>637</v>
      </c>
      <c r="BI1" s="30" t="s">
        <v>638</v>
      </c>
      <c r="BJ1" s="30" t="s">
        <v>639</v>
      </c>
      <c r="BK1" s="30" t="s">
        <v>640</v>
      </c>
      <c r="BL1" s="30" t="s">
        <v>641</v>
      </c>
      <c r="BM1" s="30" t="s">
        <v>642</v>
      </c>
      <c r="BN1" s="30" t="s">
        <v>643</v>
      </c>
      <c r="BO1" s="30" t="s">
        <v>644</v>
      </c>
      <c r="BP1" s="30" t="s">
        <v>645</v>
      </c>
      <c r="BQ1" s="30" t="s">
        <v>646</v>
      </c>
      <c r="BR1" s="30" t="s">
        <v>647</v>
      </c>
      <c r="BS1" s="30" t="s">
        <v>648</v>
      </c>
      <c r="BT1" s="30" t="s">
        <v>649</v>
      </c>
      <c r="BU1" s="30" t="s">
        <v>797</v>
      </c>
      <c r="BV1" s="30" t="s">
        <v>808</v>
      </c>
      <c r="BW1" s="30" t="s">
        <v>809</v>
      </c>
      <c r="BX1" s="30" t="s">
        <v>810</v>
      </c>
      <c r="BY1" s="30" t="s">
        <v>811</v>
      </c>
      <c r="BZ1" s="30" t="s">
        <v>812</v>
      </c>
      <c r="CA1" s="30" t="s">
        <v>813</v>
      </c>
      <c r="CB1" s="30" t="s">
        <v>814</v>
      </c>
      <c r="CC1" s="30" t="s">
        <v>815</v>
      </c>
      <c r="CD1" s="30" t="s">
        <v>816</v>
      </c>
      <c r="CE1" s="30" t="s">
        <v>817</v>
      </c>
      <c r="CF1" s="30" t="s">
        <v>818</v>
      </c>
      <c r="CG1" s="30" t="s">
        <v>819</v>
      </c>
      <c r="CH1" s="30" t="s">
        <v>820</v>
      </c>
      <c r="CI1" s="30" t="s">
        <v>821</v>
      </c>
      <c r="CJ1" s="30" t="s">
        <v>822</v>
      </c>
      <c r="CK1" s="30" t="s">
        <v>823</v>
      </c>
      <c r="CL1" s="30" t="s">
        <v>824</v>
      </c>
      <c r="CM1" s="30" t="s">
        <v>825</v>
      </c>
      <c r="CN1" s="30" t="s">
        <v>826</v>
      </c>
      <c r="CO1" s="30" t="s">
        <v>827</v>
      </c>
      <c r="CP1" s="30" t="s">
        <v>828</v>
      </c>
      <c r="CQ1" s="34" t="s">
        <v>1041</v>
      </c>
      <c r="CR1" s="34" t="s">
        <v>1042</v>
      </c>
      <c r="CS1" s="34" t="s">
        <v>1043</v>
      </c>
      <c r="CT1" s="34" t="s">
        <v>1044</v>
      </c>
      <c r="CU1" s="34" t="s">
        <v>1045</v>
      </c>
      <c r="CV1" s="34" t="s">
        <v>1046</v>
      </c>
      <c r="CW1" s="34" t="s">
        <v>1047</v>
      </c>
      <c r="CX1" s="34" t="s">
        <v>1048</v>
      </c>
      <c r="CY1" s="34" t="s">
        <v>1049</v>
      </c>
      <c r="CZ1" s="35" t="s">
        <v>1171</v>
      </c>
      <c r="DA1" s="35" t="s">
        <v>1172</v>
      </c>
      <c r="DB1" s="35" t="s">
        <v>1173</v>
      </c>
      <c r="DC1" s="35" t="s">
        <v>1174</v>
      </c>
      <c r="DD1" s="35" t="s">
        <v>1175</v>
      </c>
      <c r="DE1" s="35" t="s">
        <v>1176</v>
      </c>
      <c r="DF1" s="35" t="s">
        <v>1177</v>
      </c>
      <c r="DG1" s="35" t="s">
        <v>1178</v>
      </c>
      <c r="DH1" s="35" t="s">
        <v>1179</v>
      </c>
      <c r="DI1" s="35" t="s">
        <v>1180</v>
      </c>
      <c r="DJ1" s="36" t="s">
        <v>1256</v>
      </c>
      <c r="DK1" s="36" t="s">
        <v>1257</v>
      </c>
      <c r="DL1" s="36" t="s">
        <v>1258</v>
      </c>
      <c r="DM1" s="36" t="s">
        <v>1259</v>
      </c>
      <c r="DN1" s="36" t="s">
        <v>1260</v>
      </c>
      <c r="DO1" s="36" t="s">
        <v>1299</v>
      </c>
      <c r="DP1" s="36" t="s">
        <v>1300</v>
      </c>
      <c r="DQ1" s="36" t="s">
        <v>1310</v>
      </c>
      <c r="DR1" s="36" t="s">
        <v>1311</v>
      </c>
      <c r="DS1" s="36" t="s">
        <v>1312</v>
      </c>
      <c r="DT1" s="36" t="s">
        <v>1313</v>
      </c>
      <c r="DU1" s="36" t="s">
        <v>1314</v>
      </c>
      <c r="DV1" s="37" t="s">
        <v>1357</v>
      </c>
      <c r="DW1" s="37" t="s">
        <v>1358</v>
      </c>
      <c r="DX1" s="37" t="s">
        <v>1359</v>
      </c>
      <c r="DY1" s="37" t="s">
        <v>1360</v>
      </c>
      <c r="DZ1" s="37" t="s">
        <v>1361</v>
      </c>
      <c r="EA1" s="37" t="s">
        <v>1362</v>
      </c>
      <c r="EB1" s="37" t="s">
        <v>1363</v>
      </c>
      <c r="EC1" s="37" t="s">
        <v>1364</v>
      </c>
      <c r="ED1" s="38" t="s">
        <v>1428</v>
      </c>
      <c r="EE1" s="38" t="s">
        <v>1429</v>
      </c>
      <c r="EF1" s="38" t="s">
        <v>1430</v>
      </c>
      <c r="EG1" s="38" t="s">
        <v>1431</v>
      </c>
      <c r="EH1" s="38" t="s">
        <v>1432</v>
      </c>
      <c r="EI1" s="38" t="s">
        <v>1433</v>
      </c>
      <c r="EJ1" s="42" t="s">
        <v>1474</v>
      </c>
      <c r="EK1" s="42" t="s">
        <v>1484</v>
      </c>
      <c r="EL1" s="42" t="s">
        <v>1485</v>
      </c>
      <c r="EM1" s="42" t="s">
        <v>1486</v>
      </c>
      <c r="EN1" s="42" t="s">
        <v>1487</v>
      </c>
      <c r="EO1" s="42" t="s">
        <v>1513</v>
      </c>
      <c r="EP1" s="42" t="s">
        <v>1514</v>
      </c>
      <c r="EQ1" s="42" t="s">
        <v>1515</v>
      </c>
      <c r="ER1" s="42" t="s">
        <v>1516</v>
      </c>
      <c r="ES1" s="42" t="s">
        <v>1517</v>
      </c>
      <c r="ET1" s="42" t="s">
        <v>1518</v>
      </c>
      <c r="EU1" s="42" t="s">
        <v>1519</v>
      </c>
      <c r="EV1" s="42" t="s">
        <v>1520</v>
      </c>
      <c r="EW1" s="42" t="s">
        <v>1521</v>
      </c>
    </row>
    <row r="2" spans="1:153" s="15" customFormat="1" ht="15.75" x14ac:dyDescent="0.25">
      <c r="BM2" s="23"/>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34"/>
      <c r="CR2" s="34"/>
      <c r="CS2" s="34"/>
      <c r="CT2" s="34"/>
      <c r="CU2" s="34"/>
      <c r="CV2" s="34"/>
      <c r="CW2" s="34"/>
      <c r="CX2" s="34"/>
      <c r="CY2" s="34"/>
      <c r="CZ2" s="35"/>
      <c r="DA2" s="35"/>
      <c r="DB2" s="35"/>
      <c r="DC2" s="35"/>
      <c r="DD2" s="35"/>
      <c r="DE2" s="35"/>
      <c r="DF2" s="35"/>
      <c r="DG2" s="35"/>
      <c r="DH2" s="35"/>
      <c r="DI2" s="35"/>
      <c r="DJ2" s="36"/>
      <c r="DK2" s="36"/>
      <c r="DL2" s="36"/>
      <c r="DM2" s="36"/>
      <c r="DN2" s="36"/>
      <c r="DO2" s="36"/>
      <c r="DP2" s="36"/>
      <c r="DQ2" s="36"/>
      <c r="DR2" s="36"/>
      <c r="DS2" s="36"/>
      <c r="DT2" s="36"/>
      <c r="DU2" s="36"/>
      <c r="DV2" s="37"/>
      <c r="DW2" s="37"/>
      <c r="DX2" s="37"/>
      <c r="DY2" s="37"/>
      <c r="DZ2" s="37"/>
      <c r="EA2" s="37"/>
      <c r="EB2" s="37"/>
      <c r="EC2" s="37"/>
      <c r="ED2" s="38"/>
      <c r="EE2" s="38"/>
      <c r="EF2" s="38"/>
      <c r="EG2" s="38"/>
      <c r="EH2" s="38"/>
      <c r="EI2" s="38"/>
      <c r="EJ2" s="42"/>
      <c r="EK2" s="42"/>
      <c r="EL2" s="42"/>
      <c r="EM2" s="42"/>
      <c r="EN2" s="42"/>
      <c r="EO2" s="42"/>
      <c r="EP2" s="42"/>
      <c r="EQ2" s="42"/>
      <c r="ER2" s="42"/>
      <c r="ES2" s="42"/>
      <c r="ET2" s="42"/>
      <c r="EU2" s="42"/>
      <c r="EV2" s="42"/>
      <c r="EW2" s="42"/>
    </row>
    <row r="3" spans="1:153" s="15" customFormat="1" ht="15.75" x14ac:dyDescent="0.25">
      <c r="BM3" s="23"/>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34"/>
      <c r="CR3" s="34"/>
      <c r="CS3" s="34"/>
      <c r="CT3" s="34"/>
      <c r="CU3" s="34"/>
      <c r="CV3" s="34"/>
      <c r="CW3" s="34"/>
      <c r="CX3" s="34"/>
      <c r="CY3" s="34"/>
      <c r="CZ3" s="35"/>
      <c r="DA3" s="35"/>
      <c r="DB3" s="35"/>
      <c r="DC3" s="35"/>
      <c r="DD3" s="35"/>
      <c r="DE3" s="35"/>
      <c r="DF3" s="35"/>
      <c r="DG3" s="35"/>
      <c r="DH3" s="35"/>
      <c r="DI3" s="35"/>
      <c r="DJ3" s="36"/>
      <c r="DK3" s="36"/>
      <c r="DL3" s="36"/>
      <c r="DM3" s="36"/>
      <c r="DN3" s="36"/>
      <c r="DO3" s="36"/>
      <c r="DP3" s="36"/>
      <c r="DQ3" s="36"/>
      <c r="DR3" s="36"/>
      <c r="DS3" s="36"/>
      <c r="DT3" s="36"/>
      <c r="DU3" s="36"/>
      <c r="DV3" s="37"/>
      <c r="DW3" s="37"/>
      <c r="DX3" s="37"/>
      <c r="DY3" s="37"/>
      <c r="DZ3" s="37"/>
      <c r="EA3" s="37"/>
      <c r="EB3" s="37"/>
      <c r="EC3" s="37"/>
      <c r="ED3" s="38"/>
      <c r="EE3" s="38"/>
      <c r="EF3" s="38"/>
      <c r="EG3" s="38"/>
      <c r="EH3" s="38"/>
      <c r="EI3" s="38"/>
      <c r="EJ3" s="42"/>
      <c r="EK3" s="42"/>
      <c r="EL3" s="42"/>
      <c r="EM3" s="42"/>
      <c r="EN3" s="42"/>
      <c r="EO3" s="42"/>
      <c r="EP3" s="42"/>
      <c r="EQ3" s="42"/>
      <c r="ER3" s="42"/>
      <c r="ES3" s="42"/>
      <c r="ET3" s="42"/>
      <c r="EU3" s="42"/>
      <c r="EV3" s="42"/>
      <c r="EW3" s="42"/>
    </row>
    <row r="4" spans="1:153" s="15" customFormat="1" ht="15.75" x14ac:dyDescent="0.25">
      <c r="BM4" s="23"/>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34"/>
      <c r="CR4" s="34"/>
      <c r="CS4" s="34"/>
      <c r="CT4" s="34"/>
      <c r="CU4" s="34"/>
      <c r="CV4" s="34"/>
      <c r="CW4" s="34"/>
      <c r="CX4" s="34"/>
      <c r="CY4" s="34"/>
      <c r="CZ4" s="35"/>
      <c r="DA4" s="35"/>
      <c r="DB4" s="35"/>
      <c r="DC4" s="35"/>
      <c r="DD4" s="35"/>
      <c r="DE4" s="35"/>
      <c r="DF4" s="35"/>
      <c r="DG4" s="35"/>
      <c r="DH4" s="35"/>
      <c r="DI4" s="35"/>
      <c r="DJ4" s="36"/>
      <c r="DK4" s="36"/>
      <c r="DL4" s="36"/>
      <c r="DM4" s="36"/>
      <c r="DN4" s="36"/>
      <c r="DO4" s="36"/>
      <c r="DP4" s="36"/>
      <c r="DQ4" s="36"/>
      <c r="DR4" s="36"/>
      <c r="DS4" s="36"/>
      <c r="DT4" s="36"/>
      <c r="DU4" s="36"/>
      <c r="DV4" s="37"/>
      <c r="DW4" s="37"/>
      <c r="DX4" s="37"/>
      <c r="DY4" s="37"/>
      <c r="DZ4" s="37"/>
      <c r="EA4" s="37"/>
      <c r="EB4" s="37"/>
      <c r="EC4" s="37"/>
      <c r="ED4" s="38"/>
      <c r="EE4" s="38"/>
      <c r="EF4" s="38"/>
      <c r="EG4" s="38"/>
      <c r="EH4" s="38"/>
      <c r="EI4" s="38"/>
      <c r="EJ4" s="42"/>
      <c r="EK4" s="42"/>
      <c r="EL4" s="42"/>
      <c r="EM4" s="42"/>
      <c r="EN4" s="42"/>
      <c r="EO4" s="42"/>
      <c r="EP4" s="42"/>
      <c r="EQ4" s="42"/>
      <c r="ER4" s="42"/>
      <c r="ES4" s="42"/>
      <c r="ET4" s="42"/>
      <c r="EU4" s="42"/>
      <c r="EV4" s="42"/>
      <c r="EW4" s="42"/>
    </row>
    <row r="5" spans="1:153" ht="15.75" x14ac:dyDescent="0.25">
      <c r="A5" s="44" t="s">
        <v>192</v>
      </c>
      <c r="B5" s="7" t="s">
        <v>21</v>
      </c>
      <c r="C5" s="24"/>
      <c r="D5" s="1" t="s">
        <v>70</v>
      </c>
      <c r="E5" s="1" t="s">
        <v>70</v>
      </c>
      <c r="F5" s="1" t="s">
        <v>70</v>
      </c>
      <c r="G5" s="1" t="s">
        <v>70</v>
      </c>
      <c r="H5" s="1" t="s">
        <v>70</v>
      </c>
      <c r="I5" s="1" t="s">
        <v>70</v>
      </c>
      <c r="J5" s="1" t="s">
        <v>70</v>
      </c>
      <c r="K5" s="1" t="s">
        <v>70</v>
      </c>
      <c r="L5" s="1" t="s">
        <v>70</v>
      </c>
      <c r="M5" s="1" t="s">
        <v>70</v>
      </c>
      <c r="N5" s="1" t="s">
        <v>70</v>
      </c>
      <c r="O5" s="1" t="s">
        <v>70</v>
      </c>
      <c r="P5" s="1" t="s">
        <v>70</v>
      </c>
      <c r="Q5" s="1" t="s">
        <v>70</v>
      </c>
      <c r="R5" s="1" t="s">
        <v>70</v>
      </c>
      <c r="S5" s="1" t="s">
        <v>70</v>
      </c>
      <c r="T5" s="1" t="s">
        <v>70</v>
      </c>
      <c r="U5" s="1" t="s">
        <v>70</v>
      </c>
      <c r="V5" s="1" t="s">
        <v>70</v>
      </c>
      <c r="W5" s="1" t="s">
        <v>70</v>
      </c>
      <c r="X5" s="1" t="s">
        <v>70</v>
      </c>
      <c r="Y5" s="1" t="s">
        <v>70</v>
      </c>
      <c r="Z5" s="1" t="s">
        <v>70</v>
      </c>
      <c r="AA5" s="1" t="s">
        <v>70</v>
      </c>
      <c r="AB5" s="1" t="s">
        <v>70</v>
      </c>
      <c r="AC5" s="1" t="s">
        <v>70</v>
      </c>
      <c r="AD5" s="1" t="s">
        <v>70</v>
      </c>
      <c r="AE5" s="1" t="s">
        <v>70</v>
      </c>
      <c r="AF5" s="1" t="s">
        <v>70</v>
      </c>
      <c r="AG5" s="1" t="s">
        <v>70</v>
      </c>
      <c r="AH5" s="1" t="s">
        <v>70</v>
      </c>
      <c r="AI5" s="1" t="s">
        <v>70</v>
      </c>
      <c r="AJ5" s="1" t="s">
        <v>70</v>
      </c>
      <c r="AK5" s="1" t="s">
        <v>70</v>
      </c>
      <c r="AL5" s="1" t="s">
        <v>70</v>
      </c>
      <c r="AM5" s="1" t="s">
        <v>70</v>
      </c>
      <c r="AN5" s="1" t="s">
        <v>70</v>
      </c>
      <c r="AO5" s="1" t="s">
        <v>70</v>
      </c>
      <c r="AP5" s="1" t="s">
        <v>70</v>
      </c>
      <c r="AQ5" s="1" t="s">
        <v>70</v>
      </c>
      <c r="AR5" s="1" t="s">
        <v>70</v>
      </c>
      <c r="AS5" s="1" t="s">
        <v>70</v>
      </c>
      <c r="AT5" s="1" t="s">
        <v>70</v>
      </c>
      <c r="AU5" s="1" t="s">
        <v>70</v>
      </c>
      <c r="AV5" s="1" t="s">
        <v>70</v>
      </c>
      <c r="AW5" s="1" t="s">
        <v>70</v>
      </c>
      <c r="AX5" s="1" t="s">
        <v>70</v>
      </c>
      <c r="AY5" s="1" t="s">
        <v>70</v>
      </c>
      <c r="AZ5" s="1" t="s">
        <v>70</v>
      </c>
      <c r="BA5" s="1" t="s">
        <v>70</v>
      </c>
      <c r="BB5" s="1" t="s">
        <v>70</v>
      </c>
      <c r="BC5" s="1" t="s">
        <v>70</v>
      </c>
      <c r="BD5" s="1" t="s">
        <v>70</v>
      </c>
      <c r="BE5" s="1" t="s">
        <v>70</v>
      </c>
      <c r="BF5" s="1" t="s">
        <v>70</v>
      </c>
      <c r="BG5" s="1" t="s">
        <v>70</v>
      </c>
      <c r="BH5" s="1" t="s">
        <v>70</v>
      </c>
      <c r="BI5" s="1" t="s">
        <v>70</v>
      </c>
      <c r="BJ5" s="1" t="s">
        <v>70</v>
      </c>
      <c r="BK5" s="1" t="s">
        <v>70</v>
      </c>
      <c r="BL5" s="1" t="s">
        <v>70</v>
      </c>
      <c r="BM5" s="1" t="s">
        <v>70</v>
      </c>
      <c r="BN5" s="1" t="s">
        <v>70</v>
      </c>
      <c r="BO5" s="1" t="s">
        <v>70</v>
      </c>
      <c r="BP5" s="1" t="s">
        <v>70</v>
      </c>
      <c r="BQ5" s="1" t="s">
        <v>70</v>
      </c>
      <c r="BR5" s="1" t="s">
        <v>70</v>
      </c>
      <c r="BS5" s="1" t="s">
        <v>70</v>
      </c>
      <c r="BT5" s="1" t="s">
        <v>70</v>
      </c>
      <c r="BU5" s="1" t="s">
        <v>70</v>
      </c>
      <c r="BV5" s="1" t="s">
        <v>70</v>
      </c>
      <c r="BW5" s="1" t="s">
        <v>70</v>
      </c>
      <c r="BX5" s="1" t="s">
        <v>70</v>
      </c>
      <c r="BY5" s="1" t="s">
        <v>70</v>
      </c>
      <c r="BZ5" s="1" t="s">
        <v>70</v>
      </c>
      <c r="CA5" s="1" t="s">
        <v>70</v>
      </c>
      <c r="CB5" s="1" t="s">
        <v>70</v>
      </c>
      <c r="CC5" s="1" t="s">
        <v>70</v>
      </c>
      <c r="CD5" s="1" t="s">
        <v>70</v>
      </c>
      <c r="CE5" s="1" t="s">
        <v>70</v>
      </c>
      <c r="CF5" s="1" t="s">
        <v>70</v>
      </c>
      <c r="CG5" s="1" t="s">
        <v>70</v>
      </c>
      <c r="CH5" s="1" t="s">
        <v>70</v>
      </c>
      <c r="CI5" s="1" t="s">
        <v>70</v>
      </c>
      <c r="CJ5" s="1" t="s">
        <v>70</v>
      </c>
      <c r="CK5" s="1" t="s">
        <v>70</v>
      </c>
      <c r="CL5" s="1" t="s">
        <v>70</v>
      </c>
      <c r="CM5" s="1" t="s">
        <v>70</v>
      </c>
      <c r="CN5" s="1" t="s">
        <v>70</v>
      </c>
      <c r="CO5" s="1" t="s">
        <v>70</v>
      </c>
      <c r="CP5" s="1" t="s">
        <v>70</v>
      </c>
      <c r="CQ5" s="1" t="s">
        <v>70</v>
      </c>
      <c r="CR5" s="1" t="s">
        <v>70</v>
      </c>
      <c r="CS5" s="1" t="s">
        <v>70</v>
      </c>
      <c r="CT5" s="1" t="s">
        <v>70</v>
      </c>
      <c r="CU5" s="1" t="s">
        <v>70</v>
      </c>
      <c r="CV5" s="1" t="s">
        <v>70</v>
      </c>
      <c r="CW5" s="1" t="s">
        <v>70</v>
      </c>
      <c r="CX5" s="1" t="s">
        <v>70</v>
      </c>
      <c r="CY5" s="1" t="s">
        <v>70</v>
      </c>
      <c r="CZ5" s="1" t="s">
        <v>70</v>
      </c>
      <c r="DA5" s="1" t="s">
        <v>70</v>
      </c>
      <c r="DB5" s="1" t="s">
        <v>70</v>
      </c>
      <c r="DC5" s="1" t="s">
        <v>70</v>
      </c>
      <c r="DD5" s="1" t="s">
        <v>70</v>
      </c>
      <c r="DE5" s="1" t="s">
        <v>70</v>
      </c>
      <c r="DF5" s="1" t="s">
        <v>70</v>
      </c>
      <c r="DG5" s="1" t="s">
        <v>70</v>
      </c>
      <c r="DH5" s="1" t="s">
        <v>70</v>
      </c>
      <c r="DI5" s="1" t="s">
        <v>70</v>
      </c>
      <c r="DJ5" s="1" t="s">
        <v>70</v>
      </c>
      <c r="DK5" s="1" t="s">
        <v>70</v>
      </c>
      <c r="DL5" s="1" t="s">
        <v>70</v>
      </c>
      <c r="DM5" s="1" t="s">
        <v>70</v>
      </c>
      <c r="DN5" s="1" t="s">
        <v>70</v>
      </c>
      <c r="DO5" s="1" t="s">
        <v>70</v>
      </c>
      <c r="DP5" s="1" t="s">
        <v>70</v>
      </c>
      <c r="DQ5" s="1" t="s">
        <v>70</v>
      </c>
      <c r="DR5" s="1" t="s">
        <v>70</v>
      </c>
      <c r="DS5" s="1" t="s">
        <v>70</v>
      </c>
      <c r="DT5" s="1" t="s">
        <v>70</v>
      </c>
      <c r="DU5" s="1" t="s">
        <v>70</v>
      </c>
      <c r="DV5" s="1" t="s">
        <v>70</v>
      </c>
      <c r="DW5" s="1" t="s">
        <v>70</v>
      </c>
      <c r="DX5" s="1" t="s">
        <v>70</v>
      </c>
      <c r="DY5" s="1" t="s">
        <v>70</v>
      </c>
      <c r="DZ5" s="1" t="s">
        <v>70</v>
      </c>
      <c r="EA5" s="1" t="s">
        <v>70</v>
      </c>
      <c r="EB5" s="1" t="s">
        <v>70</v>
      </c>
      <c r="EC5" s="1" t="s">
        <v>70</v>
      </c>
      <c r="ED5" s="1" t="s">
        <v>70</v>
      </c>
      <c r="EE5" s="1" t="s">
        <v>70</v>
      </c>
      <c r="EF5" s="1" t="s">
        <v>70</v>
      </c>
      <c r="EG5" s="1" t="s">
        <v>70</v>
      </c>
      <c r="EH5" s="1" t="s">
        <v>70</v>
      </c>
      <c r="EI5" s="1" t="s">
        <v>70</v>
      </c>
      <c r="EJ5" s="1" t="s">
        <v>70</v>
      </c>
      <c r="EK5" s="1" t="s">
        <v>70</v>
      </c>
      <c r="EL5" s="1" t="s">
        <v>70</v>
      </c>
      <c r="EM5" s="1" t="s">
        <v>70</v>
      </c>
      <c r="EN5" s="1" t="s">
        <v>70</v>
      </c>
      <c r="EO5" s="1" t="s">
        <v>70</v>
      </c>
      <c r="EP5" s="1" t="s">
        <v>70</v>
      </c>
      <c r="EQ5" s="1" t="s">
        <v>70</v>
      </c>
      <c r="ER5" s="1" t="s">
        <v>70</v>
      </c>
      <c r="ES5" s="1" t="s">
        <v>70</v>
      </c>
      <c r="ET5" s="1" t="s">
        <v>70</v>
      </c>
      <c r="EU5" s="1" t="s">
        <v>70</v>
      </c>
      <c r="EV5" s="1" t="s">
        <v>70</v>
      </c>
      <c r="EW5" s="1" t="s">
        <v>70</v>
      </c>
    </row>
    <row r="6" spans="1:153" ht="31.5" x14ac:dyDescent="0.25">
      <c r="A6" s="45"/>
      <c r="B6" s="7" t="s">
        <v>22</v>
      </c>
      <c r="C6" s="24"/>
      <c r="D6" s="1" t="s">
        <v>70</v>
      </c>
      <c r="E6" s="1" t="s">
        <v>70</v>
      </c>
      <c r="F6" s="1" t="s">
        <v>70</v>
      </c>
      <c r="G6" s="1" t="s">
        <v>70</v>
      </c>
      <c r="H6" s="1" t="s">
        <v>70</v>
      </c>
      <c r="I6" s="1" t="s">
        <v>70</v>
      </c>
      <c r="J6" s="1" t="s">
        <v>70</v>
      </c>
      <c r="K6" s="1" t="s">
        <v>70</v>
      </c>
      <c r="L6" s="1" t="s">
        <v>70</v>
      </c>
      <c r="M6" s="1" t="s">
        <v>70</v>
      </c>
      <c r="N6" s="1" t="s">
        <v>70</v>
      </c>
      <c r="O6" s="1" t="s">
        <v>70</v>
      </c>
      <c r="P6" s="1" t="s">
        <v>70</v>
      </c>
      <c r="Q6" s="1" t="s">
        <v>70</v>
      </c>
      <c r="R6" s="1" t="s">
        <v>70</v>
      </c>
      <c r="S6" s="1" t="s">
        <v>70</v>
      </c>
      <c r="T6" s="1" t="s">
        <v>70</v>
      </c>
      <c r="U6" s="1" t="s">
        <v>70</v>
      </c>
      <c r="V6" s="1" t="s">
        <v>70</v>
      </c>
      <c r="W6" s="1" t="s">
        <v>70</v>
      </c>
      <c r="X6" s="1" t="s">
        <v>70</v>
      </c>
      <c r="Y6" s="1" t="s">
        <v>70</v>
      </c>
      <c r="Z6" s="1" t="s">
        <v>70</v>
      </c>
      <c r="AA6" s="1" t="s">
        <v>70</v>
      </c>
      <c r="AB6" s="1" t="s">
        <v>70</v>
      </c>
      <c r="AC6" s="1" t="s">
        <v>70</v>
      </c>
      <c r="AD6" s="1" t="s">
        <v>70</v>
      </c>
      <c r="AE6" s="1" t="s">
        <v>70</v>
      </c>
      <c r="AF6" s="1" t="s">
        <v>70</v>
      </c>
      <c r="AG6" s="1" t="s">
        <v>70</v>
      </c>
      <c r="AH6" s="1" t="s">
        <v>70</v>
      </c>
      <c r="AI6" s="1" t="s">
        <v>70</v>
      </c>
      <c r="AJ6" s="1" t="s">
        <v>70</v>
      </c>
      <c r="AK6" s="1" t="s">
        <v>70</v>
      </c>
      <c r="AL6" s="1" t="s">
        <v>70</v>
      </c>
      <c r="AM6" s="1" t="s">
        <v>70</v>
      </c>
      <c r="AN6" s="1" t="s">
        <v>70</v>
      </c>
      <c r="AO6" s="1" t="s">
        <v>70</v>
      </c>
      <c r="AP6" s="1" t="s">
        <v>70</v>
      </c>
      <c r="AQ6" s="1" t="s">
        <v>70</v>
      </c>
      <c r="AR6" s="1" t="s">
        <v>70</v>
      </c>
      <c r="AS6" s="1" t="s">
        <v>70</v>
      </c>
      <c r="AT6" s="1" t="s">
        <v>70</v>
      </c>
      <c r="AU6" s="1" t="s">
        <v>70</v>
      </c>
      <c r="AV6" s="1" t="s">
        <v>70</v>
      </c>
      <c r="AW6" s="1" t="s">
        <v>70</v>
      </c>
      <c r="AX6" s="1" t="s">
        <v>70</v>
      </c>
      <c r="AY6" s="1" t="s">
        <v>70</v>
      </c>
      <c r="AZ6" s="1" t="s">
        <v>70</v>
      </c>
      <c r="BA6" s="1" t="s">
        <v>70</v>
      </c>
      <c r="BB6" s="1" t="s">
        <v>70</v>
      </c>
      <c r="BC6" s="1" t="s">
        <v>70</v>
      </c>
      <c r="BD6" s="1" t="s">
        <v>70</v>
      </c>
      <c r="BE6" s="1" t="s">
        <v>70</v>
      </c>
      <c r="BF6" s="1" t="s">
        <v>70</v>
      </c>
      <c r="BG6" s="1" t="s">
        <v>70</v>
      </c>
      <c r="BH6" s="1" t="s">
        <v>70</v>
      </c>
      <c r="BI6" s="1" t="s">
        <v>70</v>
      </c>
      <c r="BJ6" s="1" t="s">
        <v>70</v>
      </c>
      <c r="BK6" s="1" t="s">
        <v>70</v>
      </c>
      <c r="BL6" s="1" t="s">
        <v>70</v>
      </c>
      <c r="BM6" s="1" t="s">
        <v>70</v>
      </c>
      <c r="BN6" s="1" t="s">
        <v>70</v>
      </c>
      <c r="BO6" s="1" t="s">
        <v>70</v>
      </c>
      <c r="BP6" s="1" t="s">
        <v>70</v>
      </c>
      <c r="BQ6" s="1" t="s">
        <v>70</v>
      </c>
      <c r="BR6" s="1" t="s">
        <v>70</v>
      </c>
      <c r="BS6" s="1" t="s">
        <v>70</v>
      </c>
      <c r="BT6" s="1" t="s">
        <v>70</v>
      </c>
      <c r="BU6" s="1" t="s">
        <v>70</v>
      </c>
      <c r="BV6" s="1" t="s">
        <v>70</v>
      </c>
      <c r="BW6" s="1" t="s">
        <v>70</v>
      </c>
      <c r="BX6" s="1" t="s">
        <v>70</v>
      </c>
      <c r="BY6" s="1" t="s">
        <v>70</v>
      </c>
      <c r="BZ6" s="1" t="s">
        <v>70</v>
      </c>
      <c r="CA6" s="1" t="s">
        <v>70</v>
      </c>
      <c r="CB6" s="1" t="s">
        <v>70</v>
      </c>
      <c r="CC6" s="1" t="s">
        <v>70</v>
      </c>
      <c r="CD6" s="1" t="s">
        <v>70</v>
      </c>
      <c r="CE6" s="1" t="s">
        <v>70</v>
      </c>
      <c r="CF6" s="1" t="s">
        <v>70</v>
      </c>
      <c r="CG6" s="1" t="s">
        <v>70</v>
      </c>
      <c r="CH6" s="1" t="s">
        <v>70</v>
      </c>
      <c r="CI6" s="1" t="s">
        <v>70</v>
      </c>
      <c r="CJ6" s="1" t="s">
        <v>70</v>
      </c>
      <c r="CK6" s="1" t="s">
        <v>70</v>
      </c>
      <c r="CL6" s="1" t="s">
        <v>70</v>
      </c>
      <c r="CM6" s="1" t="s">
        <v>70</v>
      </c>
      <c r="CN6" s="1" t="s">
        <v>70</v>
      </c>
      <c r="CO6" s="1" t="s">
        <v>70</v>
      </c>
      <c r="CP6" s="1" t="s">
        <v>70</v>
      </c>
      <c r="CQ6" s="1" t="s">
        <v>70</v>
      </c>
      <c r="CR6" s="1" t="s">
        <v>70</v>
      </c>
      <c r="CS6" s="1" t="s">
        <v>70</v>
      </c>
      <c r="CT6" s="1" t="s">
        <v>70</v>
      </c>
      <c r="CU6" s="1" t="s">
        <v>70</v>
      </c>
      <c r="CV6" s="1" t="s">
        <v>70</v>
      </c>
      <c r="CW6" s="1" t="s">
        <v>70</v>
      </c>
      <c r="CX6" s="1" t="s">
        <v>70</v>
      </c>
      <c r="CY6" s="1" t="s">
        <v>70</v>
      </c>
      <c r="CZ6" s="1" t="s">
        <v>70</v>
      </c>
      <c r="DA6" s="1" t="s">
        <v>70</v>
      </c>
      <c r="DB6" s="1" t="s">
        <v>70</v>
      </c>
      <c r="DC6" s="1" t="s">
        <v>70</v>
      </c>
      <c r="DD6" s="1" t="s">
        <v>70</v>
      </c>
      <c r="DE6" s="1" t="s">
        <v>70</v>
      </c>
      <c r="DF6" s="1" t="s">
        <v>70</v>
      </c>
      <c r="DG6" s="1" t="s">
        <v>70</v>
      </c>
      <c r="DH6" s="1" t="s">
        <v>70</v>
      </c>
      <c r="DI6" s="1" t="s">
        <v>70</v>
      </c>
      <c r="DJ6" s="1" t="s">
        <v>70</v>
      </c>
      <c r="DK6" s="1" t="s">
        <v>70</v>
      </c>
      <c r="DL6" s="1" t="s">
        <v>70</v>
      </c>
      <c r="DM6" s="1" t="s">
        <v>70</v>
      </c>
      <c r="DN6" s="1" t="s">
        <v>70</v>
      </c>
      <c r="DO6" s="1" t="s">
        <v>70</v>
      </c>
      <c r="DP6" s="1" t="s">
        <v>70</v>
      </c>
      <c r="DQ6" s="1" t="s">
        <v>70</v>
      </c>
      <c r="DR6" s="1" t="s">
        <v>70</v>
      </c>
      <c r="DS6" s="1" t="s">
        <v>70</v>
      </c>
      <c r="DT6" s="1" t="s">
        <v>70</v>
      </c>
      <c r="DU6" s="1" t="s">
        <v>70</v>
      </c>
      <c r="DV6" s="1" t="s">
        <v>70</v>
      </c>
      <c r="DW6" s="1" t="s">
        <v>70</v>
      </c>
      <c r="DX6" s="1" t="s">
        <v>70</v>
      </c>
      <c r="DY6" s="1" t="s">
        <v>70</v>
      </c>
      <c r="DZ6" s="1" t="s">
        <v>70</v>
      </c>
      <c r="EA6" s="1" t="s">
        <v>70</v>
      </c>
      <c r="EB6" s="1" t="s">
        <v>70</v>
      </c>
      <c r="EC6" s="1" t="s">
        <v>70</v>
      </c>
      <c r="ED6" s="1" t="s">
        <v>70</v>
      </c>
      <c r="EE6" s="1" t="s">
        <v>70</v>
      </c>
      <c r="EF6" s="1" t="s">
        <v>70</v>
      </c>
      <c r="EG6" s="1" t="s">
        <v>70</v>
      </c>
      <c r="EH6" s="1" t="s">
        <v>70</v>
      </c>
      <c r="EI6" s="1" t="s">
        <v>70</v>
      </c>
      <c r="EJ6" s="1" t="s">
        <v>70</v>
      </c>
      <c r="EK6" s="1" t="s">
        <v>70</v>
      </c>
      <c r="EL6" s="1" t="s">
        <v>70</v>
      </c>
      <c r="EM6" s="1" t="s">
        <v>70</v>
      </c>
      <c r="EN6" s="1" t="s">
        <v>70</v>
      </c>
      <c r="EO6" s="1" t="s">
        <v>70</v>
      </c>
      <c r="EP6" s="1" t="s">
        <v>70</v>
      </c>
      <c r="EQ6" s="1" t="s">
        <v>70</v>
      </c>
      <c r="ER6" s="1" t="s">
        <v>70</v>
      </c>
      <c r="ES6" s="1" t="s">
        <v>70</v>
      </c>
      <c r="ET6" s="1" t="s">
        <v>70</v>
      </c>
      <c r="EU6" s="1" t="s">
        <v>70</v>
      </c>
      <c r="EV6" s="1" t="s">
        <v>70</v>
      </c>
      <c r="EW6" s="1" t="s">
        <v>70</v>
      </c>
    </row>
    <row r="7" spans="1:153" ht="15.75" x14ac:dyDescent="0.25">
      <c r="A7" s="44" t="s">
        <v>193</v>
      </c>
      <c r="B7" s="7" t="s">
        <v>23</v>
      </c>
      <c r="C7" s="24"/>
      <c r="D7" s="1" t="s">
        <v>78</v>
      </c>
      <c r="E7" s="1" t="s">
        <v>79</v>
      </c>
      <c r="F7" s="1" t="s">
        <v>78</v>
      </c>
      <c r="G7" s="1" t="s">
        <v>78</v>
      </c>
      <c r="H7" s="1" t="s">
        <v>80</v>
      </c>
      <c r="I7" s="1" t="s">
        <v>81</v>
      </c>
      <c r="J7" s="1" t="s">
        <v>78</v>
      </c>
      <c r="K7" s="1" t="s">
        <v>82</v>
      </c>
      <c r="L7" s="1" t="s">
        <v>83</v>
      </c>
      <c r="M7" s="1" t="s">
        <v>84</v>
      </c>
      <c r="N7" s="1" t="s">
        <v>85</v>
      </c>
      <c r="O7" s="1" t="s">
        <v>86</v>
      </c>
      <c r="P7" s="1" t="s">
        <v>79</v>
      </c>
      <c r="Q7" s="1" t="s">
        <v>78</v>
      </c>
      <c r="R7" s="1" t="s">
        <v>87</v>
      </c>
      <c r="S7" s="1" t="s">
        <v>88</v>
      </c>
      <c r="T7" s="1" t="s">
        <v>89</v>
      </c>
      <c r="U7" s="1" t="s">
        <v>90</v>
      </c>
      <c r="V7" s="1" t="s">
        <v>91</v>
      </c>
      <c r="W7" s="1" t="s">
        <v>92</v>
      </c>
      <c r="X7" s="1" t="s">
        <v>78</v>
      </c>
      <c r="Y7" s="1" t="s">
        <v>93</v>
      </c>
      <c r="Z7" s="1" t="s">
        <v>94</v>
      </c>
      <c r="AA7" s="1" t="s">
        <v>79</v>
      </c>
      <c r="AB7" s="1" t="s">
        <v>387</v>
      </c>
      <c r="AC7" s="1" t="s">
        <v>388</v>
      </c>
      <c r="AD7" s="1" t="s">
        <v>78</v>
      </c>
      <c r="AE7" s="1" t="s">
        <v>401</v>
      </c>
      <c r="AF7" s="1" t="s">
        <v>389</v>
      </c>
      <c r="AG7" s="1" t="s">
        <v>390</v>
      </c>
      <c r="AH7" s="1" t="s">
        <v>391</v>
      </c>
      <c r="AI7" s="1" t="s">
        <v>402</v>
      </c>
      <c r="AJ7" s="1" t="s">
        <v>392</v>
      </c>
      <c r="AK7" s="1" t="s">
        <v>393</v>
      </c>
      <c r="AL7" s="1" t="s">
        <v>78</v>
      </c>
      <c r="AM7" s="1" t="s">
        <v>394</v>
      </c>
      <c r="AN7" s="1" t="s">
        <v>78</v>
      </c>
      <c r="AO7" s="1" t="s">
        <v>394</v>
      </c>
      <c r="AP7" s="1" t="s">
        <v>78</v>
      </c>
      <c r="AQ7" s="1" t="s">
        <v>395</v>
      </c>
      <c r="AR7" s="1" t="s">
        <v>396</v>
      </c>
      <c r="AS7" s="1" t="s">
        <v>397</v>
      </c>
      <c r="AT7" s="1" t="s">
        <v>398</v>
      </c>
      <c r="AU7" s="1" t="s">
        <v>399</v>
      </c>
      <c r="AV7" s="1" t="s">
        <v>400</v>
      </c>
      <c r="AW7" s="1" t="s">
        <v>78</v>
      </c>
      <c r="AX7" s="1" t="s">
        <v>656</v>
      </c>
      <c r="AY7" s="1" t="s">
        <v>650</v>
      </c>
      <c r="AZ7" s="1" t="s">
        <v>651</v>
      </c>
      <c r="BA7" s="1" t="s">
        <v>652</v>
      </c>
      <c r="BB7" s="1" t="s">
        <v>78</v>
      </c>
      <c r="BC7" s="1" t="s">
        <v>657</v>
      </c>
      <c r="BD7" s="1" t="s">
        <v>653</v>
      </c>
      <c r="BE7" s="1" t="s">
        <v>670</v>
      </c>
      <c r="BF7" s="1" t="s">
        <v>78</v>
      </c>
      <c r="BG7" s="1" t="s">
        <v>78</v>
      </c>
      <c r="BH7" s="1" t="s">
        <v>78</v>
      </c>
      <c r="BI7" s="1" t="s">
        <v>78</v>
      </c>
      <c r="BJ7" s="1" t="s">
        <v>654</v>
      </c>
      <c r="BK7" s="1" t="s">
        <v>78</v>
      </c>
      <c r="BL7" s="1" t="s">
        <v>655</v>
      </c>
      <c r="BM7" s="1" t="s">
        <v>798</v>
      </c>
      <c r="BN7" s="1" t="s">
        <v>91</v>
      </c>
      <c r="BO7" s="1" t="s">
        <v>79</v>
      </c>
      <c r="BP7" s="1" t="s">
        <v>78</v>
      </c>
      <c r="BQ7" s="1" t="s">
        <v>829</v>
      </c>
      <c r="BR7" s="1" t="s">
        <v>91</v>
      </c>
      <c r="BS7" s="1" t="s">
        <v>78</v>
      </c>
      <c r="BT7" s="1" t="s">
        <v>657</v>
      </c>
      <c r="BU7" s="1" t="s">
        <v>78</v>
      </c>
      <c r="BV7" s="1" t="s">
        <v>78</v>
      </c>
      <c r="BW7" s="1" t="s">
        <v>78</v>
      </c>
      <c r="BX7" s="1" t="s">
        <v>91</v>
      </c>
      <c r="BY7" s="1" t="s">
        <v>78</v>
      </c>
      <c r="BZ7" s="1" t="s">
        <v>91</v>
      </c>
      <c r="CA7" s="1" t="s">
        <v>91</v>
      </c>
      <c r="CB7" s="1" t="s">
        <v>78</v>
      </c>
      <c r="CC7" s="1" t="s">
        <v>91</v>
      </c>
      <c r="CD7" s="1" t="s">
        <v>91</v>
      </c>
      <c r="CE7" s="1" t="s">
        <v>78</v>
      </c>
      <c r="CF7" s="1" t="s">
        <v>91</v>
      </c>
      <c r="CG7" s="1" t="s">
        <v>91</v>
      </c>
      <c r="CH7" s="1" t="s">
        <v>830</v>
      </c>
      <c r="CI7" s="1" t="s">
        <v>78</v>
      </c>
      <c r="CJ7" s="1" t="s">
        <v>831</v>
      </c>
      <c r="CK7" s="1" t="s">
        <v>78</v>
      </c>
      <c r="CL7" s="1" t="s">
        <v>92</v>
      </c>
      <c r="CM7" s="1" t="s">
        <v>832</v>
      </c>
      <c r="CN7" s="1" t="s">
        <v>833</v>
      </c>
      <c r="CO7" s="1" t="s">
        <v>398</v>
      </c>
      <c r="CP7" s="1" t="s">
        <v>78</v>
      </c>
      <c r="CQ7" s="1" t="s">
        <v>1050</v>
      </c>
      <c r="CR7" s="1" t="s">
        <v>657</v>
      </c>
      <c r="CS7" s="1" t="s">
        <v>1053</v>
      </c>
      <c r="CT7" s="1" t="s">
        <v>1053</v>
      </c>
      <c r="CU7" s="1" t="s">
        <v>1053</v>
      </c>
      <c r="CV7" s="1" t="s">
        <v>78</v>
      </c>
      <c r="CW7" s="1" t="s">
        <v>78</v>
      </c>
      <c r="CX7" s="1" t="s">
        <v>79</v>
      </c>
      <c r="CY7" s="1" t="s">
        <v>399</v>
      </c>
      <c r="CZ7" s="1" t="s">
        <v>79</v>
      </c>
      <c r="DA7" s="1" t="s">
        <v>78</v>
      </c>
      <c r="DB7" s="1" t="s">
        <v>78</v>
      </c>
      <c r="DC7" s="1" t="s">
        <v>78</v>
      </c>
      <c r="DD7" s="1" t="s">
        <v>1181</v>
      </c>
      <c r="DE7" s="1" t="s">
        <v>78</v>
      </c>
      <c r="DF7" s="1" t="s">
        <v>78</v>
      </c>
      <c r="DG7" s="1" t="s">
        <v>1053</v>
      </c>
      <c r="DH7" s="1" t="s">
        <v>1183</v>
      </c>
      <c r="DI7" s="1" t="s">
        <v>78</v>
      </c>
      <c r="DJ7" s="1" t="s">
        <v>654</v>
      </c>
      <c r="DK7" s="1" t="s">
        <v>1261</v>
      </c>
      <c r="DL7" s="1" t="s">
        <v>1053</v>
      </c>
      <c r="DM7" s="1" t="s">
        <v>78</v>
      </c>
      <c r="DN7" s="1" t="s">
        <v>1263</v>
      </c>
      <c r="DO7" s="1" t="s">
        <v>78</v>
      </c>
      <c r="DP7" s="1" t="s">
        <v>78</v>
      </c>
      <c r="DQ7" s="1" t="s">
        <v>1315</v>
      </c>
      <c r="DR7" s="1" t="s">
        <v>91</v>
      </c>
      <c r="DS7" s="1" t="s">
        <v>91</v>
      </c>
      <c r="DT7" s="1" t="s">
        <v>91</v>
      </c>
      <c r="DU7" s="1" t="s">
        <v>91</v>
      </c>
      <c r="DV7" s="1" t="s">
        <v>78</v>
      </c>
      <c r="DW7" s="1" t="s">
        <v>399</v>
      </c>
      <c r="DX7" s="1" t="s">
        <v>78</v>
      </c>
      <c r="DY7" s="1" t="s">
        <v>1365</v>
      </c>
      <c r="DZ7" s="1" t="s">
        <v>78</v>
      </c>
      <c r="EA7" s="1" t="s">
        <v>78</v>
      </c>
      <c r="EB7" s="1" t="s">
        <v>78</v>
      </c>
      <c r="EC7" s="1" t="s">
        <v>78</v>
      </c>
      <c r="ED7" s="1" t="s">
        <v>78</v>
      </c>
      <c r="EE7" s="1" t="s">
        <v>94</v>
      </c>
      <c r="EF7" s="1" t="s">
        <v>1434</v>
      </c>
      <c r="EG7" s="1" t="s">
        <v>398</v>
      </c>
      <c r="EH7" s="1" t="s">
        <v>1435</v>
      </c>
      <c r="EI7" s="1" t="s">
        <v>1436</v>
      </c>
      <c r="EJ7" s="1" t="s">
        <v>445</v>
      </c>
      <c r="EK7" s="1" t="s">
        <v>91</v>
      </c>
      <c r="EL7" s="1" t="s">
        <v>78</v>
      </c>
      <c r="EM7" s="1" t="s">
        <v>91</v>
      </c>
      <c r="EN7" s="1" t="s">
        <v>91</v>
      </c>
      <c r="EO7" s="1" t="s">
        <v>91</v>
      </c>
      <c r="EP7" s="1" t="s">
        <v>91</v>
      </c>
      <c r="EQ7" s="1" t="s">
        <v>83</v>
      </c>
      <c r="ER7" s="1" t="s">
        <v>1522</v>
      </c>
      <c r="ES7" s="1" t="s">
        <v>79</v>
      </c>
      <c r="ET7" s="1" t="s">
        <v>1523</v>
      </c>
      <c r="EU7" s="1" t="s">
        <v>78</v>
      </c>
      <c r="EV7" s="1" t="s">
        <v>1524</v>
      </c>
      <c r="EW7" s="1" t="s">
        <v>1607</v>
      </c>
    </row>
    <row r="8" spans="1:153" ht="105" x14ac:dyDescent="0.25">
      <c r="A8" s="45"/>
      <c r="B8" s="7" t="s">
        <v>24</v>
      </c>
      <c r="C8" s="24"/>
      <c r="D8" s="1" t="s">
        <v>202</v>
      </c>
      <c r="E8" s="1" t="s">
        <v>203</v>
      </c>
      <c r="F8" s="1" t="s">
        <v>221</v>
      </c>
      <c r="G8" s="1" t="s">
        <v>96</v>
      </c>
      <c r="H8" s="1" t="s">
        <v>1129</v>
      </c>
      <c r="I8" s="1" t="s">
        <v>222</v>
      </c>
      <c r="J8" s="1" t="s">
        <v>223</v>
      </c>
      <c r="K8" s="1" t="s">
        <v>104</v>
      </c>
      <c r="L8" s="1" t="s">
        <v>224</v>
      </c>
      <c r="M8" s="1" t="s">
        <v>225</v>
      </c>
      <c r="N8" s="1" t="s">
        <v>107</v>
      </c>
      <c r="O8" s="1" t="s">
        <v>226</v>
      </c>
      <c r="P8" s="1" t="s">
        <v>228</v>
      </c>
      <c r="Q8" s="1" t="s">
        <v>229</v>
      </c>
      <c r="R8" s="1" t="s">
        <v>230</v>
      </c>
      <c r="S8" s="1" t="s">
        <v>112</v>
      </c>
      <c r="T8" s="1" t="s">
        <v>1137</v>
      </c>
      <c r="U8" s="1" t="s">
        <v>231</v>
      </c>
      <c r="V8" s="1" t="s">
        <v>232</v>
      </c>
      <c r="W8" s="1" t="s">
        <v>120</v>
      </c>
      <c r="X8" s="1" t="s">
        <v>1140</v>
      </c>
      <c r="Y8" s="1" t="s">
        <v>126</v>
      </c>
      <c r="Z8" s="1" t="s">
        <v>233</v>
      </c>
      <c r="AA8" s="1" t="s">
        <v>416</v>
      </c>
      <c r="AB8" s="1" t="s">
        <v>403</v>
      </c>
      <c r="AC8" s="1" t="s">
        <v>405</v>
      </c>
      <c r="AD8" s="1" t="s">
        <v>407</v>
      </c>
      <c r="AE8" s="1" t="s">
        <v>417</v>
      </c>
      <c r="AF8" s="1" t="s">
        <v>418</v>
      </c>
      <c r="AG8" s="1" t="s">
        <v>419</v>
      </c>
      <c r="AH8" s="1" t="s">
        <v>409</v>
      </c>
      <c r="AI8" s="1" t="s">
        <v>420</v>
      </c>
      <c r="AJ8" s="1" t="s">
        <v>421</v>
      </c>
      <c r="AK8" s="1" t="s">
        <v>411</v>
      </c>
      <c r="AL8" s="1" t="s">
        <v>422</v>
      </c>
      <c r="AM8" s="1" t="s">
        <v>423</v>
      </c>
      <c r="AN8" s="1" t="s">
        <v>412</v>
      </c>
      <c r="AO8" s="1" t="s">
        <v>424</v>
      </c>
      <c r="AP8" s="1" t="s">
        <v>425</v>
      </c>
      <c r="AQ8" s="1" t="s">
        <v>414</v>
      </c>
      <c r="AR8" s="1" t="s">
        <v>415</v>
      </c>
      <c r="AS8" s="1" t="s">
        <v>426</v>
      </c>
      <c r="AT8" s="1" t="s">
        <v>427</v>
      </c>
      <c r="AU8" s="1" t="s">
        <v>428</v>
      </c>
      <c r="AV8" s="1" t="s">
        <v>429</v>
      </c>
      <c r="AW8" s="1" t="s">
        <v>430</v>
      </c>
      <c r="AX8" s="1" t="s">
        <v>665</v>
      </c>
      <c r="AY8" s="1" t="s">
        <v>666</v>
      </c>
      <c r="AZ8" s="1" t="s">
        <v>658</v>
      </c>
      <c r="BA8" s="1" t="s">
        <v>667</v>
      </c>
      <c r="BB8" s="1" t="s">
        <v>668</v>
      </c>
      <c r="BC8" s="1" t="s">
        <v>669</v>
      </c>
      <c r="BD8" s="1" t="s">
        <v>1151</v>
      </c>
      <c r="BE8" s="1" t="s">
        <v>671</v>
      </c>
      <c r="BF8" s="1" t="s">
        <v>672</v>
      </c>
      <c r="BG8" s="1" t="s">
        <v>673</v>
      </c>
      <c r="BH8" s="1" t="s">
        <v>662</v>
      </c>
      <c r="BI8" s="1" t="s">
        <v>674</v>
      </c>
      <c r="BJ8" s="1" t="s">
        <v>675</v>
      </c>
      <c r="BK8" s="1" t="s">
        <v>664</v>
      </c>
      <c r="BL8" s="1" t="s">
        <v>676</v>
      </c>
      <c r="BM8" s="1" t="s">
        <v>800</v>
      </c>
      <c r="BN8" s="1" t="s">
        <v>844</v>
      </c>
      <c r="BO8" s="1" t="s">
        <v>845</v>
      </c>
      <c r="BP8" s="1" t="s">
        <v>1154</v>
      </c>
      <c r="BQ8" s="1" t="s">
        <v>846</v>
      </c>
      <c r="BR8" s="1" t="s">
        <v>834</v>
      </c>
      <c r="BS8" s="1" t="s">
        <v>835</v>
      </c>
      <c r="BT8" s="1" t="s">
        <v>836</v>
      </c>
      <c r="BU8" s="1" t="s">
        <v>837</v>
      </c>
      <c r="BV8" s="1" t="s">
        <v>847</v>
      </c>
      <c r="BW8" s="1" t="s">
        <v>848</v>
      </c>
      <c r="BX8" s="1" t="s">
        <v>1156</v>
      </c>
      <c r="BY8" s="1" t="s">
        <v>850</v>
      </c>
      <c r="BZ8" s="1" t="s">
        <v>849</v>
      </c>
      <c r="CA8" s="1" t="s">
        <v>851</v>
      </c>
      <c r="CB8" s="1" t="s">
        <v>838</v>
      </c>
      <c r="CC8" s="1" t="s">
        <v>852</v>
      </c>
      <c r="CD8" s="1" t="s">
        <v>853</v>
      </c>
      <c r="CE8" s="1" t="s">
        <v>839</v>
      </c>
      <c r="CF8" s="1" t="s">
        <v>854</v>
      </c>
      <c r="CG8" s="1" t="s">
        <v>855</v>
      </c>
      <c r="CH8" s="1" t="s">
        <v>840</v>
      </c>
      <c r="CI8" s="1" t="s">
        <v>856</v>
      </c>
      <c r="CJ8" s="1" t="s">
        <v>1158</v>
      </c>
      <c r="CK8" s="1" t="s">
        <v>857</v>
      </c>
      <c r="CL8" s="1" t="s">
        <v>841</v>
      </c>
      <c r="CM8" s="1" t="s">
        <v>842</v>
      </c>
      <c r="CN8" s="1" t="s">
        <v>858</v>
      </c>
      <c r="CO8" s="1" t="s">
        <v>859</v>
      </c>
      <c r="CP8" s="1" t="s">
        <v>843</v>
      </c>
      <c r="CQ8" s="1" t="s">
        <v>1051</v>
      </c>
      <c r="CR8" s="1" t="s">
        <v>1052</v>
      </c>
      <c r="CS8" s="1" t="s">
        <v>1054</v>
      </c>
      <c r="CT8" s="1" t="s">
        <v>1056</v>
      </c>
      <c r="CU8" s="1" t="s">
        <v>1057</v>
      </c>
      <c r="CV8" s="1" t="s">
        <v>1122</v>
      </c>
      <c r="CW8" s="1" t="s">
        <v>1058</v>
      </c>
      <c r="CX8" s="1" t="s">
        <v>1055</v>
      </c>
      <c r="CY8" s="1" t="s">
        <v>1059</v>
      </c>
      <c r="CZ8" s="1" t="s">
        <v>1185</v>
      </c>
      <c r="DA8" s="1" t="s">
        <v>1054</v>
      </c>
      <c r="DB8" s="1" t="s">
        <v>1054</v>
      </c>
      <c r="DC8" s="1" t="s">
        <v>1054</v>
      </c>
      <c r="DD8" s="1" t="s">
        <v>1186</v>
      </c>
      <c r="DE8" s="1" t="s">
        <v>1182</v>
      </c>
      <c r="DF8" s="1" t="s">
        <v>1187</v>
      </c>
      <c r="DG8" s="1" t="s">
        <v>1188</v>
      </c>
      <c r="DH8" s="1" t="s">
        <v>1184</v>
      </c>
      <c r="DI8" s="1" t="s">
        <v>1189</v>
      </c>
      <c r="DJ8" s="1" t="s">
        <v>1265</v>
      </c>
      <c r="DK8" s="1" t="s">
        <v>1266</v>
      </c>
      <c r="DL8" s="1" t="s">
        <v>1267</v>
      </c>
      <c r="DM8" s="1" t="s">
        <v>1262</v>
      </c>
      <c r="DN8" s="1" t="s">
        <v>1264</v>
      </c>
      <c r="DO8" s="1" t="s">
        <v>1301</v>
      </c>
      <c r="DP8" s="1" t="s">
        <v>1316</v>
      </c>
      <c r="DQ8" s="1" t="s">
        <v>1318</v>
      </c>
      <c r="DR8" s="1" t="s">
        <v>1319</v>
      </c>
      <c r="DS8" s="1" t="s">
        <v>1320</v>
      </c>
      <c r="DT8" s="1" t="s">
        <v>1321</v>
      </c>
      <c r="DU8" s="1" t="s">
        <v>1317</v>
      </c>
      <c r="DV8" s="1" t="s">
        <v>1366</v>
      </c>
      <c r="DW8" s="1" t="s">
        <v>1368</v>
      </c>
      <c r="DX8" s="1" t="s">
        <v>1054</v>
      </c>
      <c r="DY8" s="1" t="s">
        <v>1367</v>
      </c>
      <c r="DZ8" s="1" t="s">
        <v>1054</v>
      </c>
      <c r="EA8" s="1" t="s">
        <v>1369</v>
      </c>
      <c r="EB8" s="1" t="s">
        <v>1370</v>
      </c>
      <c r="EC8" s="1" t="s">
        <v>1371</v>
      </c>
      <c r="ED8" s="1" t="s">
        <v>1054</v>
      </c>
      <c r="EE8" s="1" t="s">
        <v>1437</v>
      </c>
      <c r="EF8" s="1" t="s">
        <v>1438</v>
      </c>
      <c r="EG8" s="1" t="s">
        <v>1439</v>
      </c>
      <c r="EH8" s="1" t="s">
        <v>1440</v>
      </c>
      <c r="EI8" s="1" t="s">
        <v>1441</v>
      </c>
      <c r="EJ8" s="1" t="s">
        <v>1054</v>
      </c>
      <c r="EK8" s="1" t="s">
        <v>844</v>
      </c>
      <c r="EL8" s="1" t="s">
        <v>1528</v>
      </c>
      <c r="EM8" s="1" t="s">
        <v>1525</v>
      </c>
      <c r="EN8" s="1" t="s">
        <v>1526</v>
      </c>
      <c r="EO8" s="1" t="s">
        <v>1529</v>
      </c>
      <c r="EP8" s="1" t="s">
        <v>1530</v>
      </c>
      <c r="EQ8" s="1" t="s">
        <v>1531</v>
      </c>
      <c r="ER8" s="1" t="s">
        <v>1532</v>
      </c>
      <c r="ES8" s="1" t="s">
        <v>1533</v>
      </c>
      <c r="ET8" s="1" t="s">
        <v>1534</v>
      </c>
      <c r="EU8" s="1" t="s">
        <v>1527</v>
      </c>
      <c r="EV8" s="1" t="s">
        <v>1535</v>
      </c>
      <c r="EW8" s="1" t="s">
        <v>1608</v>
      </c>
    </row>
    <row r="9" spans="1:153" ht="15.75" x14ac:dyDescent="0.25">
      <c r="A9" s="44" t="s">
        <v>194</v>
      </c>
      <c r="B9" s="7" t="s">
        <v>25</v>
      </c>
      <c r="C9" s="24"/>
      <c r="D9" s="1" t="s">
        <v>97</v>
      </c>
      <c r="E9" s="1" t="s">
        <v>129</v>
      </c>
      <c r="F9" s="1" t="s">
        <v>125</v>
      </c>
      <c r="G9" s="1" t="s">
        <v>97</v>
      </c>
      <c r="H9" s="1" t="s">
        <v>97</v>
      </c>
      <c r="I9" s="1" t="s">
        <v>100</v>
      </c>
      <c r="J9" s="1" t="s">
        <v>102</v>
      </c>
      <c r="K9" s="1" t="s">
        <v>100</v>
      </c>
      <c r="L9" s="1" t="s">
        <v>97</v>
      </c>
      <c r="M9" s="1" t="s">
        <v>106</v>
      </c>
      <c r="N9" s="1" t="s">
        <v>108</v>
      </c>
      <c r="O9" s="1" t="s">
        <v>97</v>
      </c>
      <c r="P9" s="1" t="s">
        <v>110</v>
      </c>
      <c r="Q9" s="1" t="s">
        <v>100</v>
      </c>
      <c r="R9" s="1" t="s">
        <v>97</v>
      </c>
      <c r="S9" s="1" t="s">
        <v>113</v>
      </c>
      <c r="T9" s="1" t="s">
        <v>116</v>
      </c>
      <c r="U9" s="1" t="s">
        <v>117</v>
      </c>
      <c r="V9" s="1" t="s">
        <v>118</v>
      </c>
      <c r="W9" s="1" t="s">
        <v>121</v>
      </c>
      <c r="X9" s="1" t="s">
        <v>123</v>
      </c>
      <c r="Y9" s="1" t="s">
        <v>127</v>
      </c>
      <c r="Z9" s="1" t="s">
        <v>106</v>
      </c>
      <c r="AA9" s="1" t="s">
        <v>97</v>
      </c>
      <c r="AB9" s="1" t="s">
        <v>129</v>
      </c>
      <c r="AC9" s="1" t="s">
        <v>406</v>
      </c>
      <c r="AD9" s="1" t="s">
        <v>408</v>
      </c>
      <c r="AE9" s="1" t="s">
        <v>106</v>
      </c>
      <c r="AF9" s="1" t="s">
        <v>102</v>
      </c>
      <c r="AG9" s="1" t="s">
        <v>102</v>
      </c>
      <c r="AH9" s="1" t="s">
        <v>97</v>
      </c>
      <c r="AI9" s="1" t="s">
        <v>97</v>
      </c>
      <c r="AJ9" s="1" t="s">
        <v>410</v>
      </c>
      <c r="AK9" s="1" t="s">
        <v>127</v>
      </c>
      <c r="AL9" s="1" t="s">
        <v>113</v>
      </c>
      <c r="AM9" s="1" t="s">
        <v>127</v>
      </c>
      <c r="AN9" s="1" t="s">
        <v>413</v>
      </c>
      <c r="AO9" s="1" t="s">
        <v>97</v>
      </c>
      <c r="AP9" s="1" t="s">
        <v>106</v>
      </c>
      <c r="AQ9" s="1" t="s">
        <v>97</v>
      </c>
      <c r="AR9" s="1" t="s">
        <v>97</v>
      </c>
      <c r="AS9" s="1" t="s">
        <v>127</v>
      </c>
      <c r="AT9" s="1" t="s">
        <v>97</v>
      </c>
      <c r="AU9" s="1" t="s">
        <v>111</v>
      </c>
      <c r="AV9" s="1" t="s">
        <v>106</v>
      </c>
      <c r="AW9" s="1" t="s">
        <v>117</v>
      </c>
      <c r="AX9" s="1" t="s">
        <v>111</v>
      </c>
      <c r="AY9" s="1" t="s">
        <v>117</v>
      </c>
      <c r="AZ9" s="1" t="s">
        <v>659</v>
      </c>
      <c r="BA9" s="1" t="s">
        <v>129</v>
      </c>
      <c r="BB9" s="1" t="s">
        <v>97</v>
      </c>
      <c r="BC9" s="1" t="s">
        <v>102</v>
      </c>
      <c r="BD9" s="1" t="s">
        <v>660</v>
      </c>
      <c r="BE9" s="1" t="s">
        <v>121</v>
      </c>
      <c r="BF9" s="1" t="s">
        <v>97</v>
      </c>
      <c r="BG9" s="1" t="s">
        <v>661</v>
      </c>
      <c r="BH9" s="1" t="s">
        <v>97</v>
      </c>
      <c r="BI9" s="1" t="s">
        <v>663</v>
      </c>
      <c r="BJ9" s="1" t="s">
        <v>97</v>
      </c>
      <c r="BK9" s="1" t="s">
        <v>659</v>
      </c>
      <c r="BL9" s="1" t="s">
        <v>97</v>
      </c>
      <c r="BM9" s="1" t="s">
        <v>799</v>
      </c>
      <c r="BN9" s="1" t="s">
        <v>97</v>
      </c>
      <c r="BO9" s="1" t="s">
        <v>127</v>
      </c>
      <c r="BP9" s="1" t="s">
        <v>115</v>
      </c>
      <c r="BQ9" s="1" t="s">
        <v>127</v>
      </c>
      <c r="BR9" s="1" t="s">
        <v>860</v>
      </c>
      <c r="BS9" s="1" t="s">
        <v>111</v>
      </c>
      <c r="BT9" s="1" t="s">
        <v>111</v>
      </c>
      <c r="BU9" s="1" t="s">
        <v>106</v>
      </c>
      <c r="BV9" s="1" t="s">
        <v>127</v>
      </c>
      <c r="BW9" s="1" t="s">
        <v>861</v>
      </c>
      <c r="BX9" s="1" t="s">
        <v>127</v>
      </c>
      <c r="BY9" s="1" t="s">
        <v>111</v>
      </c>
      <c r="BZ9" s="1" t="s">
        <v>663</v>
      </c>
      <c r="CA9" s="1" t="s">
        <v>97</v>
      </c>
      <c r="CB9" s="1" t="s">
        <v>129</v>
      </c>
      <c r="CC9" s="1" t="s">
        <v>102</v>
      </c>
      <c r="CD9" s="1" t="s">
        <v>116</v>
      </c>
      <c r="CE9" s="1" t="s">
        <v>862</v>
      </c>
      <c r="CF9" s="1" t="s">
        <v>404</v>
      </c>
      <c r="CG9" s="1" t="s">
        <v>106</v>
      </c>
      <c r="CH9" s="1" t="s">
        <v>127</v>
      </c>
      <c r="CI9" s="1" t="s">
        <v>661</v>
      </c>
      <c r="CJ9" s="1" t="s">
        <v>100</v>
      </c>
      <c r="CK9" s="1" t="s">
        <v>97</v>
      </c>
      <c r="CL9" s="1" t="s">
        <v>97</v>
      </c>
      <c r="CM9" s="1" t="s">
        <v>127</v>
      </c>
      <c r="CN9" s="1" t="s">
        <v>117</v>
      </c>
      <c r="CO9" s="1" t="s">
        <v>117</v>
      </c>
      <c r="CP9" s="1" t="s">
        <v>860</v>
      </c>
      <c r="CQ9" s="1" t="s">
        <v>861</v>
      </c>
      <c r="CR9" s="1" t="s">
        <v>127</v>
      </c>
      <c r="CS9" s="1" t="s">
        <v>121</v>
      </c>
      <c r="CT9" s="1" t="s">
        <v>97</v>
      </c>
      <c r="CU9" s="1" t="s">
        <v>1068</v>
      </c>
      <c r="CV9" s="1" t="s">
        <v>106</v>
      </c>
      <c r="CW9" s="1" t="s">
        <v>106</v>
      </c>
      <c r="CX9" s="1" t="s">
        <v>97</v>
      </c>
      <c r="CY9" s="1" t="s">
        <v>97</v>
      </c>
      <c r="CZ9" s="1" t="s">
        <v>108</v>
      </c>
      <c r="DA9" s="1" t="s">
        <v>97</v>
      </c>
      <c r="DB9" s="1" t="s">
        <v>123</v>
      </c>
      <c r="DC9" s="1" t="s">
        <v>97</v>
      </c>
      <c r="DD9" s="1" t="s">
        <v>663</v>
      </c>
      <c r="DE9" s="1" t="s">
        <v>127</v>
      </c>
      <c r="DF9" s="1" t="s">
        <v>406</v>
      </c>
      <c r="DG9" s="1" t="s">
        <v>1190</v>
      </c>
      <c r="DH9" s="1" t="s">
        <v>111</v>
      </c>
      <c r="DI9" s="1" t="s">
        <v>1191</v>
      </c>
      <c r="DJ9" s="1" t="s">
        <v>102</v>
      </c>
      <c r="DK9" s="1" t="s">
        <v>127</v>
      </c>
      <c r="DL9" s="1" t="s">
        <v>97</v>
      </c>
      <c r="DM9" s="1" t="s">
        <v>861</v>
      </c>
      <c r="DN9" s="1" t="s">
        <v>97</v>
      </c>
      <c r="DO9" s="1" t="s">
        <v>404</v>
      </c>
      <c r="DP9" s="1" t="s">
        <v>117</v>
      </c>
      <c r="DQ9" s="1" t="s">
        <v>663</v>
      </c>
      <c r="DR9" s="1" t="s">
        <v>115</v>
      </c>
      <c r="DS9" s="1" t="s">
        <v>799</v>
      </c>
      <c r="DT9" s="1" t="s">
        <v>123</v>
      </c>
      <c r="DU9" s="1" t="s">
        <v>113</v>
      </c>
      <c r="DV9" s="1" t="s">
        <v>108</v>
      </c>
      <c r="DW9" s="1" t="s">
        <v>97</v>
      </c>
      <c r="DX9" s="1" t="s">
        <v>97</v>
      </c>
      <c r="DY9" s="1" t="s">
        <v>1372</v>
      </c>
      <c r="DZ9" s="1" t="s">
        <v>97</v>
      </c>
      <c r="EA9" s="1" t="s">
        <v>860</v>
      </c>
      <c r="EB9" s="1" t="s">
        <v>102</v>
      </c>
      <c r="EC9" s="1" t="s">
        <v>127</v>
      </c>
      <c r="ED9" s="1" t="s">
        <v>97</v>
      </c>
      <c r="EE9" s="1" t="s">
        <v>663</v>
      </c>
      <c r="EF9" s="1" t="s">
        <v>106</v>
      </c>
      <c r="EG9" s="1" t="s">
        <v>97</v>
      </c>
      <c r="EH9" s="1" t="s">
        <v>97</v>
      </c>
      <c r="EI9" s="1" t="s">
        <v>117</v>
      </c>
      <c r="EJ9" s="1" t="s">
        <v>1475</v>
      </c>
      <c r="EK9" s="1" t="s">
        <v>97</v>
      </c>
      <c r="EL9" s="1" t="s">
        <v>127</v>
      </c>
      <c r="EM9" s="1" t="s">
        <v>127</v>
      </c>
      <c r="EN9" s="1" t="s">
        <v>127</v>
      </c>
      <c r="EO9" s="1" t="s">
        <v>127</v>
      </c>
      <c r="EP9" s="1" t="s">
        <v>659</v>
      </c>
      <c r="EQ9" s="1" t="s">
        <v>1536</v>
      </c>
      <c r="ER9" s="1" t="s">
        <v>129</v>
      </c>
      <c r="ES9" s="1" t="s">
        <v>97</v>
      </c>
      <c r="ET9" s="1" t="s">
        <v>1537</v>
      </c>
      <c r="EU9" s="1" t="s">
        <v>113</v>
      </c>
      <c r="EV9" s="1" t="s">
        <v>1190</v>
      </c>
      <c r="EW9" s="1" t="s">
        <v>127</v>
      </c>
    </row>
    <row r="10" spans="1:153" ht="15.75" x14ac:dyDescent="0.25">
      <c r="A10" s="45"/>
      <c r="B10" s="7" t="s">
        <v>26</v>
      </c>
      <c r="C10" s="24"/>
      <c r="D10" s="1" t="s">
        <v>216</v>
      </c>
      <c r="E10" s="1" t="s">
        <v>217</v>
      </c>
      <c r="F10" s="1" t="s">
        <v>216</v>
      </c>
      <c r="G10" s="1" t="s">
        <v>216</v>
      </c>
      <c r="H10" s="1" t="s">
        <v>216</v>
      </c>
      <c r="I10" s="1" t="s">
        <v>216</v>
      </c>
      <c r="J10" s="1" t="s">
        <v>218</v>
      </c>
      <c r="K10" s="1" t="s">
        <v>216</v>
      </c>
      <c r="L10" s="1" t="s">
        <v>216</v>
      </c>
      <c r="M10" s="1" t="s">
        <v>219</v>
      </c>
      <c r="N10" s="1" t="s">
        <v>220</v>
      </c>
      <c r="O10" s="1" t="s">
        <v>216</v>
      </c>
      <c r="P10" s="1" t="s">
        <v>219</v>
      </c>
      <c r="Q10" s="1" t="s">
        <v>216</v>
      </c>
      <c r="R10" s="1" t="s">
        <v>216</v>
      </c>
      <c r="S10" s="1" t="s">
        <v>217</v>
      </c>
      <c r="T10" s="1" t="s">
        <v>219</v>
      </c>
      <c r="U10" s="1" t="s">
        <v>219</v>
      </c>
      <c r="V10" s="1" t="s">
        <v>217</v>
      </c>
      <c r="W10" s="1" t="s">
        <v>220</v>
      </c>
      <c r="X10" s="1" t="s">
        <v>217</v>
      </c>
      <c r="Y10" s="1" t="s">
        <v>220</v>
      </c>
      <c r="Z10" s="1" t="s">
        <v>219</v>
      </c>
      <c r="AA10" s="1" t="s">
        <v>216</v>
      </c>
      <c r="AB10" s="1" t="s">
        <v>217</v>
      </c>
      <c r="AC10" s="1" t="s">
        <v>220</v>
      </c>
      <c r="AD10" s="1" t="s">
        <v>216</v>
      </c>
      <c r="AE10" s="1" t="s">
        <v>219</v>
      </c>
      <c r="AF10" s="1" t="s">
        <v>218</v>
      </c>
      <c r="AG10" s="1" t="s">
        <v>218</v>
      </c>
      <c r="AH10" s="1" t="s">
        <v>216</v>
      </c>
      <c r="AI10" s="1" t="s">
        <v>216</v>
      </c>
      <c r="AJ10" s="1" t="s">
        <v>220</v>
      </c>
      <c r="AK10" s="1" t="s">
        <v>220</v>
      </c>
      <c r="AL10" s="1" t="s">
        <v>217</v>
      </c>
      <c r="AM10" s="1" t="s">
        <v>220</v>
      </c>
      <c r="AN10" s="1" t="s">
        <v>219</v>
      </c>
      <c r="AO10" s="1" t="s">
        <v>216</v>
      </c>
      <c r="AP10" s="1" t="s">
        <v>219</v>
      </c>
      <c r="AQ10" s="1" t="s">
        <v>216</v>
      </c>
      <c r="AR10" s="1" t="s">
        <v>216</v>
      </c>
      <c r="AS10" s="1" t="s">
        <v>220</v>
      </c>
      <c r="AT10" s="1" t="s">
        <v>216</v>
      </c>
      <c r="AU10" s="1" t="s">
        <v>220</v>
      </c>
      <c r="AV10" s="1" t="s">
        <v>219</v>
      </c>
      <c r="AW10" s="1" t="s">
        <v>219</v>
      </c>
      <c r="AX10" s="1" t="s">
        <v>220</v>
      </c>
      <c r="AY10" s="1" t="s">
        <v>219</v>
      </c>
      <c r="AZ10" s="1" t="s">
        <v>216</v>
      </c>
      <c r="BA10" s="1" t="s">
        <v>217</v>
      </c>
      <c r="BB10" s="1" t="s">
        <v>216</v>
      </c>
      <c r="BC10" s="1" t="s">
        <v>218</v>
      </c>
      <c r="BD10" s="1" t="s">
        <v>216</v>
      </c>
      <c r="BE10" s="1" t="s">
        <v>220</v>
      </c>
      <c r="BF10" s="1" t="s">
        <v>216</v>
      </c>
      <c r="BG10" s="1" t="s">
        <v>218</v>
      </c>
      <c r="BH10" s="1" t="s">
        <v>216</v>
      </c>
      <c r="BI10" s="1" t="s">
        <v>216</v>
      </c>
      <c r="BJ10" s="1" t="s">
        <v>216</v>
      </c>
      <c r="BK10" s="1" t="s">
        <v>216</v>
      </c>
      <c r="BL10" s="1" t="s">
        <v>216</v>
      </c>
      <c r="BM10" s="1" t="s">
        <v>217</v>
      </c>
      <c r="BN10" s="1" t="s">
        <v>216</v>
      </c>
      <c r="BO10" s="1" t="s">
        <v>220</v>
      </c>
      <c r="BP10" s="1" t="s">
        <v>217</v>
      </c>
      <c r="BQ10" s="1" t="s">
        <v>220</v>
      </c>
      <c r="BR10" s="1" t="s">
        <v>217</v>
      </c>
      <c r="BS10" s="1" t="s">
        <v>220</v>
      </c>
      <c r="BT10" s="1" t="s">
        <v>220</v>
      </c>
      <c r="BU10" s="1" t="s">
        <v>219</v>
      </c>
      <c r="BV10" s="1" t="s">
        <v>220</v>
      </c>
      <c r="BW10" s="1" t="s">
        <v>219</v>
      </c>
      <c r="BX10" s="1" t="s">
        <v>220</v>
      </c>
      <c r="BY10" s="1" t="s">
        <v>220</v>
      </c>
      <c r="BZ10" s="1" t="s">
        <v>216</v>
      </c>
      <c r="CA10" s="1" t="s">
        <v>216</v>
      </c>
      <c r="CB10" s="1" t="s">
        <v>217</v>
      </c>
      <c r="CC10" s="1" t="s">
        <v>218</v>
      </c>
      <c r="CD10" s="1" t="s">
        <v>219</v>
      </c>
      <c r="CE10" s="1" t="s">
        <v>220</v>
      </c>
      <c r="CF10" s="1" t="s">
        <v>217</v>
      </c>
      <c r="CG10" s="1" t="s">
        <v>219</v>
      </c>
      <c r="CH10" s="1" t="s">
        <v>220</v>
      </c>
      <c r="CI10" s="1" t="s">
        <v>218</v>
      </c>
      <c r="CJ10" s="1" t="s">
        <v>216</v>
      </c>
      <c r="CK10" s="1" t="s">
        <v>216</v>
      </c>
      <c r="CL10" s="1" t="s">
        <v>216</v>
      </c>
      <c r="CM10" s="1" t="s">
        <v>220</v>
      </c>
      <c r="CN10" s="1" t="s">
        <v>219</v>
      </c>
      <c r="CO10" s="1" t="s">
        <v>219</v>
      </c>
      <c r="CP10" s="1" t="s">
        <v>217</v>
      </c>
      <c r="CQ10" s="1" t="s">
        <v>219</v>
      </c>
      <c r="CR10" s="1" t="s">
        <v>220</v>
      </c>
      <c r="CS10" s="1" t="s">
        <v>220</v>
      </c>
      <c r="CT10" s="1" t="s">
        <v>216</v>
      </c>
      <c r="CU10" s="1" t="s">
        <v>219</v>
      </c>
      <c r="CV10" s="1" t="s">
        <v>219</v>
      </c>
      <c r="CW10" s="1" t="s">
        <v>219</v>
      </c>
      <c r="CX10" s="1" t="s">
        <v>216</v>
      </c>
      <c r="CY10" s="1" t="s">
        <v>216</v>
      </c>
      <c r="CZ10" s="1" t="s">
        <v>220</v>
      </c>
      <c r="DA10" s="1" t="s">
        <v>216</v>
      </c>
      <c r="DB10" s="1" t="s">
        <v>217</v>
      </c>
      <c r="DC10" s="1" t="s">
        <v>216</v>
      </c>
      <c r="DD10" s="1" t="s">
        <v>216</v>
      </c>
      <c r="DE10" s="1" t="s">
        <v>220</v>
      </c>
      <c r="DF10" s="1" t="s">
        <v>220</v>
      </c>
      <c r="DG10" s="1" t="s">
        <v>217</v>
      </c>
      <c r="DH10" s="1" t="s">
        <v>220</v>
      </c>
      <c r="DI10" s="1" t="s">
        <v>220</v>
      </c>
      <c r="DJ10" s="1" t="s">
        <v>218</v>
      </c>
      <c r="DK10" s="1" t="s">
        <v>220</v>
      </c>
      <c r="DL10" s="1" t="s">
        <v>216</v>
      </c>
      <c r="DM10" s="1" t="s">
        <v>219</v>
      </c>
      <c r="DN10" s="1" t="s">
        <v>216</v>
      </c>
      <c r="DO10" s="1" t="s">
        <v>217</v>
      </c>
      <c r="DP10" s="1" t="s">
        <v>219</v>
      </c>
      <c r="DQ10" s="1" t="s">
        <v>216</v>
      </c>
      <c r="DR10" s="1" t="s">
        <v>217</v>
      </c>
      <c r="DS10" s="1" t="s">
        <v>217</v>
      </c>
      <c r="DT10" s="1" t="s">
        <v>217</v>
      </c>
      <c r="DU10" s="1" t="s">
        <v>217</v>
      </c>
      <c r="DV10" s="1" t="s">
        <v>220</v>
      </c>
      <c r="DW10" s="1" t="s">
        <v>216</v>
      </c>
      <c r="DX10" s="1" t="s">
        <v>216</v>
      </c>
      <c r="DY10" s="1" t="s">
        <v>218</v>
      </c>
      <c r="DZ10" s="1" t="s">
        <v>216</v>
      </c>
      <c r="EA10" s="1" t="s">
        <v>217</v>
      </c>
      <c r="EB10" s="1" t="s">
        <v>218</v>
      </c>
      <c r="EC10" s="1" t="s">
        <v>220</v>
      </c>
      <c r="ED10" s="1" t="s">
        <v>216</v>
      </c>
      <c r="EE10" s="1" t="s">
        <v>216</v>
      </c>
      <c r="EF10" s="1" t="s">
        <v>219</v>
      </c>
      <c r="EG10" s="1" t="s">
        <v>216</v>
      </c>
      <c r="EH10" s="1" t="s">
        <v>216</v>
      </c>
      <c r="EI10" s="1" t="s">
        <v>219</v>
      </c>
      <c r="EJ10" s="1" t="s">
        <v>219</v>
      </c>
      <c r="EK10" s="1" t="s">
        <v>216</v>
      </c>
      <c r="EL10" s="1" t="s">
        <v>220</v>
      </c>
      <c r="EM10" s="1" t="s">
        <v>220</v>
      </c>
      <c r="EN10" s="1" t="s">
        <v>220</v>
      </c>
      <c r="EO10" s="1" t="s">
        <v>220</v>
      </c>
      <c r="EP10" s="1" t="s">
        <v>216</v>
      </c>
      <c r="EQ10" s="1" t="s">
        <v>219</v>
      </c>
      <c r="ER10" s="1" t="s">
        <v>217</v>
      </c>
      <c r="ES10" s="1" t="s">
        <v>216</v>
      </c>
      <c r="ET10" s="1" t="s">
        <v>216</v>
      </c>
      <c r="EU10" s="1" t="s">
        <v>217</v>
      </c>
      <c r="EV10" s="1" t="s">
        <v>217</v>
      </c>
      <c r="EW10" s="1" t="s">
        <v>220</v>
      </c>
    </row>
    <row r="11" spans="1:153" ht="150" x14ac:dyDescent="0.25">
      <c r="A11" s="7" t="s">
        <v>195</v>
      </c>
      <c r="B11" s="7" t="s">
        <v>27</v>
      </c>
      <c r="C11" s="24"/>
      <c r="D11" s="1" t="s">
        <v>234</v>
      </c>
      <c r="E11" s="1" t="s">
        <v>235</v>
      </c>
      <c r="F11" s="1" t="s">
        <v>236</v>
      </c>
      <c r="G11" s="1" t="s">
        <v>237</v>
      </c>
      <c r="H11" s="1" t="s">
        <v>98</v>
      </c>
      <c r="I11" s="1" t="s">
        <v>101</v>
      </c>
      <c r="J11" s="1" t="s">
        <v>103</v>
      </c>
      <c r="K11" s="1" t="s">
        <v>105</v>
      </c>
      <c r="L11" s="1" t="s">
        <v>238</v>
      </c>
      <c r="M11" s="1" t="s">
        <v>239</v>
      </c>
      <c r="N11" s="1" t="s">
        <v>109</v>
      </c>
      <c r="O11" s="1" t="s">
        <v>227</v>
      </c>
      <c r="P11" s="1" t="s">
        <v>240</v>
      </c>
      <c r="Q11" s="1" t="s">
        <v>241</v>
      </c>
      <c r="R11" s="1" t="s">
        <v>242</v>
      </c>
      <c r="S11" s="1" t="s">
        <v>114</v>
      </c>
      <c r="T11" s="1" t="s">
        <v>243</v>
      </c>
      <c r="U11" s="1" t="s">
        <v>1622</v>
      </c>
      <c r="V11" s="1" t="s">
        <v>244</v>
      </c>
      <c r="W11" s="1" t="s">
        <v>122</v>
      </c>
      <c r="X11" s="1" t="s">
        <v>124</v>
      </c>
      <c r="Y11" s="1" t="s">
        <v>128</v>
      </c>
      <c r="Z11" s="1" t="s">
        <v>245</v>
      </c>
      <c r="AA11" s="1" t="s">
        <v>433</v>
      </c>
      <c r="AB11" s="1" t="s">
        <v>1142</v>
      </c>
      <c r="AC11" s="1" t="s">
        <v>434</v>
      </c>
      <c r="AD11" s="1" t="s">
        <v>435</v>
      </c>
      <c r="AE11" s="1" t="s">
        <v>444</v>
      </c>
      <c r="AF11" s="1" t="s">
        <v>436</v>
      </c>
      <c r="AG11" s="1" t="s">
        <v>437</v>
      </c>
      <c r="AH11" s="1" t="s">
        <v>438</v>
      </c>
      <c r="AI11" s="1" t="s">
        <v>445</v>
      </c>
      <c r="AJ11" s="1" t="s">
        <v>446</v>
      </c>
      <c r="AK11" s="1" t="s">
        <v>439</v>
      </c>
      <c r="AL11" s="1" t="s">
        <v>447</v>
      </c>
      <c r="AM11" s="1" t="s">
        <v>440</v>
      </c>
      <c r="AN11" s="1" t="s">
        <v>448</v>
      </c>
      <c r="AO11" s="1" t="s">
        <v>441</v>
      </c>
      <c r="AP11" s="1" t="s">
        <v>449</v>
      </c>
      <c r="AQ11" s="1" t="s">
        <v>450</v>
      </c>
      <c r="AR11" s="1" t="s">
        <v>451</v>
      </c>
      <c r="AS11" s="1" t="s">
        <v>452</v>
      </c>
      <c r="AT11" s="1" t="s">
        <v>453</v>
      </c>
      <c r="AU11" s="1" t="s">
        <v>442</v>
      </c>
      <c r="AV11" s="1" t="s">
        <v>443</v>
      </c>
      <c r="AW11" s="1" t="s">
        <v>454</v>
      </c>
      <c r="AX11" s="1" t="s">
        <v>683</v>
      </c>
      <c r="AY11" s="1" t="s">
        <v>677</v>
      </c>
      <c r="AZ11" s="1" t="s">
        <v>684</v>
      </c>
      <c r="BA11" s="1" t="s">
        <v>685</v>
      </c>
      <c r="BB11" s="1" t="s">
        <v>686</v>
      </c>
      <c r="BC11" s="1" t="s">
        <v>1162</v>
      </c>
      <c r="BD11" s="1" t="s">
        <v>688</v>
      </c>
      <c r="BE11" s="1" t="s">
        <v>689</v>
      </c>
      <c r="BF11" s="1" t="s">
        <v>678</v>
      </c>
      <c r="BG11" s="1" t="s">
        <v>679</v>
      </c>
      <c r="BH11" s="1" t="s">
        <v>680</v>
      </c>
      <c r="BI11" s="1" t="s">
        <v>681</v>
      </c>
      <c r="BJ11" s="1" t="s">
        <v>690</v>
      </c>
      <c r="BK11" s="1" t="s">
        <v>682</v>
      </c>
      <c r="BL11" s="1" t="s">
        <v>691</v>
      </c>
      <c r="BM11" s="1" t="s">
        <v>801</v>
      </c>
      <c r="BN11" s="1" t="s">
        <v>877</v>
      </c>
      <c r="BO11" s="1" t="s">
        <v>876</v>
      </c>
      <c r="BP11" s="1" t="s">
        <v>878</v>
      </c>
      <c r="BQ11" s="1" t="s">
        <v>863</v>
      </c>
      <c r="BR11" s="1" t="s">
        <v>864</v>
      </c>
      <c r="BS11" s="1" t="s">
        <v>865</v>
      </c>
      <c r="BT11" s="1" t="s">
        <v>879</v>
      </c>
      <c r="BU11" s="1" t="s">
        <v>880</v>
      </c>
      <c r="BV11" s="1" t="s">
        <v>866</v>
      </c>
      <c r="BW11" s="1" t="s">
        <v>881</v>
      </c>
      <c r="BX11" s="1" t="s">
        <v>1163</v>
      </c>
      <c r="BY11" s="1" t="s">
        <v>867</v>
      </c>
      <c r="BZ11" s="1" t="s">
        <v>883</v>
      </c>
      <c r="CA11" s="1" t="s">
        <v>868</v>
      </c>
      <c r="CB11" s="1" t="s">
        <v>869</v>
      </c>
      <c r="CC11" s="1" t="s">
        <v>884</v>
      </c>
      <c r="CD11" s="1" t="s">
        <v>870</v>
      </c>
      <c r="CE11" s="1" t="s">
        <v>885</v>
      </c>
      <c r="CF11" s="1" t="s">
        <v>886</v>
      </c>
      <c r="CG11" s="1" t="s">
        <v>871</v>
      </c>
      <c r="CH11" s="1" t="s">
        <v>887</v>
      </c>
      <c r="CI11" s="1" t="s">
        <v>888</v>
      </c>
      <c r="CJ11" s="1" t="s">
        <v>889</v>
      </c>
      <c r="CK11" s="1" t="s">
        <v>890</v>
      </c>
      <c r="CL11" s="1" t="s">
        <v>891</v>
      </c>
      <c r="CM11" s="1" t="s">
        <v>872</v>
      </c>
      <c r="CN11" s="1" t="s">
        <v>873</v>
      </c>
      <c r="CO11" s="1" t="s">
        <v>874</v>
      </c>
      <c r="CP11" s="1" t="s">
        <v>875</v>
      </c>
      <c r="CQ11" s="1" t="s">
        <v>1061</v>
      </c>
      <c r="CR11" s="1" t="s">
        <v>1062</v>
      </c>
      <c r="CS11" s="1" t="s">
        <v>1066</v>
      </c>
      <c r="CT11" s="1" t="s">
        <v>1063</v>
      </c>
      <c r="CU11" s="1" t="s">
        <v>1120</v>
      </c>
      <c r="CV11" s="1" t="s">
        <v>1123</v>
      </c>
      <c r="CW11" s="1" t="s">
        <v>1064</v>
      </c>
      <c r="CX11" s="1" t="s">
        <v>1065</v>
      </c>
      <c r="CY11" s="1" t="s">
        <v>1067</v>
      </c>
      <c r="CZ11" s="1" t="s">
        <v>1197</v>
      </c>
      <c r="DA11" s="1" t="s">
        <v>1192</v>
      </c>
      <c r="DB11" s="1" t="s">
        <v>1193</v>
      </c>
      <c r="DC11" s="1" t="s">
        <v>1194</v>
      </c>
      <c r="DD11" s="1" t="s">
        <v>1198</v>
      </c>
      <c r="DE11" s="1" t="s">
        <v>1195</v>
      </c>
      <c r="DF11" s="1" t="s">
        <v>1199</v>
      </c>
      <c r="DG11" s="1" t="s">
        <v>1196</v>
      </c>
      <c r="DH11" s="1" t="s">
        <v>1200</v>
      </c>
      <c r="DI11" s="1" t="s">
        <v>1201</v>
      </c>
      <c r="DJ11" s="1" t="s">
        <v>1270</v>
      </c>
      <c r="DK11" s="1" t="s">
        <v>1271</v>
      </c>
      <c r="DL11" s="1" t="s">
        <v>1272</v>
      </c>
      <c r="DM11" s="1" t="s">
        <v>1268</v>
      </c>
      <c r="DN11" s="1" t="s">
        <v>1269</v>
      </c>
      <c r="DO11" s="1" t="s">
        <v>1302</v>
      </c>
      <c r="DP11" s="1" t="s">
        <v>1322</v>
      </c>
      <c r="DQ11" s="1" t="s">
        <v>1323</v>
      </c>
      <c r="DR11" s="1" t="s">
        <v>1325</v>
      </c>
      <c r="DS11" s="1" t="s">
        <v>1324</v>
      </c>
      <c r="DT11" s="1" t="s">
        <v>1326</v>
      </c>
      <c r="DU11" s="1" t="s">
        <v>1327</v>
      </c>
      <c r="DV11" s="1" t="s">
        <v>1378</v>
      </c>
      <c r="DW11" s="1" t="s">
        <v>1373</v>
      </c>
      <c r="DX11" s="1" t="s">
        <v>1374</v>
      </c>
      <c r="DY11" s="1" t="s">
        <v>1375</v>
      </c>
      <c r="DZ11" s="1" t="s">
        <v>1379</v>
      </c>
      <c r="EA11" s="1" t="s">
        <v>1376</v>
      </c>
      <c r="EB11" s="1" t="s">
        <v>1380</v>
      </c>
      <c r="EC11" s="1" t="s">
        <v>1377</v>
      </c>
      <c r="ED11" s="1" t="s">
        <v>1442</v>
      </c>
      <c r="EE11" s="1" t="s">
        <v>1445</v>
      </c>
      <c r="EF11" s="1" t="s">
        <v>1443</v>
      </c>
      <c r="EG11" s="1" t="s">
        <v>1446</v>
      </c>
      <c r="EH11" s="1" t="s">
        <v>435</v>
      </c>
      <c r="EI11" s="1" t="s">
        <v>1444</v>
      </c>
      <c r="EJ11" s="1" t="s">
        <v>1476</v>
      </c>
      <c r="EK11" s="1" t="s">
        <v>877</v>
      </c>
      <c r="EL11" s="1" t="s">
        <v>1538</v>
      </c>
      <c r="EM11" s="1" t="s">
        <v>1544</v>
      </c>
      <c r="EN11" s="1" t="s">
        <v>1539</v>
      </c>
      <c r="EO11" s="1" t="s">
        <v>1545</v>
      </c>
      <c r="EP11" s="1" t="s">
        <v>1540</v>
      </c>
      <c r="EQ11" s="1" t="s">
        <v>1541</v>
      </c>
      <c r="ER11" s="1" t="s">
        <v>1546</v>
      </c>
      <c r="ES11" s="1" t="s">
        <v>1547</v>
      </c>
      <c r="ET11" s="1" t="s">
        <v>1548</v>
      </c>
      <c r="EU11" s="1" t="s">
        <v>1542</v>
      </c>
      <c r="EV11" s="1" t="s">
        <v>1543</v>
      </c>
      <c r="EW11" s="1" t="s">
        <v>1609</v>
      </c>
    </row>
    <row r="12" spans="1:153" ht="31.5" x14ac:dyDescent="0.25">
      <c r="A12" s="7" t="s">
        <v>196</v>
      </c>
      <c r="B12" s="7" t="s">
        <v>28</v>
      </c>
      <c r="C12" s="24"/>
      <c r="D12" s="1" t="s">
        <v>95</v>
      </c>
      <c r="E12" s="1" t="s">
        <v>95</v>
      </c>
      <c r="F12" s="1" t="s">
        <v>95</v>
      </c>
      <c r="G12" s="1" t="s">
        <v>95</v>
      </c>
      <c r="H12" s="1" t="s">
        <v>99</v>
      </c>
      <c r="I12" s="1" t="s">
        <v>99</v>
      </c>
      <c r="J12" s="1" t="s">
        <v>585</v>
      </c>
      <c r="K12" s="1" t="s">
        <v>99</v>
      </c>
      <c r="L12" s="1" t="s">
        <v>99</v>
      </c>
      <c r="M12" s="1" t="s">
        <v>99</v>
      </c>
      <c r="N12" s="1" t="s">
        <v>99</v>
      </c>
      <c r="O12" s="1" t="s">
        <v>99</v>
      </c>
      <c r="P12" s="1" t="s">
        <v>99</v>
      </c>
      <c r="Q12" s="1" t="s">
        <v>99</v>
      </c>
      <c r="R12" s="1" t="s">
        <v>95</v>
      </c>
      <c r="S12" s="1" t="s">
        <v>95</v>
      </c>
      <c r="T12" s="1" t="s">
        <v>99</v>
      </c>
      <c r="U12" s="1" t="s">
        <v>99</v>
      </c>
      <c r="V12" s="1" t="s">
        <v>119</v>
      </c>
      <c r="W12" s="1" t="s">
        <v>99</v>
      </c>
      <c r="X12" s="1" t="s">
        <v>99</v>
      </c>
      <c r="Y12" s="1" t="s">
        <v>99</v>
      </c>
      <c r="Z12" s="1" t="s">
        <v>99</v>
      </c>
      <c r="AA12" s="1" t="s">
        <v>99</v>
      </c>
      <c r="AB12" s="1" t="s">
        <v>585</v>
      </c>
      <c r="AC12" s="1" t="s">
        <v>99</v>
      </c>
      <c r="AD12" s="1" t="s">
        <v>99</v>
      </c>
      <c r="AE12" s="1" t="s">
        <v>431</v>
      </c>
      <c r="AF12" s="1" t="s">
        <v>432</v>
      </c>
      <c r="AG12" s="1" t="s">
        <v>99</v>
      </c>
      <c r="AH12" s="1" t="s">
        <v>99</v>
      </c>
      <c r="AI12" s="1" t="s">
        <v>99</v>
      </c>
      <c r="AJ12" s="1" t="s">
        <v>99</v>
      </c>
      <c r="AK12" s="1" t="s">
        <v>431</v>
      </c>
      <c r="AL12" s="1" t="s">
        <v>99</v>
      </c>
      <c r="AM12" s="1" t="s">
        <v>99</v>
      </c>
      <c r="AN12" s="1" t="s">
        <v>99</v>
      </c>
      <c r="AO12" s="1" t="s">
        <v>119</v>
      </c>
      <c r="AP12" s="1" t="s">
        <v>99</v>
      </c>
      <c r="AQ12" s="1" t="s">
        <v>99</v>
      </c>
      <c r="AR12" s="1" t="s">
        <v>99</v>
      </c>
      <c r="AS12" s="1" t="s">
        <v>99</v>
      </c>
      <c r="AT12" s="1" t="s">
        <v>99</v>
      </c>
      <c r="AU12" s="1" t="s">
        <v>99</v>
      </c>
      <c r="AV12" s="1" t="s">
        <v>119</v>
      </c>
      <c r="AW12" s="1" t="s">
        <v>99</v>
      </c>
      <c r="AX12" s="1" t="s">
        <v>99</v>
      </c>
      <c r="AY12" s="1" t="s">
        <v>99</v>
      </c>
      <c r="AZ12" s="1" t="s">
        <v>99</v>
      </c>
      <c r="BA12" s="1" t="s">
        <v>99</v>
      </c>
      <c r="BB12" s="1" t="s">
        <v>99</v>
      </c>
      <c r="BC12" s="1" t="s">
        <v>99</v>
      </c>
      <c r="BD12" s="1" t="s">
        <v>119</v>
      </c>
      <c r="BE12" s="1" t="s">
        <v>99</v>
      </c>
      <c r="BF12" s="1" t="s">
        <v>99</v>
      </c>
      <c r="BG12" s="1" t="s">
        <v>99</v>
      </c>
      <c r="BH12" s="1" t="s">
        <v>99</v>
      </c>
      <c r="BI12" s="1" t="s">
        <v>99</v>
      </c>
      <c r="BJ12" s="1" t="s">
        <v>95</v>
      </c>
      <c r="BK12" s="1" t="s">
        <v>99</v>
      </c>
      <c r="BL12" s="1" t="s">
        <v>95</v>
      </c>
      <c r="BM12" s="1" t="s">
        <v>99</v>
      </c>
      <c r="BN12" s="1" t="s">
        <v>99</v>
      </c>
      <c r="BO12" s="1" t="s">
        <v>99</v>
      </c>
      <c r="BP12" s="1" t="s">
        <v>99</v>
      </c>
      <c r="BQ12" s="1" t="s">
        <v>99</v>
      </c>
      <c r="BR12" s="1" t="s">
        <v>99</v>
      </c>
      <c r="BS12" s="1" t="s">
        <v>99</v>
      </c>
      <c r="BT12" s="1" t="s">
        <v>585</v>
      </c>
      <c r="BU12" s="1" t="s">
        <v>99</v>
      </c>
      <c r="BV12" s="1" t="s">
        <v>99</v>
      </c>
      <c r="BW12" s="1" t="s">
        <v>99</v>
      </c>
      <c r="BX12" s="1" t="s">
        <v>99</v>
      </c>
      <c r="BY12" s="1" t="s">
        <v>99</v>
      </c>
      <c r="BZ12" s="1" t="s">
        <v>95</v>
      </c>
      <c r="CA12" s="1" t="s">
        <v>99</v>
      </c>
      <c r="CB12" s="1" t="s">
        <v>99</v>
      </c>
      <c r="CC12" s="1" t="s">
        <v>99</v>
      </c>
      <c r="CD12" s="1" t="s">
        <v>99</v>
      </c>
      <c r="CE12" s="1" t="s">
        <v>99</v>
      </c>
      <c r="CF12" s="1" t="s">
        <v>99</v>
      </c>
      <c r="CG12" s="1" t="s">
        <v>99</v>
      </c>
      <c r="CH12" s="1" t="s">
        <v>892</v>
      </c>
      <c r="CI12" s="1" t="s">
        <v>99</v>
      </c>
      <c r="CJ12" s="1" t="s">
        <v>99</v>
      </c>
      <c r="CK12" s="1" t="s">
        <v>99</v>
      </c>
      <c r="CL12" s="1" t="s">
        <v>99</v>
      </c>
      <c r="CM12" s="1" t="s">
        <v>99</v>
      </c>
      <c r="CN12" s="1" t="s">
        <v>99</v>
      </c>
      <c r="CO12" s="1" t="s">
        <v>99</v>
      </c>
      <c r="CP12" s="1" t="s">
        <v>99</v>
      </c>
      <c r="CQ12" s="1" t="s">
        <v>432</v>
      </c>
      <c r="CR12" s="1" t="s">
        <v>95</v>
      </c>
      <c r="CS12" s="1" t="s">
        <v>99</v>
      </c>
      <c r="CT12" s="1" t="s">
        <v>99</v>
      </c>
      <c r="CU12" s="1" t="s">
        <v>99</v>
      </c>
      <c r="CV12" s="1" t="s">
        <v>99</v>
      </c>
      <c r="CW12" s="1" t="s">
        <v>99</v>
      </c>
      <c r="CX12" s="1" t="s">
        <v>95</v>
      </c>
      <c r="CY12" s="1" t="s">
        <v>99</v>
      </c>
      <c r="CZ12" s="1" t="s">
        <v>95</v>
      </c>
      <c r="DA12" s="1" t="s">
        <v>99</v>
      </c>
      <c r="DB12" s="1" t="s">
        <v>99</v>
      </c>
      <c r="DC12" s="1" t="s">
        <v>99</v>
      </c>
      <c r="DD12" s="1" t="s">
        <v>99</v>
      </c>
      <c r="DE12" s="1" t="s">
        <v>99</v>
      </c>
      <c r="DF12" s="1" t="s">
        <v>99</v>
      </c>
      <c r="DG12" s="1" t="s">
        <v>99</v>
      </c>
      <c r="DH12" s="1" t="s">
        <v>99</v>
      </c>
      <c r="DI12" s="1" t="s">
        <v>99</v>
      </c>
      <c r="DJ12" s="1" t="s">
        <v>99</v>
      </c>
      <c r="DK12" s="1" t="s">
        <v>119</v>
      </c>
      <c r="DL12" s="1" t="s">
        <v>99</v>
      </c>
      <c r="DM12" s="1" t="s">
        <v>99</v>
      </c>
      <c r="DN12" s="1" t="s">
        <v>95</v>
      </c>
      <c r="DO12" s="1" t="s">
        <v>99</v>
      </c>
      <c r="DP12" s="1" t="s">
        <v>99</v>
      </c>
      <c r="DQ12" s="1" t="s">
        <v>99</v>
      </c>
      <c r="DR12" s="1" t="s">
        <v>99</v>
      </c>
      <c r="DS12" s="1" t="s">
        <v>99</v>
      </c>
      <c r="DT12" s="1" t="s">
        <v>95</v>
      </c>
      <c r="DU12" s="1" t="s">
        <v>99</v>
      </c>
      <c r="DV12" s="1" t="s">
        <v>119</v>
      </c>
      <c r="DW12" s="1" t="s">
        <v>99</v>
      </c>
      <c r="DX12" s="1" t="s">
        <v>99</v>
      </c>
      <c r="DY12" s="1" t="s">
        <v>95</v>
      </c>
      <c r="DZ12" s="1" t="s">
        <v>99</v>
      </c>
      <c r="EA12" s="1" t="s">
        <v>95</v>
      </c>
      <c r="EB12" s="1" t="s">
        <v>99</v>
      </c>
      <c r="EC12" s="1" t="s">
        <v>99</v>
      </c>
      <c r="ED12" s="1" t="s">
        <v>99</v>
      </c>
      <c r="EE12" s="1" t="s">
        <v>99</v>
      </c>
      <c r="EF12" s="1" t="s">
        <v>99</v>
      </c>
      <c r="EG12" s="1" t="s">
        <v>99</v>
      </c>
      <c r="EH12" s="1" t="s">
        <v>99</v>
      </c>
      <c r="EI12" s="1" t="s">
        <v>99</v>
      </c>
      <c r="EJ12" s="1" t="s">
        <v>99</v>
      </c>
      <c r="EK12" s="1" t="s">
        <v>99</v>
      </c>
      <c r="EL12" s="1" t="s">
        <v>99</v>
      </c>
      <c r="EM12" s="1" t="s">
        <v>119</v>
      </c>
      <c r="EN12" s="1" t="s">
        <v>99</v>
      </c>
      <c r="EO12" s="1" t="s">
        <v>99</v>
      </c>
      <c r="EP12" s="1" t="s">
        <v>99</v>
      </c>
      <c r="EQ12" s="1" t="s">
        <v>99</v>
      </c>
      <c r="ER12" s="1" t="s">
        <v>119</v>
      </c>
      <c r="ES12" s="1" t="s">
        <v>99</v>
      </c>
      <c r="ET12" s="1" t="s">
        <v>99</v>
      </c>
      <c r="EU12" s="1" t="s">
        <v>99</v>
      </c>
      <c r="EV12" s="1" t="s">
        <v>99</v>
      </c>
      <c r="EW12" s="1" t="s">
        <v>99</v>
      </c>
    </row>
    <row r="13" spans="1:153" ht="15.75" x14ac:dyDescent="0.25">
      <c r="A13" s="7" t="s">
        <v>197</v>
      </c>
      <c r="B13" s="7" t="s">
        <v>29</v>
      </c>
      <c r="C13" s="24"/>
      <c r="D13" s="1">
        <v>1</v>
      </c>
      <c r="E13" s="1">
        <v>1</v>
      </c>
      <c r="F13" s="1">
        <v>1</v>
      </c>
      <c r="G13" s="1">
        <v>1</v>
      </c>
      <c r="H13" s="1">
        <v>3</v>
      </c>
      <c r="I13" s="1">
        <v>1</v>
      </c>
      <c r="J13" s="1">
        <v>13</v>
      </c>
      <c r="K13" s="1">
        <v>4</v>
      </c>
      <c r="L13" s="1">
        <v>3</v>
      </c>
      <c r="M13" s="1">
        <v>4</v>
      </c>
      <c r="N13" s="1">
        <v>3</v>
      </c>
      <c r="O13" s="1">
        <v>6</v>
      </c>
      <c r="P13" s="1">
        <v>4</v>
      </c>
      <c r="Q13" s="1">
        <v>4</v>
      </c>
      <c r="R13" s="1">
        <v>1</v>
      </c>
      <c r="S13" s="1">
        <v>2</v>
      </c>
      <c r="T13" s="1">
        <v>4</v>
      </c>
      <c r="U13" s="1">
        <v>3</v>
      </c>
      <c r="V13" s="1">
        <v>2</v>
      </c>
      <c r="W13" s="1">
        <v>4</v>
      </c>
      <c r="X13" s="1">
        <v>2</v>
      </c>
      <c r="Y13" s="1">
        <v>2</v>
      </c>
      <c r="Z13" s="1">
        <v>4</v>
      </c>
      <c r="AA13" s="1">
        <v>4</v>
      </c>
      <c r="AB13" s="1">
        <v>5</v>
      </c>
      <c r="AC13" s="1">
        <v>2</v>
      </c>
      <c r="AD13" s="1">
        <v>5</v>
      </c>
      <c r="AE13" s="1">
        <v>5</v>
      </c>
      <c r="AF13" s="1">
        <v>2</v>
      </c>
      <c r="AG13" s="1">
        <v>2</v>
      </c>
      <c r="AH13" s="1">
        <v>1</v>
      </c>
      <c r="AI13" s="1">
        <v>10</v>
      </c>
      <c r="AJ13" s="1">
        <v>2</v>
      </c>
      <c r="AK13" s="1">
        <v>7</v>
      </c>
      <c r="AL13" s="1">
        <v>4</v>
      </c>
      <c r="AM13" s="1">
        <v>1</v>
      </c>
      <c r="AN13" s="1">
        <v>5</v>
      </c>
      <c r="AO13" s="1">
        <v>1</v>
      </c>
      <c r="AP13" s="1">
        <v>2</v>
      </c>
      <c r="AQ13" s="1">
        <v>1</v>
      </c>
      <c r="AR13" s="1">
        <v>5</v>
      </c>
      <c r="AS13" s="1">
        <v>3</v>
      </c>
      <c r="AT13" s="1">
        <v>1</v>
      </c>
      <c r="AU13" s="1">
        <v>3</v>
      </c>
      <c r="AV13" s="1">
        <v>4</v>
      </c>
      <c r="AW13" s="1">
        <v>2</v>
      </c>
      <c r="AX13" s="1">
        <v>5</v>
      </c>
      <c r="AY13" s="1">
        <v>2</v>
      </c>
      <c r="AZ13" s="1">
        <v>3</v>
      </c>
      <c r="BA13" s="1">
        <v>2</v>
      </c>
      <c r="BB13" s="1">
        <v>2</v>
      </c>
      <c r="BC13" s="1">
        <v>2</v>
      </c>
      <c r="BD13" s="1">
        <v>5</v>
      </c>
      <c r="BE13" s="1">
        <v>5</v>
      </c>
      <c r="BF13" s="1">
        <v>3</v>
      </c>
      <c r="BG13" s="1">
        <v>6</v>
      </c>
      <c r="BH13" s="1">
        <v>3</v>
      </c>
      <c r="BI13" s="1">
        <v>3</v>
      </c>
      <c r="BJ13" s="1">
        <v>3</v>
      </c>
      <c r="BK13" s="1">
        <v>1</v>
      </c>
      <c r="BL13" s="1">
        <v>3</v>
      </c>
      <c r="BM13" s="1">
        <v>2</v>
      </c>
      <c r="BN13" s="1">
        <v>2</v>
      </c>
      <c r="BO13" s="1">
        <v>5</v>
      </c>
      <c r="BP13" s="1">
        <v>1</v>
      </c>
      <c r="BQ13" s="1">
        <v>2</v>
      </c>
      <c r="BR13" s="1">
        <v>5</v>
      </c>
      <c r="BS13" s="1">
        <v>1</v>
      </c>
      <c r="BT13" s="1">
        <v>2</v>
      </c>
      <c r="BU13" s="1">
        <v>1</v>
      </c>
      <c r="BV13" s="1">
        <v>2</v>
      </c>
      <c r="BW13" s="1">
        <v>2</v>
      </c>
      <c r="BX13" s="1">
        <v>3</v>
      </c>
      <c r="BY13" s="1">
        <v>3</v>
      </c>
      <c r="BZ13" s="1">
        <v>5</v>
      </c>
      <c r="CA13" s="1">
        <v>5</v>
      </c>
      <c r="CB13" s="1">
        <v>2</v>
      </c>
      <c r="CC13" s="1">
        <v>1</v>
      </c>
      <c r="CD13" s="1">
        <v>1</v>
      </c>
      <c r="CE13" s="1">
        <v>1</v>
      </c>
      <c r="CF13" s="1">
        <v>4</v>
      </c>
      <c r="CG13" s="1">
        <v>2</v>
      </c>
      <c r="CH13" s="1">
        <v>2</v>
      </c>
      <c r="CI13" s="1">
        <v>1</v>
      </c>
      <c r="CJ13" s="1">
        <v>4</v>
      </c>
      <c r="CK13" s="1">
        <v>1</v>
      </c>
      <c r="CL13" s="1">
        <v>2</v>
      </c>
      <c r="CM13" s="1">
        <v>3</v>
      </c>
      <c r="CN13" s="1">
        <v>2</v>
      </c>
      <c r="CO13" s="1">
        <v>2</v>
      </c>
      <c r="CP13" s="1">
        <v>3</v>
      </c>
      <c r="CQ13" s="1">
        <v>5</v>
      </c>
      <c r="CR13" s="1">
        <v>4</v>
      </c>
      <c r="CS13" s="1">
        <v>10</v>
      </c>
      <c r="CT13" s="1">
        <v>2</v>
      </c>
      <c r="CU13" s="1">
        <v>4</v>
      </c>
      <c r="CV13" s="1">
        <v>6</v>
      </c>
      <c r="CW13" s="1">
        <v>6</v>
      </c>
      <c r="CX13" s="1">
        <v>2</v>
      </c>
      <c r="CY13" s="1">
        <v>4</v>
      </c>
      <c r="CZ13" s="1">
        <v>4</v>
      </c>
      <c r="DA13" s="1">
        <v>5</v>
      </c>
      <c r="DB13" s="1">
        <v>13</v>
      </c>
      <c r="DC13" s="1">
        <v>6</v>
      </c>
      <c r="DD13" s="1">
        <v>6</v>
      </c>
      <c r="DE13" s="1">
        <v>6</v>
      </c>
      <c r="DF13" s="1">
        <v>4</v>
      </c>
      <c r="DG13" s="1">
        <v>3</v>
      </c>
      <c r="DH13" s="1">
        <v>6</v>
      </c>
      <c r="DI13" s="1">
        <v>5</v>
      </c>
      <c r="DJ13" s="1">
        <v>1</v>
      </c>
      <c r="DK13" s="1">
        <v>2</v>
      </c>
      <c r="DL13" s="1">
        <v>2</v>
      </c>
      <c r="DM13" s="1">
        <v>2</v>
      </c>
      <c r="DN13" s="1">
        <v>5</v>
      </c>
      <c r="DO13" s="1">
        <v>2</v>
      </c>
      <c r="DP13" s="1">
        <v>2</v>
      </c>
      <c r="DQ13" s="1">
        <v>2</v>
      </c>
      <c r="DR13" s="1">
        <v>1</v>
      </c>
      <c r="DS13" s="1">
        <v>4</v>
      </c>
      <c r="DT13" s="1">
        <v>6</v>
      </c>
      <c r="DU13" s="1">
        <v>1</v>
      </c>
      <c r="DV13" s="1">
        <v>6</v>
      </c>
      <c r="DW13" s="1">
        <v>4</v>
      </c>
      <c r="DX13" s="1">
        <v>6</v>
      </c>
      <c r="DY13" s="1">
        <v>2</v>
      </c>
      <c r="DZ13" s="1">
        <v>6</v>
      </c>
      <c r="EA13" s="1">
        <v>10</v>
      </c>
      <c r="EB13" s="1">
        <v>2</v>
      </c>
      <c r="EC13" s="1">
        <v>6</v>
      </c>
      <c r="ED13" s="1">
        <v>5</v>
      </c>
      <c r="EE13" s="1">
        <v>4</v>
      </c>
      <c r="EF13" s="1">
        <v>6</v>
      </c>
      <c r="EG13" s="1">
        <v>3</v>
      </c>
      <c r="EH13" s="1">
        <v>2</v>
      </c>
      <c r="EI13" s="1">
        <v>3</v>
      </c>
      <c r="EJ13" s="1">
        <v>6</v>
      </c>
      <c r="EK13" s="1">
        <v>2</v>
      </c>
      <c r="EL13" s="1">
        <v>2</v>
      </c>
      <c r="EM13" s="1">
        <v>10</v>
      </c>
      <c r="EN13" s="1">
        <v>1</v>
      </c>
      <c r="EO13" s="1">
        <v>2</v>
      </c>
      <c r="EP13" s="1">
        <v>1</v>
      </c>
      <c r="EQ13" s="1">
        <v>2</v>
      </c>
      <c r="ER13" s="1">
        <v>4</v>
      </c>
      <c r="ES13" s="1">
        <v>2</v>
      </c>
      <c r="ET13" s="1">
        <v>3</v>
      </c>
      <c r="EU13" s="1">
        <v>2</v>
      </c>
      <c r="EV13" s="1">
        <v>5</v>
      </c>
      <c r="EW13" s="1">
        <v>3</v>
      </c>
    </row>
    <row r="14" spans="1:153" ht="15.75" x14ac:dyDescent="0.25">
      <c r="A14" s="7" t="s">
        <v>198</v>
      </c>
      <c r="B14" s="7" t="s">
        <v>30</v>
      </c>
      <c r="C14" s="24"/>
      <c r="D14" s="1" t="s">
        <v>70</v>
      </c>
      <c r="E14" s="1" t="s">
        <v>130</v>
      </c>
      <c r="F14" s="1" t="s">
        <v>130</v>
      </c>
      <c r="G14" s="1" t="s">
        <v>130</v>
      </c>
      <c r="H14" s="1" t="s">
        <v>70</v>
      </c>
      <c r="I14" s="1" t="s">
        <v>70</v>
      </c>
      <c r="J14" s="1" t="s">
        <v>70</v>
      </c>
      <c r="K14" s="1" t="s">
        <v>70</v>
      </c>
      <c r="L14" s="1" t="s">
        <v>130</v>
      </c>
      <c r="M14" s="1" t="s">
        <v>70</v>
      </c>
      <c r="N14" s="1" t="s">
        <v>130</v>
      </c>
      <c r="O14" s="1" t="s">
        <v>130</v>
      </c>
      <c r="P14" s="1" t="s">
        <v>130</v>
      </c>
      <c r="Q14" s="1" t="s">
        <v>130</v>
      </c>
      <c r="R14" s="1" t="s">
        <v>130</v>
      </c>
      <c r="S14" s="1" t="s">
        <v>130</v>
      </c>
      <c r="T14" s="1" t="s">
        <v>70</v>
      </c>
      <c r="U14" s="1" t="s">
        <v>130</v>
      </c>
      <c r="V14" s="1" t="s">
        <v>130</v>
      </c>
      <c r="W14" s="1" t="s">
        <v>70</v>
      </c>
      <c r="X14" s="1" t="s">
        <v>70</v>
      </c>
      <c r="Y14" s="1" t="s">
        <v>70</v>
      </c>
      <c r="Z14" s="1" t="s">
        <v>70</v>
      </c>
      <c r="AA14" s="1" t="s">
        <v>70</v>
      </c>
      <c r="AB14" s="1" t="s">
        <v>130</v>
      </c>
      <c r="AC14" s="1" t="s">
        <v>70</v>
      </c>
      <c r="AD14" s="1" t="s">
        <v>70</v>
      </c>
      <c r="AE14" s="1" t="s">
        <v>70</v>
      </c>
      <c r="AF14" s="1" t="s">
        <v>70</v>
      </c>
      <c r="AG14" s="1" t="s">
        <v>130</v>
      </c>
      <c r="AH14" s="1" t="s">
        <v>130</v>
      </c>
      <c r="AI14" s="1" t="s">
        <v>70</v>
      </c>
      <c r="AJ14" s="1" t="s">
        <v>130</v>
      </c>
      <c r="AK14" s="1" t="s">
        <v>130</v>
      </c>
      <c r="AL14" s="1" t="s">
        <v>70</v>
      </c>
      <c r="AM14" s="1" t="s">
        <v>70</v>
      </c>
      <c r="AN14" s="1" t="s">
        <v>70</v>
      </c>
      <c r="AO14" s="1" t="s">
        <v>130</v>
      </c>
      <c r="AP14" s="1" t="s">
        <v>130</v>
      </c>
      <c r="AQ14" s="1" t="s">
        <v>130</v>
      </c>
      <c r="AR14" s="1" t="s">
        <v>130</v>
      </c>
      <c r="AS14" s="1" t="s">
        <v>130</v>
      </c>
      <c r="AT14" s="1" t="s">
        <v>130</v>
      </c>
      <c r="AU14" s="1" t="s">
        <v>130</v>
      </c>
      <c r="AV14" s="1" t="s">
        <v>130</v>
      </c>
      <c r="AW14" s="1" t="s">
        <v>70</v>
      </c>
      <c r="AX14" s="1" t="s">
        <v>70</v>
      </c>
      <c r="AY14" s="1" t="s">
        <v>130</v>
      </c>
      <c r="AZ14" s="1" t="s">
        <v>70</v>
      </c>
      <c r="BA14" s="1" t="s">
        <v>70</v>
      </c>
      <c r="BB14" s="1" t="s">
        <v>130</v>
      </c>
      <c r="BC14" s="1" t="s">
        <v>130</v>
      </c>
      <c r="BD14" s="1" t="s">
        <v>130</v>
      </c>
      <c r="BE14" s="1" t="s">
        <v>70</v>
      </c>
      <c r="BF14" s="1" t="s">
        <v>130</v>
      </c>
      <c r="BG14" s="1" t="s">
        <v>130</v>
      </c>
      <c r="BH14" s="1" t="s">
        <v>130</v>
      </c>
      <c r="BI14" s="1" t="s">
        <v>130</v>
      </c>
      <c r="BJ14" s="1" t="s">
        <v>130</v>
      </c>
      <c r="BK14" s="1" t="s">
        <v>130</v>
      </c>
      <c r="BL14" s="1" t="s">
        <v>70</v>
      </c>
      <c r="BM14" s="1" t="s">
        <v>130</v>
      </c>
      <c r="BN14" s="1" t="s">
        <v>130</v>
      </c>
      <c r="BO14" s="1" t="s">
        <v>130</v>
      </c>
      <c r="BP14" s="1" t="s">
        <v>130</v>
      </c>
      <c r="BQ14" s="1" t="s">
        <v>130</v>
      </c>
      <c r="BR14" s="1" t="s">
        <v>130</v>
      </c>
      <c r="BS14" s="1" t="s">
        <v>130</v>
      </c>
      <c r="BT14" s="1" t="s">
        <v>130</v>
      </c>
      <c r="BU14" s="1" t="s">
        <v>130</v>
      </c>
      <c r="BV14" s="1" t="s">
        <v>130</v>
      </c>
      <c r="BW14" s="1" t="s">
        <v>130</v>
      </c>
      <c r="BX14" s="1" t="s">
        <v>70</v>
      </c>
      <c r="BY14" s="1" t="s">
        <v>70</v>
      </c>
      <c r="BZ14" s="1" t="s">
        <v>70</v>
      </c>
      <c r="CA14" s="1" t="s">
        <v>70</v>
      </c>
      <c r="CB14" s="1" t="s">
        <v>130</v>
      </c>
      <c r="CC14" s="1" t="s">
        <v>70</v>
      </c>
      <c r="CD14" s="1" t="s">
        <v>70</v>
      </c>
      <c r="CE14" s="1" t="s">
        <v>130</v>
      </c>
      <c r="CF14" s="1" t="s">
        <v>130</v>
      </c>
      <c r="CG14" s="1" t="s">
        <v>130</v>
      </c>
      <c r="CH14" s="1" t="s">
        <v>70</v>
      </c>
      <c r="CI14" s="1" t="s">
        <v>130</v>
      </c>
      <c r="CJ14" s="1" t="s">
        <v>130</v>
      </c>
      <c r="CK14" s="1" t="s">
        <v>130</v>
      </c>
      <c r="CL14" s="1" t="s">
        <v>130</v>
      </c>
      <c r="CM14" s="1" t="s">
        <v>70</v>
      </c>
      <c r="CN14" s="1" t="s">
        <v>130</v>
      </c>
      <c r="CO14" s="1" t="s">
        <v>70</v>
      </c>
      <c r="CP14" s="1" t="s">
        <v>130</v>
      </c>
      <c r="CQ14" s="1" t="s">
        <v>70</v>
      </c>
      <c r="CR14" s="1" t="s">
        <v>130</v>
      </c>
      <c r="CS14" s="1" t="s">
        <v>70</v>
      </c>
      <c r="CT14" s="1" t="s">
        <v>130</v>
      </c>
      <c r="CU14" s="1" t="s">
        <v>130</v>
      </c>
      <c r="CV14" s="1" t="s">
        <v>130</v>
      </c>
      <c r="CW14" s="1" t="s">
        <v>130</v>
      </c>
      <c r="CX14" s="1" t="s">
        <v>130</v>
      </c>
      <c r="CY14" s="1" t="s">
        <v>70</v>
      </c>
      <c r="CZ14" s="1" t="s">
        <v>70</v>
      </c>
      <c r="DA14" s="1" t="s">
        <v>130</v>
      </c>
      <c r="DB14" s="1" t="s">
        <v>70</v>
      </c>
      <c r="DC14" s="1" t="s">
        <v>130</v>
      </c>
      <c r="DD14" s="1" t="s">
        <v>130</v>
      </c>
      <c r="DE14" s="1" t="s">
        <v>130</v>
      </c>
      <c r="DF14" s="1" t="s">
        <v>130</v>
      </c>
      <c r="DG14" s="1" t="s">
        <v>130</v>
      </c>
      <c r="DH14" s="1" t="s">
        <v>130</v>
      </c>
      <c r="DI14" s="1" t="s">
        <v>130</v>
      </c>
      <c r="DJ14" s="1" t="s">
        <v>130</v>
      </c>
      <c r="DK14" s="1" t="s">
        <v>70</v>
      </c>
      <c r="DL14" s="1" t="s">
        <v>130</v>
      </c>
      <c r="DM14" s="1" t="s">
        <v>130</v>
      </c>
      <c r="DN14" s="1" t="s">
        <v>130</v>
      </c>
      <c r="DO14" s="1" t="s">
        <v>130</v>
      </c>
      <c r="DP14" s="1" t="s">
        <v>70</v>
      </c>
      <c r="DQ14" s="1" t="s">
        <v>70</v>
      </c>
      <c r="DR14" s="1" t="s">
        <v>130</v>
      </c>
      <c r="DS14" s="1" t="s">
        <v>130</v>
      </c>
      <c r="DT14" s="1" t="s">
        <v>130</v>
      </c>
      <c r="DU14" s="1" t="s">
        <v>130</v>
      </c>
      <c r="DV14" s="1" t="s">
        <v>130</v>
      </c>
      <c r="DW14" s="1" t="s">
        <v>70</v>
      </c>
      <c r="DX14" s="1" t="s">
        <v>130</v>
      </c>
      <c r="DY14" s="1" t="s">
        <v>130</v>
      </c>
      <c r="DZ14" s="1" t="s">
        <v>70</v>
      </c>
      <c r="EA14" s="1" t="s">
        <v>130</v>
      </c>
      <c r="EB14" s="1" t="s">
        <v>130</v>
      </c>
      <c r="EC14" s="1" t="s">
        <v>70</v>
      </c>
      <c r="ED14" s="1" t="s">
        <v>130</v>
      </c>
      <c r="EE14" s="1" t="s">
        <v>130</v>
      </c>
      <c r="EF14" s="1" t="s">
        <v>130</v>
      </c>
      <c r="EG14" s="1" t="s">
        <v>70</v>
      </c>
      <c r="EH14" s="1" t="s">
        <v>130</v>
      </c>
      <c r="EI14" s="1" t="s">
        <v>70</v>
      </c>
      <c r="EJ14" s="1" t="s">
        <v>130</v>
      </c>
      <c r="EK14" s="1" t="s">
        <v>130</v>
      </c>
      <c r="EL14" s="1" t="s">
        <v>70</v>
      </c>
      <c r="EM14" s="1" t="s">
        <v>70</v>
      </c>
      <c r="EN14" s="1" t="s">
        <v>70</v>
      </c>
      <c r="EO14" s="1" t="s">
        <v>70</v>
      </c>
      <c r="EP14" s="1" t="s">
        <v>70</v>
      </c>
      <c r="EQ14" s="1" t="s">
        <v>130</v>
      </c>
      <c r="ER14" s="1" t="s">
        <v>70</v>
      </c>
      <c r="ES14" s="1" t="s">
        <v>130</v>
      </c>
      <c r="ET14" s="1" t="s">
        <v>70</v>
      </c>
      <c r="EU14" s="1" t="s">
        <v>130</v>
      </c>
      <c r="EV14" s="1" t="s">
        <v>130</v>
      </c>
      <c r="EW14" s="1" t="s">
        <v>130</v>
      </c>
    </row>
    <row r="15" spans="1:153" ht="15.75" x14ac:dyDescent="0.25">
      <c r="A15" s="27"/>
      <c r="B15" s="27" t="s">
        <v>791</v>
      </c>
      <c r="C15" s="24"/>
    </row>
    <row r="16" spans="1:153" ht="15.75" x14ac:dyDescent="0.25">
      <c r="A16" s="46" t="s">
        <v>790</v>
      </c>
      <c r="B16" s="7" t="s">
        <v>31</v>
      </c>
      <c r="C16" s="24"/>
      <c r="CM16" s="1" t="s">
        <v>47</v>
      </c>
      <c r="EP16" s="1" t="s">
        <v>47</v>
      </c>
    </row>
    <row r="17" spans="1:150" ht="15.75" x14ac:dyDescent="0.25">
      <c r="A17" s="47"/>
      <c r="B17" s="7" t="s">
        <v>32</v>
      </c>
      <c r="C17" s="24"/>
      <c r="J17" s="1" t="s">
        <v>47</v>
      </c>
      <c r="M17" s="1" t="s">
        <v>47</v>
      </c>
      <c r="W17" s="1" t="s">
        <v>47</v>
      </c>
      <c r="AN17" s="1" t="s">
        <v>47</v>
      </c>
      <c r="BA17" s="1" t="s">
        <v>47</v>
      </c>
      <c r="BX17" s="1" t="s">
        <v>47</v>
      </c>
      <c r="CA17" s="1" t="s">
        <v>47</v>
      </c>
      <c r="CO17" s="1" t="s">
        <v>47</v>
      </c>
      <c r="DQ17" s="1" t="s">
        <v>47</v>
      </c>
    </row>
    <row r="18" spans="1:150" ht="15.75" x14ac:dyDescent="0.25">
      <c r="A18" s="47"/>
      <c r="B18" s="7" t="s">
        <v>33</v>
      </c>
      <c r="C18" s="24"/>
      <c r="AF18" s="1" t="s">
        <v>47</v>
      </c>
      <c r="EO18" s="1" t="s">
        <v>47</v>
      </c>
    </row>
    <row r="19" spans="1:150" ht="15.75" x14ac:dyDescent="0.25">
      <c r="A19" s="47"/>
      <c r="B19" s="7" t="s">
        <v>34</v>
      </c>
      <c r="C19" s="24"/>
      <c r="K19" s="1" t="s">
        <v>47</v>
      </c>
      <c r="BY19" s="1" t="s">
        <v>47</v>
      </c>
    </row>
    <row r="20" spans="1:150" ht="15.75" x14ac:dyDescent="0.25">
      <c r="A20" s="47"/>
      <c r="B20" s="7" t="s">
        <v>35</v>
      </c>
      <c r="C20" s="24"/>
      <c r="ER20" s="1" t="s">
        <v>47</v>
      </c>
    </row>
    <row r="21" spans="1:150" ht="15.75" x14ac:dyDescent="0.25">
      <c r="A21" s="47"/>
      <c r="B21" s="7" t="s">
        <v>36</v>
      </c>
      <c r="C21" s="24"/>
      <c r="H21" s="1" t="s">
        <v>47</v>
      </c>
      <c r="J21" s="1" t="s">
        <v>47</v>
      </c>
      <c r="M21" s="1" t="s">
        <v>47</v>
      </c>
      <c r="X21" s="1" t="s">
        <v>47</v>
      </c>
      <c r="CA21" s="1" t="s">
        <v>47</v>
      </c>
      <c r="CZ21" s="1" t="s">
        <v>47</v>
      </c>
      <c r="EG21" s="1" t="s">
        <v>47</v>
      </c>
      <c r="EM21" s="1" t="s">
        <v>47</v>
      </c>
    </row>
    <row r="22" spans="1:150" ht="15.75" x14ac:dyDescent="0.25">
      <c r="A22" s="47"/>
      <c r="B22" s="7" t="s">
        <v>37</v>
      </c>
      <c r="C22" s="24"/>
      <c r="BX22" s="1" t="s">
        <v>47</v>
      </c>
    </row>
    <row r="23" spans="1:150" ht="15.75" x14ac:dyDescent="0.25">
      <c r="A23" s="47"/>
      <c r="B23" s="7" t="s">
        <v>38</v>
      </c>
      <c r="C23" s="24"/>
      <c r="EM23" s="1" t="s">
        <v>47</v>
      </c>
    </row>
    <row r="24" spans="1:150" ht="15.75" x14ac:dyDescent="0.25">
      <c r="A24" s="47"/>
      <c r="B24" s="7" t="s">
        <v>39</v>
      </c>
      <c r="C24" s="24"/>
      <c r="J24" s="1" t="s">
        <v>47</v>
      </c>
      <c r="K24" s="1" t="s">
        <v>47</v>
      </c>
      <c r="M24" s="1" t="s">
        <v>47</v>
      </c>
      <c r="W24" s="1" t="s">
        <v>47</v>
      </c>
      <c r="Y24" s="1" t="s">
        <v>47</v>
      </c>
      <c r="Z24" s="1" t="s">
        <v>47</v>
      </c>
      <c r="AA24" s="1" t="s">
        <v>47</v>
      </c>
      <c r="AD24" s="1" t="s">
        <v>47</v>
      </c>
      <c r="AE24" s="1" t="s">
        <v>47</v>
      </c>
      <c r="AM24" s="1" t="s">
        <v>47</v>
      </c>
      <c r="AW24" s="1" t="s">
        <v>47</v>
      </c>
      <c r="BL24" s="1" t="s">
        <v>47</v>
      </c>
      <c r="BZ24" s="1" t="s">
        <v>47</v>
      </c>
      <c r="CQ24" s="1" t="s">
        <v>47</v>
      </c>
      <c r="DK24" s="1" t="s">
        <v>47</v>
      </c>
      <c r="EC24" s="1" t="s">
        <v>47</v>
      </c>
    </row>
    <row r="25" spans="1:150" ht="15.75" x14ac:dyDescent="0.25">
      <c r="A25" s="47"/>
      <c r="B25" s="7" t="s">
        <v>40</v>
      </c>
      <c r="C25" s="24"/>
    </row>
    <row r="26" spans="1:150" ht="15.75" x14ac:dyDescent="0.25">
      <c r="A26" s="47"/>
      <c r="B26" s="7" t="s">
        <v>41</v>
      </c>
      <c r="C26" s="24"/>
      <c r="D26" s="1" t="s">
        <v>47</v>
      </c>
      <c r="CD26" s="1" t="s">
        <v>47</v>
      </c>
      <c r="DB26" s="1" t="s">
        <v>47</v>
      </c>
    </row>
    <row r="27" spans="1:150" ht="15.75" x14ac:dyDescent="0.25">
      <c r="A27" s="47"/>
      <c r="B27" s="7" t="s">
        <v>42</v>
      </c>
      <c r="C27" s="24"/>
      <c r="D27" s="1" t="s">
        <v>47</v>
      </c>
      <c r="BE27" s="1" t="s">
        <v>47</v>
      </c>
      <c r="CY27" s="1" t="s">
        <v>47</v>
      </c>
      <c r="DB27" s="1" t="s">
        <v>47</v>
      </c>
      <c r="DP27" s="1" t="s">
        <v>47</v>
      </c>
      <c r="DW27" s="1" t="s">
        <v>47</v>
      </c>
      <c r="EC27" s="1" t="s">
        <v>47</v>
      </c>
      <c r="EN27" s="1" t="s">
        <v>47</v>
      </c>
      <c r="ET27" s="1" t="s">
        <v>47</v>
      </c>
    </row>
    <row r="28" spans="1:150" ht="15.75" x14ac:dyDescent="0.25">
      <c r="A28" s="47"/>
      <c r="B28" s="7" t="s">
        <v>43</v>
      </c>
      <c r="C28" s="24"/>
      <c r="T28" s="1" t="s">
        <v>47</v>
      </c>
      <c r="AZ28" s="1" t="s">
        <v>47</v>
      </c>
      <c r="CS28" s="1" t="s">
        <v>47</v>
      </c>
      <c r="EI28" s="1" t="s">
        <v>47</v>
      </c>
    </row>
    <row r="29" spans="1:150" ht="15.75" x14ac:dyDescent="0.25">
      <c r="A29" s="47"/>
      <c r="B29" s="7" t="s">
        <v>44</v>
      </c>
      <c r="C29" s="24"/>
      <c r="I29" s="1" t="s">
        <v>47</v>
      </c>
    </row>
    <row r="30" spans="1:150" ht="15.75" x14ac:dyDescent="0.25">
      <c r="A30" s="47"/>
      <c r="B30" s="7" t="s">
        <v>45</v>
      </c>
      <c r="C30" s="24"/>
      <c r="I30" s="1" t="s">
        <v>47</v>
      </c>
    </row>
    <row r="31" spans="1:150" ht="15.75" x14ac:dyDescent="0.25">
      <c r="A31" s="47"/>
      <c r="B31" s="7" t="s">
        <v>46</v>
      </c>
      <c r="C31" s="24"/>
      <c r="AC31" s="1" t="s">
        <v>47</v>
      </c>
      <c r="AI31" s="1" t="s">
        <v>47</v>
      </c>
      <c r="AL31" s="1" t="s">
        <v>47</v>
      </c>
      <c r="AX31" s="1" t="s">
        <v>47</v>
      </c>
      <c r="AZ31" s="1" t="s">
        <v>47</v>
      </c>
      <c r="BA31" s="1" t="s">
        <v>47</v>
      </c>
      <c r="CC31" s="1" t="s">
        <v>47</v>
      </c>
      <c r="CH31" s="1" t="s">
        <v>47</v>
      </c>
      <c r="DZ31" s="1" t="s">
        <v>47</v>
      </c>
      <c r="EL31" s="1" t="s">
        <v>47</v>
      </c>
      <c r="EN31" s="1" t="s">
        <v>47</v>
      </c>
    </row>
    <row r="32" spans="1:150" ht="15.75" x14ac:dyDescent="0.25">
      <c r="A32" s="28"/>
      <c r="B32" s="7" t="s">
        <v>455</v>
      </c>
      <c r="C32" s="24"/>
      <c r="AC32" s="1" t="s">
        <v>1164</v>
      </c>
      <c r="AI32" s="1" t="s">
        <v>149</v>
      </c>
      <c r="AL32" s="1" t="s">
        <v>456</v>
      </c>
      <c r="AX32" s="1" t="s">
        <v>1165</v>
      </c>
      <c r="AZ32" s="1" t="s">
        <v>149</v>
      </c>
      <c r="BA32" s="1" t="s">
        <v>693</v>
      </c>
      <c r="CC32" s="1" t="s">
        <v>893</v>
      </c>
      <c r="CH32" s="1" t="s">
        <v>1157</v>
      </c>
      <c r="DZ32" s="1" t="s">
        <v>458</v>
      </c>
      <c r="EL32" s="1" t="s">
        <v>149</v>
      </c>
      <c r="EN32" s="1" t="s">
        <v>458</v>
      </c>
    </row>
    <row r="33" spans="1:150" ht="15.75" x14ac:dyDescent="0.25">
      <c r="A33" s="28"/>
      <c r="B33" s="33" t="s">
        <v>793</v>
      </c>
      <c r="C33" s="24"/>
    </row>
    <row r="34" spans="1:150" ht="15.75" x14ac:dyDescent="0.25">
      <c r="A34" s="46" t="s">
        <v>792</v>
      </c>
      <c r="B34" s="7" t="s">
        <v>48</v>
      </c>
      <c r="C34" s="24"/>
      <c r="D34" s="1">
        <v>4</v>
      </c>
      <c r="H34" s="1">
        <v>5</v>
      </c>
      <c r="I34" s="1">
        <v>3</v>
      </c>
      <c r="J34" s="1">
        <v>5</v>
      </c>
      <c r="K34" s="1">
        <v>3</v>
      </c>
      <c r="M34" s="1">
        <v>4</v>
      </c>
      <c r="T34" s="1">
        <v>3</v>
      </c>
      <c r="W34" s="1">
        <v>4</v>
      </c>
      <c r="X34" s="1">
        <v>4</v>
      </c>
      <c r="Y34" s="1">
        <v>4</v>
      </c>
      <c r="Z34" s="1">
        <v>3</v>
      </c>
      <c r="AA34" s="1">
        <v>4</v>
      </c>
      <c r="AC34" s="1">
        <v>3</v>
      </c>
      <c r="AD34" s="1">
        <v>4</v>
      </c>
      <c r="AE34" s="1">
        <v>4</v>
      </c>
      <c r="AF34" s="1">
        <v>4</v>
      </c>
      <c r="AI34" s="1">
        <v>4</v>
      </c>
      <c r="AL34" s="1">
        <v>5</v>
      </c>
      <c r="AM34" s="1">
        <v>5</v>
      </c>
      <c r="AN34" s="1">
        <v>4</v>
      </c>
      <c r="AW34" s="1">
        <v>4</v>
      </c>
      <c r="AX34" s="1">
        <v>4</v>
      </c>
      <c r="AZ34" s="1">
        <v>3</v>
      </c>
      <c r="BA34" s="1">
        <v>4</v>
      </c>
      <c r="BE34" s="1">
        <v>4</v>
      </c>
      <c r="BL34" s="1">
        <v>4</v>
      </c>
      <c r="BX34" s="1">
        <v>3</v>
      </c>
      <c r="BY34" s="1">
        <v>5</v>
      </c>
      <c r="BZ34" s="1">
        <v>5</v>
      </c>
      <c r="CA34" s="1">
        <v>5</v>
      </c>
      <c r="CC34" s="1">
        <v>3</v>
      </c>
      <c r="CD34" s="1">
        <v>4</v>
      </c>
      <c r="CH34" s="1">
        <v>3</v>
      </c>
      <c r="CM34" s="1">
        <v>5</v>
      </c>
      <c r="CO34" s="1">
        <v>5</v>
      </c>
      <c r="CQ34" s="1">
        <v>5</v>
      </c>
      <c r="CS34" s="1">
        <v>4</v>
      </c>
      <c r="CY34" s="1">
        <v>5</v>
      </c>
      <c r="CZ34" s="1">
        <v>3</v>
      </c>
      <c r="DB34" s="1">
        <v>4</v>
      </c>
      <c r="DK34" s="1">
        <v>5</v>
      </c>
      <c r="DP34" s="1">
        <v>5</v>
      </c>
      <c r="DQ34" s="1">
        <v>4</v>
      </c>
      <c r="DW34" s="1">
        <v>5</v>
      </c>
      <c r="DZ34" s="1">
        <v>5</v>
      </c>
      <c r="EC34" s="1">
        <v>5</v>
      </c>
      <c r="EG34" s="1">
        <v>5</v>
      </c>
      <c r="EI34" s="1">
        <v>5</v>
      </c>
      <c r="EL34" s="1">
        <v>3</v>
      </c>
      <c r="EM34" s="1">
        <v>4</v>
      </c>
      <c r="EN34" s="1">
        <v>3</v>
      </c>
      <c r="EO34" s="1">
        <v>5</v>
      </c>
      <c r="EP34" s="1">
        <v>2</v>
      </c>
      <c r="ER34" s="1">
        <v>5</v>
      </c>
      <c r="ET34" s="1">
        <v>4</v>
      </c>
    </row>
    <row r="35" spans="1:150" ht="15.75" x14ac:dyDescent="0.25">
      <c r="A35" s="47"/>
      <c r="B35" s="7" t="s">
        <v>31</v>
      </c>
      <c r="C35" s="24"/>
      <c r="CM35" s="1">
        <v>4</v>
      </c>
      <c r="EP35" s="1">
        <v>3</v>
      </c>
    </row>
    <row r="36" spans="1:150" ht="15.75" x14ac:dyDescent="0.25">
      <c r="A36" s="47"/>
      <c r="B36" s="7" t="s">
        <v>32</v>
      </c>
      <c r="C36" s="24"/>
      <c r="J36" s="1">
        <v>4</v>
      </c>
      <c r="M36" s="1">
        <v>4</v>
      </c>
      <c r="W36" s="1">
        <v>1</v>
      </c>
      <c r="AN36" s="1">
        <v>4</v>
      </c>
      <c r="BA36" s="1">
        <v>5</v>
      </c>
      <c r="BX36" s="1">
        <v>4</v>
      </c>
      <c r="CA36" s="1">
        <v>5</v>
      </c>
      <c r="CO36" s="1">
        <v>4</v>
      </c>
      <c r="DQ36" s="1">
        <v>5</v>
      </c>
    </row>
    <row r="37" spans="1:150" ht="15.75" x14ac:dyDescent="0.25">
      <c r="A37" s="47"/>
      <c r="B37" s="7" t="s">
        <v>33</v>
      </c>
      <c r="C37" s="24"/>
      <c r="AF37" s="1">
        <v>3</v>
      </c>
      <c r="EO37" s="1">
        <v>4</v>
      </c>
    </row>
    <row r="38" spans="1:150" ht="15.75" x14ac:dyDescent="0.25">
      <c r="A38" s="47"/>
      <c r="B38" s="7" t="s">
        <v>34</v>
      </c>
      <c r="C38" s="24"/>
      <c r="K38" s="1">
        <v>1</v>
      </c>
      <c r="BY38" s="1">
        <v>5</v>
      </c>
    </row>
    <row r="39" spans="1:150" ht="15.75" x14ac:dyDescent="0.25">
      <c r="A39" s="47"/>
      <c r="B39" s="7" t="s">
        <v>35</v>
      </c>
      <c r="C39" s="24"/>
      <c r="ER39" s="1">
        <v>4</v>
      </c>
    </row>
    <row r="40" spans="1:150" ht="15.75" x14ac:dyDescent="0.25">
      <c r="A40" s="47"/>
      <c r="B40" s="7" t="s">
        <v>36</v>
      </c>
      <c r="C40" s="24"/>
      <c r="H40" s="1">
        <v>4</v>
      </c>
      <c r="J40" s="1">
        <v>3</v>
      </c>
      <c r="M40" s="1">
        <v>2</v>
      </c>
      <c r="X40" s="1">
        <v>5</v>
      </c>
      <c r="CA40" s="1">
        <v>5</v>
      </c>
      <c r="CZ40" s="1">
        <v>2</v>
      </c>
      <c r="EG40" s="1">
        <v>3</v>
      </c>
      <c r="EM40" s="1">
        <v>2</v>
      </c>
    </row>
    <row r="41" spans="1:150" ht="15.75" x14ac:dyDescent="0.25">
      <c r="A41" s="47"/>
      <c r="B41" s="7" t="s">
        <v>37</v>
      </c>
      <c r="C41" s="24"/>
      <c r="BX41" s="1">
        <v>4</v>
      </c>
    </row>
    <row r="42" spans="1:150" ht="15.75" x14ac:dyDescent="0.25">
      <c r="A42" s="47"/>
      <c r="B42" s="7" t="s">
        <v>38</v>
      </c>
      <c r="C42" s="24"/>
      <c r="EM42" s="1">
        <v>3</v>
      </c>
    </row>
    <row r="43" spans="1:150" ht="15.75" x14ac:dyDescent="0.25">
      <c r="A43" s="47"/>
      <c r="B43" s="7" t="s">
        <v>39</v>
      </c>
      <c r="C43" s="24"/>
      <c r="J43" s="1">
        <v>2</v>
      </c>
      <c r="K43" s="1">
        <v>4</v>
      </c>
      <c r="M43" s="1">
        <v>3</v>
      </c>
      <c r="W43" s="1">
        <v>4</v>
      </c>
      <c r="Y43" s="1">
        <v>2</v>
      </c>
      <c r="Z43" s="1">
        <v>3</v>
      </c>
      <c r="AA43" s="1">
        <v>5</v>
      </c>
      <c r="AD43" s="1">
        <v>3</v>
      </c>
      <c r="AE43" s="1">
        <v>3</v>
      </c>
      <c r="AM43" s="1">
        <v>3</v>
      </c>
      <c r="AW43" s="1">
        <v>5</v>
      </c>
      <c r="BL43" s="1">
        <v>3</v>
      </c>
      <c r="BZ43" s="1">
        <v>3</v>
      </c>
      <c r="CQ43" s="1">
        <v>4</v>
      </c>
      <c r="DK43" s="1">
        <v>3</v>
      </c>
      <c r="EC43" s="1">
        <v>4</v>
      </c>
    </row>
    <row r="44" spans="1:150" ht="15.75" x14ac:dyDescent="0.25">
      <c r="A44" s="47"/>
      <c r="B44" s="7" t="s">
        <v>40</v>
      </c>
      <c r="C44" s="24"/>
    </row>
    <row r="45" spans="1:150" ht="15.75" x14ac:dyDescent="0.25">
      <c r="A45" s="47"/>
      <c r="B45" s="7" t="s">
        <v>41</v>
      </c>
      <c r="C45" s="24"/>
      <c r="D45" s="1">
        <v>2</v>
      </c>
      <c r="CD45" s="1">
        <v>3</v>
      </c>
      <c r="DB45" s="1">
        <v>4</v>
      </c>
    </row>
    <row r="46" spans="1:150" ht="15.75" x14ac:dyDescent="0.25">
      <c r="A46" s="47"/>
      <c r="B46" s="7" t="s">
        <v>42</v>
      </c>
      <c r="C46" s="24"/>
      <c r="D46" s="1">
        <v>2</v>
      </c>
      <c r="BE46" s="1">
        <v>2</v>
      </c>
      <c r="CY46" s="1">
        <v>3</v>
      </c>
      <c r="DB46" s="1">
        <v>4</v>
      </c>
      <c r="DP46" s="1">
        <v>4</v>
      </c>
      <c r="DW46" s="1">
        <v>3</v>
      </c>
      <c r="EC46" s="1">
        <v>5</v>
      </c>
      <c r="EN46" s="1">
        <v>4</v>
      </c>
      <c r="ET46" s="1">
        <v>4</v>
      </c>
    </row>
    <row r="47" spans="1:150" ht="15.75" x14ac:dyDescent="0.25">
      <c r="A47" s="47"/>
      <c r="B47" s="7" t="s">
        <v>43</v>
      </c>
      <c r="C47" s="24"/>
      <c r="T47" s="1">
        <v>5</v>
      </c>
      <c r="AZ47" s="1">
        <v>4</v>
      </c>
      <c r="CS47" s="1">
        <v>4</v>
      </c>
      <c r="EI47" s="1">
        <v>2</v>
      </c>
    </row>
    <row r="48" spans="1:150" ht="15.75" x14ac:dyDescent="0.25">
      <c r="A48" s="47"/>
      <c r="B48" s="7" t="s">
        <v>44</v>
      </c>
      <c r="C48" s="24"/>
      <c r="I48" s="1">
        <v>4</v>
      </c>
    </row>
    <row r="49" spans="1:153" ht="15.75" x14ac:dyDescent="0.25">
      <c r="A49" s="47"/>
      <c r="B49" s="7" t="s">
        <v>45</v>
      </c>
      <c r="C49" s="24"/>
      <c r="I49" s="1">
        <v>4</v>
      </c>
    </row>
    <row r="50" spans="1:153" ht="15.75" x14ac:dyDescent="0.25">
      <c r="A50" s="47"/>
      <c r="B50" s="7" t="s">
        <v>46</v>
      </c>
      <c r="C50" s="24"/>
      <c r="AC50" s="1">
        <v>2</v>
      </c>
      <c r="AI50" s="1">
        <v>3</v>
      </c>
      <c r="AL50" s="1">
        <v>2</v>
      </c>
      <c r="AX50" s="1">
        <v>1</v>
      </c>
      <c r="AZ50" s="1">
        <v>4</v>
      </c>
      <c r="BA50" s="1">
        <v>3</v>
      </c>
      <c r="CC50" s="1">
        <v>5</v>
      </c>
      <c r="CH50" s="1">
        <v>2</v>
      </c>
      <c r="DZ50" s="1">
        <v>1</v>
      </c>
      <c r="EL50" s="1">
        <v>4</v>
      </c>
      <c r="EN50" s="1">
        <v>4</v>
      </c>
    </row>
    <row r="51" spans="1:153" ht="31.5" x14ac:dyDescent="0.25">
      <c r="A51" s="7" t="s">
        <v>201</v>
      </c>
      <c r="B51" s="7" t="s">
        <v>49</v>
      </c>
      <c r="C51" s="24"/>
      <c r="D51" s="1" t="s">
        <v>130</v>
      </c>
      <c r="E51" s="1" t="s">
        <v>70</v>
      </c>
      <c r="F51" s="1" t="s">
        <v>130</v>
      </c>
      <c r="G51" s="1" t="s">
        <v>70</v>
      </c>
      <c r="H51" s="1" t="s">
        <v>70</v>
      </c>
      <c r="I51" s="1" t="s">
        <v>70</v>
      </c>
      <c r="J51" s="1" t="s">
        <v>70</v>
      </c>
      <c r="K51" s="1" t="s">
        <v>70</v>
      </c>
      <c r="L51" s="1" t="s">
        <v>130</v>
      </c>
      <c r="M51" s="1" t="s">
        <v>130</v>
      </c>
      <c r="N51" s="1" t="s">
        <v>130</v>
      </c>
      <c r="O51" s="1" t="s">
        <v>130</v>
      </c>
      <c r="P51" s="1" t="s">
        <v>70</v>
      </c>
      <c r="Q51" s="1" t="s">
        <v>70</v>
      </c>
      <c r="R51" s="1" t="s">
        <v>70</v>
      </c>
      <c r="S51" s="1" t="s">
        <v>130</v>
      </c>
      <c r="T51" s="1" t="s">
        <v>70</v>
      </c>
      <c r="U51" s="1" t="s">
        <v>70</v>
      </c>
      <c r="V51" s="1" t="s">
        <v>130</v>
      </c>
      <c r="W51" s="1" t="s">
        <v>70</v>
      </c>
      <c r="X51" s="1" t="s">
        <v>130</v>
      </c>
      <c r="Y51" s="1" t="s">
        <v>130</v>
      </c>
      <c r="Z51" s="1" t="s">
        <v>130</v>
      </c>
      <c r="AA51" s="1" t="s">
        <v>130</v>
      </c>
      <c r="AB51" s="1" t="s">
        <v>130</v>
      </c>
      <c r="AC51" s="1" t="s">
        <v>70</v>
      </c>
      <c r="AD51" s="1" t="s">
        <v>130</v>
      </c>
      <c r="AE51" s="1" t="s">
        <v>130</v>
      </c>
      <c r="AF51" s="1" t="s">
        <v>130</v>
      </c>
      <c r="AG51" s="1" t="s">
        <v>70</v>
      </c>
      <c r="AH51" s="1" t="s">
        <v>130</v>
      </c>
      <c r="AI51" s="1" t="s">
        <v>130</v>
      </c>
      <c r="AJ51" s="1" t="s">
        <v>70</v>
      </c>
      <c r="AK51" s="1" t="s">
        <v>70</v>
      </c>
      <c r="AL51" s="1" t="s">
        <v>130</v>
      </c>
      <c r="AM51" s="1" t="s">
        <v>130</v>
      </c>
      <c r="AN51" s="1" t="s">
        <v>130</v>
      </c>
      <c r="AO51" s="1" t="s">
        <v>130</v>
      </c>
      <c r="AP51" s="1" t="s">
        <v>130</v>
      </c>
      <c r="AQ51" s="1" t="s">
        <v>70</v>
      </c>
      <c r="AR51" s="1" t="s">
        <v>130</v>
      </c>
      <c r="AS51" s="1" t="s">
        <v>130</v>
      </c>
      <c r="AT51" s="1" t="s">
        <v>70</v>
      </c>
      <c r="AU51" s="1" t="s">
        <v>130</v>
      </c>
      <c r="AV51" s="1" t="s">
        <v>70</v>
      </c>
      <c r="AW51" s="1" t="s">
        <v>130</v>
      </c>
      <c r="AX51" s="1" t="s">
        <v>130</v>
      </c>
      <c r="AY51" s="1" t="s">
        <v>130</v>
      </c>
      <c r="AZ51" s="1" t="s">
        <v>130</v>
      </c>
      <c r="BA51" s="1" t="s">
        <v>130</v>
      </c>
      <c r="BB51" s="1" t="s">
        <v>130</v>
      </c>
      <c r="BC51" s="1" t="s">
        <v>130</v>
      </c>
      <c r="BD51" s="1" t="s">
        <v>70</v>
      </c>
      <c r="BE51" s="1" t="s">
        <v>70</v>
      </c>
      <c r="BF51" s="1" t="s">
        <v>70</v>
      </c>
      <c r="BG51" s="1" t="s">
        <v>70</v>
      </c>
      <c r="BH51" s="1" t="s">
        <v>70</v>
      </c>
      <c r="BI51" s="1" t="s">
        <v>70</v>
      </c>
      <c r="BJ51" s="1" t="s">
        <v>130</v>
      </c>
      <c r="BK51" s="1" t="s">
        <v>130</v>
      </c>
      <c r="BL51" s="1" t="s">
        <v>70</v>
      </c>
      <c r="BM51" s="1" t="s">
        <v>130</v>
      </c>
      <c r="BN51" s="1" t="s">
        <v>130</v>
      </c>
      <c r="BO51" s="1" t="s">
        <v>130</v>
      </c>
      <c r="BP51" s="1" t="s">
        <v>130</v>
      </c>
      <c r="BQ51" s="1" t="s">
        <v>70</v>
      </c>
      <c r="BR51" s="1" t="s">
        <v>70</v>
      </c>
      <c r="BS51" s="1" t="s">
        <v>130</v>
      </c>
      <c r="BT51" s="1" t="s">
        <v>70</v>
      </c>
      <c r="BU51" s="1" t="s">
        <v>130</v>
      </c>
      <c r="BV51" s="1" t="s">
        <v>130</v>
      </c>
      <c r="BW51" s="1" t="s">
        <v>70</v>
      </c>
      <c r="BX51" s="1" t="s">
        <v>130</v>
      </c>
      <c r="BY51" s="1" t="s">
        <v>70</v>
      </c>
      <c r="BZ51" s="1" t="s">
        <v>130</v>
      </c>
      <c r="CA51" s="1" t="s">
        <v>130</v>
      </c>
      <c r="CB51" s="1" t="s">
        <v>70</v>
      </c>
      <c r="CC51" s="1" t="s">
        <v>130</v>
      </c>
      <c r="CD51" s="1" t="s">
        <v>130</v>
      </c>
      <c r="CE51" s="1" t="s">
        <v>70</v>
      </c>
      <c r="CF51" s="1" t="s">
        <v>70</v>
      </c>
      <c r="CG51" s="1" t="s">
        <v>130</v>
      </c>
      <c r="CH51" s="1" t="s">
        <v>130</v>
      </c>
      <c r="CI51" s="1" t="s">
        <v>70</v>
      </c>
      <c r="CJ51" s="1" t="s">
        <v>130</v>
      </c>
      <c r="CK51" s="1" t="s">
        <v>130</v>
      </c>
      <c r="CL51" s="1" t="s">
        <v>130</v>
      </c>
      <c r="CM51" s="1" t="s">
        <v>130</v>
      </c>
      <c r="CN51" s="1" t="s">
        <v>130</v>
      </c>
      <c r="CO51" s="1" t="s">
        <v>130</v>
      </c>
      <c r="CP51" s="1" t="s">
        <v>70</v>
      </c>
      <c r="CQ51" s="1" t="s">
        <v>70</v>
      </c>
      <c r="CR51" s="1" t="s">
        <v>130</v>
      </c>
      <c r="CS51" s="1" t="s">
        <v>130</v>
      </c>
      <c r="CT51" s="1" t="s">
        <v>70</v>
      </c>
      <c r="CU51" s="1" t="s">
        <v>130</v>
      </c>
      <c r="CV51" s="1" t="s">
        <v>70</v>
      </c>
      <c r="CW51" s="1" t="s">
        <v>70</v>
      </c>
      <c r="CX51" s="1" t="s">
        <v>130</v>
      </c>
      <c r="CY51" s="1" t="s">
        <v>70</v>
      </c>
      <c r="CZ51" s="1" t="s">
        <v>130</v>
      </c>
      <c r="DA51" s="1" t="s">
        <v>70</v>
      </c>
      <c r="DB51" s="1" t="s">
        <v>70</v>
      </c>
      <c r="DC51" s="1" t="s">
        <v>70</v>
      </c>
      <c r="DD51" s="1" t="s">
        <v>70</v>
      </c>
      <c r="DE51" s="1" t="s">
        <v>130</v>
      </c>
      <c r="DF51" s="1" t="s">
        <v>130</v>
      </c>
      <c r="DG51" s="1" t="s">
        <v>130</v>
      </c>
      <c r="DH51" s="1" t="s">
        <v>70</v>
      </c>
      <c r="DI51" s="1" t="s">
        <v>130</v>
      </c>
      <c r="DJ51" s="1" t="s">
        <v>70</v>
      </c>
      <c r="DK51" s="1" t="s">
        <v>130</v>
      </c>
      <c r="DL51" s="1" t="s">
        <v>70</v>
      </c>
      <c r="DM51" s="1" t="s">
        <v>70</v>
      </c>
      <c r="DN51" s="1" t="s">
        <v>130</v>
      </c>
      <c r="DO51" s="1" t="s">
        <v>70</v>
      </c>
      <c r="DP51" s="1" t="s">
        <v>130</v>
      </c>
      <c r="DQ51" s="1" t="s">
        <v>70</v>
      </c>
      <c r="DR51" s="1" t="s">
        <v>130</v>
      </c>
      <c r="DS51" s="1" t="s">
        <v>130</v>
      </c>
      <c r="DT51" s="1" t="s">
        <v>70</v>
      </c>
      <c r="DU51" s="1" t="s">
        <v>130</v>
      </c>
      <c r="DV51" s="1" t="s">
        <v>130</v>
      </c>
      <c r="DW51" s="1" t="s">
        <v>70</v>
      </c>
      <c r="DX51" s="1" t="s">
        <v>70</v>
      </c>
      <c r="DY51" s="1" t="s">
        <v>70</v>
      </c>
      <c r="DZ51" s="1" t="s">
        <v>130</v>
      </c>
      <c r="EA51" s="1" t="s">
        <v>130</v>
      </c>
      <c r="EB51" s="1" t="s">
        <v>130</v>
      </c>
      <c r="EC51" s="1" t="s">
        <v>70</v>
      </c>
      <c r="ED51" s="1" t="s">
        <v>130</v>
      </c>
      <c r="EE51" s="1" t="s">
        <v>70</v>
      </c>
      <c r="EF51" s="1" t="s">
        <v>130</v>
      </c>
      <c r="EG51" s="1" t="s">
        <v>130</v>
      </c>
      <c r="EH51" s="1" t="s">
        <v>70</v>
      </c>
      <c r="EI51" s="1" t="s">
        <v>130</v>
      </c>
      <c r="EJ51" s="1" t="s">
        <v>70</v>
      </c>
      <c r="EK51" s="1" t="s">
        <v>130</v>
      </c>
      <c r="EL51" s="1" t="s">
        <v>70</v>
      </c>
      <c r="EM51" s="1" t="s">
        <v>130</v>
      </c>
      <c r="EN51" s="1" t="s">
        <v>130</v>
      </c>
      <c r="EO51" s="1" t="s">
        <v>130</v>
      </c>
      <c r="EP51" s="1" t="s">
        <v>130</v>
      </c>
      <c r="EQ51" s="1" t="s">
        <v>70</v>
      </c>
      <c r="ER51" s="1" t="s">
        <v>70</v>
      </c>
      <c r="ES51" s="1" t="s">
        <v>70</v>
      </c>
      <c r="ET51" s="1" t="s">
        <v>130</v>
      </c>
      <c r="EU51" s="1" t="s">
        <v>130</v>
      </c>
      <c r="EV51" s="1" t="s">
        <v>130</v>
      </c>
      <c r="EW51" s="1" t="s">
        <v>130</v>
      </c>
    </row>
    <row r="52" spans="1:153" ht="30" x14ac:dyDescent="0.25">
      <c r="A52" s="7" t="s">
        <v>205</v>
      </c>
      <c r="B52" s="7" t="s">
        <v>50</v>
      </c>
      <c r="C52" s="24"/>
      <c r="E52" s="1" t="s">
        <v>132</v>
      </c>
      <c r="G52" s="1" t="s">
        <v>135</v>
      </c>
      <c r="H52" s="1" t="s">
        <v>138</v>
      </c>
      <c r="I52" s="1" t="s">
        <v>246</v>
      </c>
      <c r="J52" s="1" t="s">
        <v>247</v>
      </c>
      <c r="K52" s="1" t="s">
        <v>1166</v>
      </c>
      <c r="P52" s="1" t="s">
        <v>149</v>
      </c>
      <c r="Q52" s="1" t="s">
        <v>152</v>
      </c>
      <c r="R52" s="1" t="s">
        <v>1133</v>
      </c>
      <c r="T52" s="1" t="s">
        <v>1164</v>
      </c>
      <c r="U52" s="1" t="s">
        <v>43</v>
      </c>
      <c r="W52" s="1" t="s">
        <v>1167</v>
      </c>
      <c r="AC52" s="1" t="s">
        <v>32</v>
      </c>
      <c r="AG52" s="1" t="s">
        <v>1144</v>
      </c>
      <c r="AJ52" s="1" t="s">
        <v>457</v>
      </c>
      <c r="AK52" s="1" t="s">
        <v>1148</v>
      </c>
      <c r="AQ52" s="1" t="s">
        <v>1149</v>
      </c>
      <c r="AT52" s="1" t="s">
        <v>1149</v>
      </c>
      <c r="AV52" s="1" t="s">
        <v>161</v>
      </c>
      <c r="BD52" s="1" t="s">
        <v>694</v>
      </c>
      <c r="BE52" s="1" t="s">
        <v>696</v>
      </c>
      <c r="BF52" s="1" t="s">
        <v>1149</v>
      </c>
      <c r="BG52" s="1" t="s">
        <v>706</v>
      </c>
      <c r="BH52" s="1" t="s">
        <v>1168</v>
      </c>
      <c r="BI52" s="1" t="s">
        <v>705</v>
      </c>
      <c r="BL52" s="1" t="s">
        <v>701</v>
      </c>
      <c r="BQ52" s="1" t="s">
        <v>39</v>
      </c>
      <c r="BR52" s="1" t="s">
        <v>905</v>
      </c>
      <c r="BT52" s="1" t="s">
        <v>901</v>
      </c>
      <c r="BW52" s="1" t="s">
        <v>42</v>
      </c>
      <c r="BY52" s="1" t="s">
        <v>903</v>
      </c>
      <c r="CB52" s="1" t="s">
        <v>897</v>
      </c>
      <c r="CE52" s="1" t="s">
        <v>458</v>
      </c>
      <c r="CF52" s="1" t="s">
        <v>458</v>
      </c>
      <c r="CI52" s="1" t="s">
        <v>899</v>
      </c>
      <c r="CP52" s="1" t="s">
        <v>39</v>
      </c>
      <c r="CQ52" s="1" t="s">
        <v>39</v>
      </c>
      <c r="CT52" s="1" t="s">
        <v>37</v>
      </c>
      <c r="CV52" s="1" t="s">
        <v>1069</v>
      </c>
      <c r="CW52" s="1" t="s">
        <v>42</v>
      </c>
      <c r="CY52" s="1" t="s">
        <v>149</v>
      </c>
      <c r="DA52" s="1" t="s">
        <v>39</v>
      </c>
      <c r="DB52" s="1" t="s">
        <v>1206</v>
      </c>
      <c r="DC52" s="1" t="s">
        <v>36</v>
      </c>
      <c r="DD52" s="1" t="s">
        <v>33</v>
      </c>
      <c r="DH52" s="1" t="s">
        <v>1207</v>
      </c>
      <c r="DJ52" s="1" t="s">
        <v>39</v>
      </c>
      <c r="DL52" s="1" t="s">
        <v>37</v>
      </c>
      <c r="DM52" s="1" t="s">
        <v>1164</v>
      </c>
      <c r="DO52" s="1" t="s">
        <v>1303</v>
      </c>
      <c r="DQ52" s="1" t="s">
        <v>1328</v>
      </c>
      <c r="DT52" s="1" t="s">
        <v>149</v>
      </c>
      <c r="DW52" s="1" t="s">
        <v>149</v>
      </c>
      <c r="DX52" s="1" t="s">
        <v>36</v>
      </c>
      <c r="DY52" s="1" t="s">
        <v>1382</v>
      </c>
      <c r="EC52" s="1" t="s">
        <v>1385</v>
      </c>
      <c r="EE52" s="1" t="s">
        <v>36</v>
      </c>
      <c r="EH52" s="1" t="s">
        <v>41</v>
      </c>
      <c r="EJ52" s="1" t="s">
        <v>1477</v>
      </c>
      <c r="EL52" s="1" t="s">
        <v>1552</v>
      </c>
      <c r="EQ52" s="1" t="s">
        <v>1549</v>
      </c>
      <c r="ER52" s="1" t="s">
        <v>40</v>
      </c>
      <c r="ES52" s="1" t="s">
        <v>1555</v>
      </c>
    </row>
    <row r="53" spans="1:153" ht="15.75" x14ac:dyDescent="0.25">
      <c r="A53" s="7" t="s">
        <v>206</v>
      </c>
      <c r="B53" s="7" t="s">
        <v>51</v>
      </c>
      <c r="C53" s="24"/>
      <c r="E53" s="1" t="s">
        <v>132</v>
      </c>
      <c r="G53" s="1" t="s">
        <v>135</v>
      </c>
      <c r="H53" s="1" t="s">
        <v>138</v>
      </c>
      <c r="I53" s="1" t="s">
        <v>43</v>
      </c>
      <c r="J53" s="1" t="s">
        <v>247</v>
      </c>
      <c r="K53" s="1" t="s">
        <v>39</v>
      </c>
      <c r="P53" s="1" t="s">
        <v>149</v>
      </c>
      <c r="Q53" s="1" t="s">
        <v>152</v>
      </c>
      <c r="R53" s="1" t="s">
        <v>1134</v>
      </c>
      <c r="T53" s="1" t="s">
        <v>1164</v>
      </c>
      <c r="U53" s="1" t="s">
        <v>43</v>
      </c>
      <c r="W53" s="1" t="s">
        <v>161</v>
      </c>
      <c r="AC53" s="1" t="s">
        <v>32</v>
      </c>
      <c r="AG53" s="1" t="s">
        <v>43</v>
      </c>
      <c r="AJ53" s="1" t="s">
        <v>458</v>
      </c>
      <c r="AK53" s="1" t="s">
        <v>36</v>
      </c>
      <c r="AQ53" s="1" t="s">
        <v>1149</v>
      </c>
      <c r="AT53" s="1" t="s">
        <v>1149</v>
      </c>
      <c r="AV53" s="1" t="s">
        <v>161</v>
      </c>
      <c r="BD53" s="1" t="s">
        <v>32</v>
      </c>
      <c r="BE53" s="1" t="s">
        <v>42</v>
      </c>
      <c r="BF53" s="1" t="s">
        <v>1149</v>
      </c>
      <c r="BG53" s="1" t="s">
        <v>702</v>
      </c>
      <c r="BH53" s="1" t="s">
        <v>699</v>
      </c>
      <c r="BI53" s="1" t="s">
        <v>36</v>
      </c>
      <c r="BL53" s="1" t="s">
        <v>702</v>
      </c>
      <c r="BQ53" s="1" t="s">
        <v>39</v>
      </c>
      <c r="BR53" s="1" t="s">
        <v>458</v>
      </c>
      <c r="BT53" s="1" t="s">
        <v>149</v>
      </c>
      <c r="BW53" s="1" t="s">
        <v>42</v>
      </c>
      <c r="BY53" s="1" t="s">
        <v>149</v>
      </c>
      <c r="CB53" s="1" t="s">
        <v>897</v>
      </c>
      <c r="CE53" s="1" t="s">
        <v>458</v>
      </c>
      <c r="CF53" s="1" t="s">
        <v>458</v>
      </c>
      <c r="CI53" s="1" t="s">
        <v>899</v>
      </c>
      <c r="CP53" s="1" t="s">
        <v>39</v>
      </c>
      <c r="CQ53" s="1" t="s">
        <v>39</v>
      </c>
      <c r="CT53" s="1" t="s">
        <v>37</v>
      </c>
      <c r="CV53" s="1" t="s">
        <v>1070</v>
      </c>
      <c r="CW53" s="1" t="s">
        <v>42</v>
      </c>
      <c r="CY53" s="1" t="s">
        <v>149</v>
      </c>
      <c r="DA53" s="1" t="s">
        <v>42</v>
      </c>
      <c r="DB53" s="1" t="s">
        <v>1206</v>
      </c>
      <c r="DC53" s="1" t="s">
        <v>36</v>
      </c>
      <c r="DD53" s="1" t="s">
        <v>33</v>
      </c>
      <c r="DH53" s="1" t="s">
        <v>1205</v>
      </c>
      <c r="DJ53" s="1" t="s">
        <v>39</v>
      </c>
      <c r="DL53" s="1" t="s">
        <v>37</v>
      </c>
      <c r="DM53" s="1" t="s">
        <v>1164</v>
      </c>
      <c r="DO53" s="1" t="s">
        <v>39</v>
      </c>
      <c r="DQ53" s="1" t="s">
        <v>1328</v>
      </c>
      <c r="DT53" s="1" t="s">
        <v>149</v>
      </c>
      <c r="DW53" s="1" t="s">
        <v>149</v>
      </c>
      <c r="DX53" s="1" t="s">
        <v>36</v>
      </c>
      <c r="DY53" s="1" t="s">
        <v>32</v>
      </c>
      <c r="EC53" s="1" t="s">
        <v>1385</v>
      </c>
      <c r="EE53" s="1" t="s">
        <v>36</v>
      </c>
      <c r="EH53" s="1" t="s">
        <v>41</v>
      </c>
      <c r="EJ53" s="1" t="s">
        <v>1477</v>
      </c>
      <c r="EL53" s="1" t="s">
        <v>149</v>
      </c>
      <c r="EQ53" s="1" t="s">
        <v>1549</v>
      </c>
      <c r="ER53" s="1" t="s">
        <v>40</v>
      </c>
      <c r="ES53" s="1" t="s">
        <v>1551</v>
      </c>
    </row>
    <row r="54" spans="1:153" ht="105" x14ac:dyDescent="0.25">
      <c r="A54" s="7" t="s">
        <v>204</v>
      </c>
      <c r="B54" s="7" t="s">
        <v>52</v>
      </c>
      <c r="C54" s="24"/>
      <c r="E54" s="1" t="s">
        <v>1128</v>
      </c>
      <c r="G54" s="1" t="s">
        <v>136</v>
      </c>
      <c r="H54" s="1" t="s">
        <v>1130</v>
      </c>
      <c r="I54" s="1" t="s">
        <v>249</v>
      </c>
      <c r="J54" s="1" t="s">
        <v>1131</v>
      </c>
      <c r="K54" s="1" t="s">
        <v>143</v>
      </c>
      <c r="P54" s="1" t="s">
        <v>150</v>
      </c>
      <c r="Q54" s="1" t="s">
        <v>250</v>
      </c>
      <c r="R54" s="1" t="s">
        <v>154</v>
      </c>
      <c r="T54" s="1" t="s">
        <v>157</v>
      </c>
      <c r="U54" s="1" t="s">
        <v>251</v>
      </c>
      <c r="W54" s="1" t="s">
        <v>162</v>
      </c>
      <c r="AC54" s="1" t="s">
        <v>468</v>
      </c>
      <c r="AG54" s="1" t="s">
        <v>1145</v>
      </c>
      <c r="AJ54" s="1" t="s">
        <v>469</v>
      </c>
      <c r="AK54" s="1" t="s">
        <v>470</v>
      </c>
      <c r="AQ54" s="1" t="s">
        <v>466</v>
      </c>
      <c r="AT54" s="1" t="s">
        <v>471</v>
      </c>
      <c r="AV54" s="1" t="s">
        <v>472</v>
      </c>
      <c r="BD54" s="1" t="s">
        <v>695</v>
      </c>
      <c r="BE54" s="1" t="s">
        <v>697</v>
      </c>
      <c r="BF54" s="1" t="s">
        <v>1153</v>
      </c>
      <c r="BG54" s="1" t="s">
        <v>698</v>
      </c>
      <c r="BH54" s="1" t="s">
        <v>700</v>
      </c>
      <c r="BI54" s="1" t="s">
        <v>466</v>
      </c>
      <c r="BL54" s="1" t="s">
        <v>703</v>
      </c>
      <c r="BQ54" s="1" t="s">
        <v>894</v>
      </c>
      <c r="BR54" s="1" t="s">
        <v>895</v>
      </c>
      <c r="BT54" s="1" t="s">
        <v>896</v>
      </c>
      <c r="BW54" s="1" t="s">
        <v>902</v>
      </c>
      <c r="BY54" s="1" t="s">
        <v>904</v>
      </c>
      <c r="CB54" s="1" t="s">
        <v>898</v>
      </c>
      <c r="CE54" s="1" t="s">
        <v>906</v>
      </c>
      <c r="CF54" s="1" t="s">
        <v>907</v>
      </c>
      <c r="CI54" s="1" t="s">
        <v>900</v>
      </c>
      <c r="CP54" s="1" t="s">
        <v>908</v>
      </c>
      <c r="CQ54" s="1" t="s">
        <v>1071</v>
      </c>
      <c r="CT54" s="1" t="s">
        <v>1072</v>
      </c>
      <c r="CV54" s="1" t="s">
        <v>1073</v>
      </c>
      <c r="CW54" s="1" t="s">
        <v>1074</v>
      </c>
      <c r="CY54" s="1" t="s">
        <v>1075</v>
      </c>
      <c r="DA54" s="1" t="s">
        <v>1202</v>
      </c>
      <c r="DB54" s="1" t="s">
        <v>1208</v>
      </c>
      <c r="DC54" s="1" t="s">
        <v>1203</v>
      </c>
      <c r="DD54" s="1" t="s">
        <v>1204</v>
      </c>
      <c r="DH54" s="1" t="s">
        <v>1209</v>
      </c>
      <c r="DJ54" s="1" t="s">
        <v>1274</v>
      </c>
      <c r="DL54" s="1" t="s">
        <v>1275</v>
      </c>
      <c r="DM54" s="1" t="s">
        <v>1273</v>
      </c>
      <c r="DO54" s="1" t="s">
        <v>1304</v>
      </c>
      <c r="DQ54" s="1" t="s">
        <v>1329</v>
      </c>
      <c r="DT54" s="1" t="s">
        <v>1330</v>
      </c>
      <c r="DW54" s="1" t="s">
        <v>1384</v>
      </c>
      <c r="DX54" s="1" t="s">
        <v>1381</v>
      </c>
      <c r="DY54" s="1" t="s">
        <v>1383</v>
      </c>
      <c r="EC54" s="1" t="s">
        <v>1386</v>
      </c>
      <c r="EE54" s="1" t="s">
        <v>1448</v>
      </c>
      <c r="EH54" s="1" t="s">
        <v>1447</v>
      </c>
      <c r="EJ54" s="1" t="s">
        <v>1478</v>
      </c>
      <c r="EL54" s="1" t="s">
        <v>1553</v>
      </c>
      <c r="EQ54" s="1" t="s">
        <v>1550</v>
      </c>
      <c r="ER54" s="1" t="s">
        <v>1554</v>
      </c>
      <c r="ES54" s="1" t="s">
        <v>1556</v>
      </c>
    </row>
    <row r="55" spans="1:153" ht="15.75" x14ac:dyDescent="0.25">
      <c r="A55" s="7" t="s">
        <v>207</v>
      </c>
      <c r="B55" s="7" t="s">
        <v>53</v>
      </c>
      <c r="C55" s="24"/>
      <c r="D55" s="1" t="s">
        <v>131</v>
      </c>
      <c r="E55" s="1" t="s">
        <v>133</v>
      </c>
      <c r="F55" s="1" t="s">
        <v>134</v>
      </c>
      <c r="G55" s="1" t="s">
        <v>137</v>
      </c>
      <c r="H55" s="1" t="s">
        <v>139</v>
      </c>
      <c r="I55" s="1" t="s">
        <v>140</v>
      </c>
      <c r="J55" s="1" t="s">
        <v>141</v>
      </c>
      <c r="K55" s="1" t="s">
        <v>144</v>
      </c>
      <c r="L55" s="1" t="s">
        <v>145</v>
      </c>
      <c r="M55" s="1" t="s">
        <v>146</v>
      </c>
      <c r="N55" s="1" t="s">
        <v>147</v>
      </c>
      <c r="O55" s="1" t="s">
        <v>148</v>
      </c>
      <c r="P55" s="1" t="s">
        <v>151</v>
      </c>
      <c r="Q55" s="1" t="s">
        <v>153</v>
      </c>
      <c r="R55" s="1" t="s">
        <v>155</v>
      </c>
      <c r="S55" s="1" t="s">
        <v>144</v>
      </c>
      <c r="T55" s="1" t="s">
        <v>158</v>
      </c>
      <c r="U55" s="1" t="s">
        <v>133</v>
      </c>
      <c r="V55" s="1" t="s">
        <v>159</v>
      </c>
      <c r="W55" s="1" t="s">
        <v>133</v>
      </c>
      <c r="X55" s="1" t="s">
        <v>163</v>
      </c>
      <c r="Y55" s="1" t="s">
        <v>164</v>
      </c>
      <c r="Z55" s="1" t="s">
        <v>137</v>
      </c>
      <c r="AA55" s="1" t="s">
        <v>146</v>
      </c>
      <c r="AB55" s="1" t="s">
        <v>459</v>
      </c>
      <c r="AC55" s="1" t="s">
        <v>460</v>
      </c>
      <c r="AD55" s="1" t="s">
        <v>158</v>
      </c>
      <c r="AE55" s="1" t="s">
        <v>158</v>
      </c>
      <c r="AF55" s="1" t="s">
        <v>461</v>
      </c>
      <c r="AG55" s="1" t="s">
        <v>462</v>
      </c>
      <c r="AH55" s="1" t="s">
        <v>463</v>
      </c>
      <c r="AI55" s="1" t="s">
        <v>151</v>
      </c>
      <c r="AJ55" s="1" t="s">
        <v>144</v>
      </c>
      <c r="AK55" s="1" t="s">
        <v>131</v>
      </c>
      <c r="AL55" s="1" t="s">
        <v>464</v>
      </c>
      <c r="AM55" s="1" t="s">
        <v>465</v>
      </c>
      <c r="AN55" s="1" t="s">
        <v>151</v>
      </c>
      <c r="AO55" s="1" t="s">
        <v>146</v>
      </c>
      <c r="AP55" s="1" t="s">
        <v>144</v>
      </c>
      <c r="AQ55" s="1" t="s">
        <v>467</v>
      </c>
      <c r="AR55" s="1" t="s">
        <v>144</v>
      </c>
      <c r="AS55" s="1" t="s">
        <v>153</v>
      </c>
      <c r="AT55" s="1" t="s">
        <v>137</v>
      </c>
      <c r="AU55" s="1" t="s">
        <v>147</v>
      </c>
      <c r="AV55" s="1" t="s">
        <v>155</v>
      </c>
      <c r="AW55" s="1" t="s">
        <v>153</v>
      </c>
      <c r="AX55" s="1" t="s">
        <v>137</v>
      </c>
      <c r="AY55" s="1" t="s">
        <v>464</v>
      </c>
      <c r="AZ55" s="1" t="s">
        <v>707</v>
      </c>
      <c r="BA55" s="1" t="s">
        <v>708</v>
      </c>
      <c r="BB55" s="1" t="s">
        <v>709</v>
      </c>
      <c r="BC55" s="1" t="s">
        <v>140</v>
      </c>
      <c r="BD55" s="1" t="s">
        <v>710</v>
      </c>
      <c r="BE55" s="1" t="s">
        <v>711</v>
      </c>
      <c r="BF55" s="1" t="s">
        <v>712</v>
      </c>
      <c r="BG55" s="1" t="s">
        <v>464</v>
      </c>
      <c r="BH55" s="1" t="s">
        <v>133</v>
      </c>
      <c r="BI55" s="1" t="s">
        <v>147</v>
      </c>
      <c r="BJ55" s="1" t="s">
        <v>133</v>
      </c>
      <c r="BK55" s="1" t="s">
        <v>137</v>
      </c>
      <c r="BL55" s="1" t="s">
        <v>713</v>
      </c>
      <c r="BM55" s="1" t="s">
        <v>802</v>
      </c>
      <c r="BN55" s="32">
        <v>360</v>
      </c>
      <c r="BO55" s="32">
        <v>1000</v>
      </c>
      <c r="BP55" s="32">
        <v>360</v>
      </c>
      <c r="BQ55" s="32">
        <v>10000</v>
      </c>
      <c r="BR55" s="32">
        <v>3588</v>
      </c>
      <c r="BS55" s="32">
        <v>360</v>
      </c>
      <c r="BT55" s="32">
        <v>100000</v>
      </c>
      <c r="BU55" s="32">
        <v>3000</v>
      </c>
      <c r="BV55" s="32">
        <v>360</v>
      </c>
      <c r="BW55" s="32">
        <v>100</v>
      </c>
      <c r="BX55" s="32">
        <v>500</v>
      </c>
      <c r="BY55" s="32">
        <v>360</v>
      </c>
      <c r="BZ55" s="32">
        <v>300</v>
      </c>
      <c r="CA55" s="32">
        <v>250000</v>
      </c>
      <c r="CB55" s="32">
        <v>2000</v>
      </c>
      <c r="CC55" s="32">
        <v>3000</v>
      </c>
      <c r="CD55" s="32">
        <v>400</v>
      </c>
      <c r="CE55" s="32">
        <v>348</v>
      </c>
      <c r="CF55" s="32">
        <v>120</v>
      </c>
      <c r="CG55" s="32">
        <v>800</v>
      </c>
      <c r="CH55" s="32">
        <v>5000</v>
      </c>
      <c r="CI55" s="32">
        <v>348</v>
      </c>
      <c r="CJ55" s="32">
        <v>1000</v>
      </c>
      <c r="CK55" s="32">
        <v>5000</v>
      </c>
      <c r="CL55" s="32">
        <v>400</v>
      </c>
      <c r="CM55" s="32">
        <v>5000</v>
      </c>
      <c r="CN55" s="32">
        <v>144</v>
      </c>
      <c r="CO55" s="32">
        <v>348</v>
      </c>
      <c r="CP55" s="32">
        <v>400</v>
      </c>
      <c r="CQ55" s="32" t="s">
        <v>1076</v>
      </c>
      <c r="CR55" s="32" t="s">
        <v>1119</v>
      </c>
      <c r="CS55" s="32" t="s">
        <v>1077</v>
      </c>
      <c r="CT55" s="32" t="s">
        <v>1078</v>
      </c>
      <c r="CU55" s="32" t="s">
        <v>1079</v>
      </c>
      <c r="CV55" s="32" t="s">
        <v>464</v>
      </c>
      <c r="CW55" s="32" t="s">
        <v>153</v>
      </c>
      <c r="CX55" s="32" t="s">
        <v>1080</v>
      </c>
      <c r="CY55" s="32" t="s">
        <v>158</v>
      </c>
      <c r="CZ55" s="32">
        <v>60000</v>
      </c>
      <c r="DA55" s="32">
        <v>348</v>
      </c>
      <c r="DB55" s="32">
        <v>300</v>
      </c>
      <c r="DC55" s="32">
        <v>1200</v>
      </c>
      <c r="DD55" s="32">
        <v>1428</v>
      </c>
      <c r="DE55" s="32">
        <v>160</v>
      </c>
      <c r="DF55" s="32">
        <v>348</v>
      </c>
      <c r="DG55" s="32">
        <v>348</v>
      </c>
      <c r="DH55" s="32">
        <v>100</v>
      </c>
      <c r="DI55" s="32">
        <v>1440</v>
      </c>
      <c r="DJ55" s="32">
        <v>5000</v>
      </c>
      <c r="DK55" s="32">
        <v>2000</v>
      </c>
      <c r="DL55" s="32">
        <v>4500</v>
      </c>
      <c r="DM55" s="32">
        <v>348</v>
      </c>
      <c r="DN55" s="32">
        <v>840</v>
      </c>
      <c r="DO55" s="32">
        <v>348</v>
      </c>
      <c r="DP55" s="32">
        <v>350</v>
      </c>
      <c r="DQ55" s="32">
        <v>348</v>
      </c>
      <c r="DR55" s="32">
        <v>348</v>
      </c>
      <c r="DS55" s="32">
        <v>348</v>
      </c>
      <c r="DT55" s="32">
        <v>480</v>
      </c>
      <c r="DU55" s="32">
        <v>1100</v>
      </c>
      <c r="DV55" s="32">
        <v>3500</v>
      </c>
      <c r="DW55" s="32">
        <v>500</v>
      </c>
      <c r="DX55" s="32">
        <v>300</v>
      </c>
      <c r="DY55" s="32">
        <v>24000</v>
      </c>
      <c r="DZ55" s="32">
        <v>500</v>
      </c>
      <c r="EA55" s="32">
        <v>500</v>
      </c>
      <c r="EB55" s="32">
        <v>960</v>
      </c>
      <c r="EC55" s="32">
        <v>500</v>
      </c>
      <c r="ED55" s="32">
        <v>10000</v>
      </c>
      <c r="EE55" s="32">
        <v>2000</v>
      </c>
      <c r="EF55" s="32">
        <v>1200</v>
      </c>
      <c r="EG55" s="32">
        <v>300</v>
      </c>
      <c r="EH55" s="32">
        <v>300</v>
      </c>
      <c r="EI55" s="32">
        <v>348</v>
      </c>
      <c r="EJ55" s="32">
        <v>279</v>
      </c>
      <c r="EK55" s="32">
        <v>360</v>
      </c>
      <c r="EL55" s="32">
        <v>360</v>
      </c>
      <c r="EM55" s="32">
        <v>350</v>
      </c>
      <c r="EN55" s="32">
        <v>100</v>
      </c>
      <c r="EO55" s="32">
        <v>120</v>
      </c>
      <c r="EP55" s="32">
        <v>350</v>
      </c>
      <c r="EQ55" s="32">
        <v>350</v>
      </c>
      <c r="ER55" s="32">
        <v>250</v>
      </c>
      <c r="ES55" s="32">
        <v>9600</v>
      </c>
      <c r="ET55" s="32">
        <v>360</v>
      </c>
      <c r="EU55" s="32">
        <v>312</v>
      </c>
      <c r="EV55" s="32">
        <v>1200</v>
      </c>
      <c r="EW55" s="32">
        <v>2000</v>
      </c>
    </row>
    <row r="56" spans="1:153" ht="15.75" x14ac:dyDescent="0.25">
      <c r="A56" s="7" t="s">
        <v>208</v>
      </c>
      <c r="B56" s="7" t="s">
        <v>54</v>
      </c>
      <c r="C56" s="24"/>
      <c r="D56" s="1" t="s">
        <v>130</v>
      </c>
      <c r="E56" s="1" t="s">
        <v>130</v>
      </c>
      <c r="F56" s="1" t="s">
        <v>130</v>
      </c>
      <c r="G56" s="1" t="s">
        <v>130</v>
      </c>
      <c r="H56" s="1" t="s">
        <v>130</v>
      </c>
      <c r="I56" s="1" t="s">
        <v>130</v>
      </c>
      <c r="J56" s="1" t="s">
        <v>70</v>
      </c>
      <c r="K56" s="1" t="s">
        <v>70</v>
      </c>
      <c r="L56" s="1" t="s">
        <v>130</v>
      </c>
      <c r="M56" s="1" t="s">
        <v>130</v>
      </c>
      <c r="N56" s="1" t="s">
        <v>130</v>
      </c>
      <c r="O56" s="1" t="s">
        <v>70</v>
      </c>
      <c r="P56" s="1" t="s">
        <v>130</v>
      </c>
      <c r="Q56" s="1" t="s">
        <v>130</v>
      </c>
      <c r="R56" s="1" t="s">
        <v>130</v>
      </c>
      <c r="S56" s="1" t="s">
        <v>130</v>
      </c>
      <c r="T56" s="1" t="s">
        <v>130</v>
      </c>
      <c r="U56" s="1" t="s">
        <v>70</v>
      </c>
      <c r="V56" s="1" t="s">
        <v>130</v>
      </c>
      <c r="W56" s="1" t="s">
        <v>130</v>
      </c>
      <c r="X56" s="1" t="s">
        <v>130</v>
      </c>
      <c r="Y56" s="1" t="s">
        <v>130</v>
      </c>
      <c r="Z56" s="1" t="s">
        <v>70</v>
      </c>
      <c r="AA56" s="1" t="s">
        <v>130</v>
      </c>
      <c r="AB56" s="1" t="s">
        <v>130</v>
      </c>
      <c r="AC56" s="1" t="s">
        <v>70</v>
      </c>
      <c r="AD56" s="1" t="s">
        <v>70</v>
      </c>
      <c r="AE56" s="1" t="s">
        <v>130</v>
      </c>
      <c r="AF56" s="1" t="s">
        <v>130</v>
      </c>
      <c r="AG56" s="1" t="s">
        <v>130</v>
      </c>
      <c r="AH56" s="1" t="s">
        <v>130</v>
      </c>
      <c r="AI56" s="1" t="s">
        <v>130</v>
      </c>
      <c r="AJ56" s="1" t="s">
        <v>70</v>
      </c>
      <c r="AK56" s="1" t="s">
        <v>130</v>
      </c>
      <c r="AL56" s="1" t="s">
        <v>70</v>
      </c>
      <c r="AM56" s="1" t="s">
        <v>130</v>
      </c>
      <c r="AN56" s="1" t="s">
        <v>130</v>
      </c>
      <c r="AO56" s="1" t="s">
        <v>130</v>
      </c>
      <c r="AP56" s="1" t="s">
        <v>70</v>
      </c>
      <c r="AQ56" s="1" t="s">
        <v>130</v>
      </c>
      <c r="AR56" s="1" t="s">
        <v>130</v>
      </c>
      <c r="AS56" s="1" t="s">
        <v>130</v>
      </c>
      <c r="AT56" s="1" t="s">
        <v>130</v>
      </c>
      <c r="AU56" s="1" t="s">
        <v>130</v>
      </c>
      <c r="AV56" s="1" t="s">
        <v>130</v>
      </c>
      <c r="AW56" s="1" t="s">
        <v>130</v>
      </c>
      <c r="AX56" s="1" t="s">
        <v>130</v>
      </c>
      <c r="AY56" s="1" t="s">
        <v>130</v>
      </c>
      <c r="AZ56" s="1" t="s">
        <v>130</v>
      </c>
      <c r="BA56" s="1" t="s">
        <v>70</v>
      </c>
      <c r="BB56" s="1" t="s">
        <v>70</v>
      </c>
      <c r="BC56" s="1" t="s">
        <v>130</v>
      </c>
      <c r="BD56" s="1" t="s">
        <v>70</v>
      </c>
      <c r="BE56" s="1" t="s">
        <v>70</v>
      </c>
      <c r="BF56" s="1" t="s">
        <v>70</v>
      </c>
      <c r="BG56" s="1" t="s">
        <v>70</v>
      </c>
      <c r="BH56" s="1" t="s">
        <v>130</v>
      </c>
      <c r="BI56" s="1" t="s">
        <v>70</v>
      </c>
      <c r="BJ56" s="1" t="s">
        <v>130</v>
      </c>
      <c r="BK56" s="1" t="s">
        <v>130</v>
      </c>
      <c r="BL56" s="1" t="s">
        <v>130</v>
      </c>
      <c r="BM56" s="1" t="s">
        <v>130</v>
      </c>
      <c r="BN56" s="1" t="s">
        <v>130</v>
      </c>
      <c r="BO56" s="1" t="s">
        <v>130</v>
      </c>
      <c r="BP56" s="1" t="s">
        <v>130</v>
      </c>
      <c r="BQ56" s="1" t="s">
        <v>130</v>
      </c>
      <c r="BR56" s="1" t="s">
        <v>70</v>
      </c>
      <c r="BS56" s="1" t="s">
        <v>130</v>
      </c>
      <c r="BT56" s="1" t="s">
        <v>130</v>
      </c>
      <c r="BU56" s="1" t="s">
        <v>130</v>
      </c>
      <c r="BV56" s="1" t="s">
        <v>130</v>
      </c>
      <c r="BW56" s="1" t="s">
        <v>130</v>
      </c>
      <c r="BX56" s="1" t="s">
        <v>70</v>
      </c>
      <c r="BY56" s="1" t="s">
        <v>130</v>
      </c>
      <c r="BZ56" s="1" t="s">
        <v>70</v>
      </c>
      <c r="CA56" s="1" t="s">
        <v>130</v>
      </c>
      <c r="CB56" s="1" t="s">
        <v>70</v>
      </c>
      <c r="CC56" s="1" t="s">
        <v>130</v>
      </c>
      <c r="CD56" s="1" t="s">
        <v>130</v>
      </c>
      <c r="CE56" s="1" t="s">
        <v>130</v>
      </c>
      <c r="CF56" s="1" t="s">
        <v>130</v>
      </c>
      <c r="CG56" s="1" t="s">
        <v>130</v>
      </c>
      <c r="CH56" s="1" t="s">
        <v>130</v>
      </c>
      <c r="CI56" s="1" t="s">
        <v>130</v>
      </c>
      <c r="CJ56" s="1" t="s">
        <v>130</v>
      </c>
      <c r="CK56" s="1" t="s">
        <v>130</v>
      </c>
      <c r="CL56" s="1" t="s">
        <v>130</v>
      </c>
      <c r="CM56" s="1" t="s">
        <v>70</v>
      </c>
      <c r="CN56" s="1" t="s">
        <v>130</v>
      </c>
      <c r="CO56" s="1" t="s">
        <v>130</v>
      </c>
      <c r="CP56" s="1" t="s">
        <v>70</v>
      </c>
      <c r="CQ56" s="1" t="s">
        <v>70</v>
      </c>
      <c r="CR56" s="1" t="s">
        <v>70</v>
      </c>
      <c r="CS56" s="1" t="s">
        <v>70</v>
      </c>
      <c r="CT56" s="1" t="s">
        <v>70</v>
      </c>
      <c r="CU56" s="1" t="s">
        <v>70</v>
      </c>
      <c r="CV56" s="1" t="s">
        <v>70</v>
      </c>
      <c r="CW56" s="1" t="s">
        <v>70</v>
      </c>
      <c r="CX56" s="1" t="s">
        <v>70</v>
      </c>
      <c r="CY56" s="1" t="s">
        <v>130</v>
      </c>
      <c r="CZ56" s="1" t="s">
        <v>130</v>
      </c>
      <c r="DA56" s="1" t="s">
        <v>130</v>
      </c>
      <c r="DB56" s="1" t="s">
        <v>130</v>
      </c>
      <c r="DC56" s="1" t="s">
        <v>130</v>
      </c>
      <c r="DD56" s="1" t="s">
        <v>70</v>
      </c>
      <c r="DE56" s="1" t="s">
        <v>130</v>
      </c>
      <c r="DF56" s="1" t="s">
        <v>130</v>
      </c>
      <c r="DG56" s="1" t="s">
        <v>130</v>
      </c>
      <c r="DH56" s="1" t="s">
        <v>130</v>
      </c>
      <c r="DI56" s="1" t="s">
        <v>130</v>
      </c>
      <c r="DJ56" s="1" t="s">
        <v>70</v>
      </c>
      <c r="DK56" s="1" t="s">
        <v>130</v>
      </c>
      <c r="DL56" s="1" t="s">
        <v>70</v>
      </c>
      <c r="DM56" s="1" t="s">
        <v>130</v>
      </c>
      <c r="DN56" s="1" t="s">
        <v>70</v>
      </c>
      <c r="DO56" s="1" t="s">
        <v>130</v>
      </c>
      <c r="DP56" s="1" t="s">
        <v>130</v>
      </c>
      <c r="DQ56" s="1" t="s">
        <v>70</v>
      </c>
      <c r="DR56" s="1" t="s">
        <v>130</v>
      </c>
      <c r="DS56" s="1" t="s">
        <v>130</v>
      </c>
      <c r="DT56" s="1" t="s">
        <v>130</v>
      </c>
      <c r="DU56" s="1" t="s">
        <v>130</v>
      </c>
      <c r="DV56" s="1" t="s">
        <v>130</v>
      </c>
      <c r="DW56" s="1" t="s">
        <v>130</v>
      </c>
      <c r="DX56" s="1" t="s">
        <v>70</v>
      </c>
      <c r="DY56" s="1" t="s">
        <v>70</v>
      </c>
      <c r="DZ56" s="1" t="s">
        <v>130</v>
      </c>
      <c r="EA56" s="1" t="s">
        <v>130</v>
      </c>
      <c r="EB56" s="1" t="s">
        <v>70</v>
      </c>
      <c r="EC56" s="1" t="s">
        <v>70</v>
      </c>
      <c r="ED56" s="1" t="s">
        <v>130</v>
      </c>
      <c r="EE56" s="1" t="s">
        <v>130</v>
      </c>
      <c r="EF56" s="1" t="s">
        <v>130</v>
      </c>
      <c r="EG56" s="1" t="s">
        <v>70</v>
      </c>
      <c r="EH56" s="1" t="s">
        <v>130</v>
      </c>
      <c r="EI56" s="1" t="s">
        <v>70</v>
      </c>
      <c r="EJ56" s="1" t="s">
        <v>70</v>
      </c>
      <c r="EK56" s="1" t="s">
        <v>130</v>
      </c>
      <c r="EL56" s="1" t="s">
        <v>130</v>
      </c>
      <c r="EM56" s="1" t="s">
        <v>130</v>
      </c>
      <c r="EN56" s="1" t="s">
        <v>130</v>
      </c>
      <c r="EO56" s="1" t="s">
        <v>130</v>
      </c>
      <c r="EP56" s="1" t="s">
        <v>130</v>
      </c>
      <c r="EQ56" s="1" t="s">
        <v>130</v>
      </c>
      <c r="ER56" s="1" t="s">
        <v>130</v>
      </c>
      <c r="ES56" s="1" t="s">
        <v>130</v>
      </c>
      <c r="ET56" s="1" t="s">
        <v>70</v>
      </c>
      <c r="EU56" s="1" t="s">
        <v>70</v>
      </c>
      <c r="EV56" s="1" t="s">
        <v>130</v>
      </c>
      <c r="EW56" s="1" t="s">
        <v>130</v>
      </c>
    </row>
    <row r="57" spans="1:153" ht="15.75" x14ac:dyDescent="0.25">
      <c r="A57" s="27"/>
      <c r="B57" s="27" t="s">
        <v>210</v>
      </c>
      <c r="C57" s="24"/>
    </row>
    <row r="58" spans="1:153" ht="15.75" x14ac:dyDescent="0.25">
      <c r="A58" s="46" t="s">
        <v>794</v>
      </c>
      <c r="B58" s="7" t="s">
        <v>55</v>
      </c>
      <c r="C58" s="24"/>
      <c r="J58" s="1" t="s">
        <v>47</v>
      </c>
      <c r="K58" s="1" t="s">
        <v>47</v>
      </c>
      <c r="O58" s="1" t="s">
        <v>47</v>
      </c>
      <c r="U58" s="1" t="s">
        <v>47</v>
      </c>
      <c r="Z58" s="1" t="s">
        <v>47</v>
      </c>
      <c r="AC58" s="1" t="s">
        <v>47</v>
      </c>
      <c r="AD58" s="1" t="s">
        <v>47</v>
      </c>
      <c r="AJ58" s="1" t="s">
        <v>47</v>
      </c>
      <c r="AL58" s="1" t="s">
        <v>47</v>
      </c>
      <c r="AP58" s="1" t="s">
        <v>47</v>
      </c>
      <c r="BA58" s="1" t="s">
        <v>47</v>
      </c>
      <c r="BB58" s="1" t="s">
        <v>47</v>
      </c>
      <c r="BD58" s="1" t="s">
        <v>47</v>
      </c>
      <c r="BE58" s="1" t="s">
        <v>47</v>
      </c>
      <c r="BF58" s="1" t="s">
        <v>47</v>
      </c>
      <c r="BI58" s="1" t="s">
        <v>47</v>
      </c>
      <c r="BR58" s="1" t="s">
        <v>47</v>
      </c>
      <c r="BX58" s="1" t="s">
        <v>47</v>
      </c>
      <c r="BZ58" s="1" t="s">
        <v>47</v>
      </c>
      <c r="CB58" s="1" t="s">
        <v>47</v>
      </c>
      <c r="CM58" s="1" t="s">
        <v>47</v>
      </c>
      <c r="CP58" s="1" t="s">
        <v>47</v>
      </c>
      <c r="CQ58" s="1" t="s">
        <v>47</v>
      </c>
      <c r="CR58" s="1" t="s">
        <v>47</v>
      </c>
      <c r="CS58" s="1" t="s">
        <v>47</v>
      </c>
      <c r="CT58" s="1" t="s">
        <v>47</v>
      </c>
      <c r="CU58" s="1" t="s">
        <v>47</v>
      </c>
      <c r="CV58" s="1" t="s">
        <v>47</v>
      </c>
      <c r="CW58" s="1" t="s">
        <v>47</v>
      </c>
      <c r="CX58" s="1" t="s">
        <v>47</v>
      </c>
      <c r="DD58" s="1" t="s">
        <v>47</v>
      </c>
      <c r="DJ58" s="1" t="s">
        <v>47</v>
      </c>
      <c r="DL58" s="1" t="s">
        <v>47</v>
      </c>
      <c r="DN58" s="1" t="s">
        <v>47</v>
      </c>
      <c r="DQ58" s="1" t="s">
        <v>47</v>
      </c>
      <c r="DX58" s="1" t="s">
        <v>47</v>
      </c>
      <c r="DY58" s="1" t="s">
        <v>47</v>
      </c>
      <c r="EC58" s="1" t="s">
        <v>47</v>
      </c>
      <c r="EG58" s="1" t="s">
        <v>47</v>
      </c>
      <c r="EI58" s="1" t="s">
        <v>47</v>
      </c>
      <c r="EJ58" s="1" t="s">
        <v>47</v>
      </c>
      <c r="ET58" s="1" t="s">
        <v>47</v>
      </c>
    </row>
    <row r="59" spans="1:153" ht="15.75" x14ac:dyDescent="0.25">
      <c r="A59" s="47"/>
      <c r="B59" s="7" t="s">
        <v>56</v>
      </c>
      <c r="C59" s="24"/>
      <c r="AP59" s="1" t="s">
        <v>47</v>
      </c>
      <c r="BD59" s="1" t="s">
        <v>47</v>
      </c>
      <c r="BE59" s="1" t="s">
        <v>47</v>
      </c>
      <c r="BI59" s="1" t="s">
        <v>47</v>
      </c>
      <c r="CB59" s="1" t="s">
        <v>47</v>
      </c>
      <c r="CM59" s="1" t="s">
        <v>47</v>
      </c>
      <c r="CR59" s="1" t="s">
        <v>47</v>
      </c>
      <c r="CS59" s="1" t="s">
        <v>47</v>
      </c>
      <c r="CW59" s="1" t="s">
        <v>47</v>
      </c>
      <c r="CX59" s="1" t="s">
        <v>47</v>
      </c>
      <c r="DD59" s="1" t="s">
        <v>47</v>
      </c>
      <c r="DN59" s="1" t="s">
        <v>47</v>
      </c>
    </row>
    <row r="60" spans="1:153" ht="15.75" x14ac:dyDescent="0.25">
      <c r="A60" s="47"/>
      <c r="B60" s="7" t="s">
        <v>46</v>
      </c>
      <c r="C60" s="24"/>
      <c r="AC60" s="1" t="s">
        <v>47</v>
      </c>
      <c r="BF60" s="1" t="s">
        <v>47</v>
      </c>
      <c r="BG60" s="1" t="s">
        <v>47</v>
      </c>
      <c r="CR60" s="1" t="s">
        <v>47</v>
      </c>
      <c r="CS60" s="1" t="s">
        <v>47</v>
      </c>
      <c r="DN60" s="1" t="s">
        <v>47</v>
      </c>
      <c r="DY60" s="1" t="s">
        <v>47</v>
      </c>
      <c r="EB60" s="1" t="s">
        <v>47</v>
      </c>
      <c r="EC60" s="1" t="s">
        <v>47</v>
      </c>
      <c r="EJ60" s="1" t="s">
        <v>47</v>
      </c>
      <c r="EU60" s="1" t="s">
        <v>47</v>
      </c>
    </row>
    <row r="61" spans="1:153" ht="15.75" x14ac:dyDescent="0.25">
      <c r="A61" s="47"/>
      <c r="B61" s="7" t="s">
        <v>69</v>
      </c>
      <c r="C61" s="24"/>
      <c r="AC61" s="1" t="s">
        <v>473</v>
      </c>
      <c r="BF61" s="1" t="s">
        <v>714</v>
      </c>
      <c r="BG61" s="1" t="s">
        <v>715</v>
      </c>
      <c r="CR61" s="1" t="s">
        <v>1081</v>
      </c>
      <c r="CS61" s="1" t="s">
        <v>1081</v>
      </c>
      <c r="DN61" s="1" t="s">
        <v>1081</v>
      </c>
      <c r="DY61" s="1" t="s">
        <v>1387</v>
      </c>
      <c r="EB61" s="1" t="s">
        <v>1388</v>
      </c>
      <c r="EC61" s="1" t="s">
        <v>1389</v>
      </c>
      <c r="EJ61" s="1" t="s">
        <v>1479</v>
      </c>
      <c r="EU61" s="1" t="s">
        <v>1557</v>
      </c>
    </row>
    <row r="62" spans="1:153" ht="120" x14ac:dyDescent="0.25">
      <c r="A62" s="7" t="s">
        <v>209</v>
      </c>
      <c r="B62" s="7" t="s">
        <v>57</v>
      </c>
      <c r="C62" s="24"/>
      <c r="D62" s="1" t="s">
        <v>252</v>
      </c>
      <c r="E62" s="1" t="s">
        <v>253</v>
      </c>
      <c r="F62" s="1" t="s">
        <v>254</v>
      </c>
      <c r="G62" s="1" t="s">
        <v>165</v>
      </c>
      <c r="H62" s="1" t="s">
        <v>255</v>
      </c>
      <c r="I62" s="1" t="s">
        <v>256</v>
      </c>
      <c r="J62" s="1" t="s">
        <v>257</v>
      </c>
      <c r="K62" s="1" t="s">
        <v>258</v>
      </c>
      <c r="L62" s="1" t="s">
        <v>259</v>
      </c>
      <c r="M62" s="1" t="s">
        <v>260</v>
      </c>
      <c r="N62" s="1" t="s">
        <v>1132</v>
      </c>
      <c r="O62" s="1" t="s">
        <v>261</v>
      </c>
      <c r="P62" s="1" t="s">
        <v>166</v>
      </c>
      <c r="Q62" s="1" t="s">
        <v>262</v>
      </c>
      <c r="R62" s="1" t="s">
        <v>263</v>
      </c>
      <c r="S62" s="1" t="s">
        <v>167</v>
      </c>
      <c r="T62" s="1" t="s">
        <v>264</v>
      </c>
      <c r="U62" s="1" t="s">
        <v>265</v>
      </c>
      <c r="V62" s="1" t="s">
        <v>266</v>
      </c>
      <c r="W62" s="1" t="s">
        <v>1138</v>
      </c>
      <c r="X62" s="1" t="s">
        <v>267</v>
      </c>
      <c r="Y62" s="1" t="s">
        <v>168</v>
      </c>
      <c r="Z62" s="1" t="s">
        <v>268</v>
      </c>
      <c r="AA62" s="1" t="s">
        <v>492</v>
      </c>
      <c r="AB62" s="1" t="s">
        <v>493</v>
      </c>
      <c r="AC62" s="1" t="s">
        <v>474</v>
      </c>
      <c r="AD62" s="1" t="s">
        <v>494</v>
      </c>
      <c r="AE62" s="1" t="s">
        <v>495</v>
      </c>
      <c r="AF62" s="1" t="s">
        <v>496</v>
      </c>
      <c r="AG62" s="1" t="s">
        <v>497</v>
      </c>
      <c r="AH62" s="1" t="s">
        <v>498</v>
      </c>
      <c r="AI62" s="1" t="s">
        <v>499</v>
      </c>
      <c r="AJ62" s="1" t="s">
        <v>500</v>
      </c>
      <c r="AK62" s="1" t="s">
        <v>501</v>
      </c>
      <c r="AL62" s="1" t="s">
        <v>502</v>
      </c>
      <c r="AM62" s="1" t="s">
        <v>503</v>
      </c>
      <c r="AN62" s="1" t="s">
        <v>480</v>
      </c>
      <c r="AO62" s="1" t="s">
        <v>483</v>
      </c>
      <c r="AP62" s="1" t="s">
        <v>504</v>
      </c>
      <c r="AQ62" s="1" t="s">
        <v>486</v>
      </c>
      <c r="AR62" s="1" t="s">
        <v>488</v>
      </c>
      <c r="AS62" s="1" t="s">
        <v>505</v>
      </c>
      <c r="AT62" s="1" t="s">
        <v>489</v>
      </c>
      <c r="AU62" s="1" t="s">
        <v>506</v>
      </c>
      <c r="AV62" s="1" t="s">
        <v>507</v>
      </c>
      <c r="AW62" s="1" t="s">
        <v>508</v>
      </c>
      <c r="AX62" s="1" t="s">
        <v>1150</v>
      </c>
      <c r="AY62" s="1" t="s">
        <v>717</v>
      </c>
      <c r="AZ62" s="1" t="s">
        <v>716</v>
      </c>
      <c r="BA62" s="1" t="s">
        <v>718</v>
      </c>
      <c r="BB62" s="1" t="s">
        <v>719</v>
      </c>
      <c r="BC62" s="1" t="s">
        <v>720</v>
      </c>
      <c r="BD62" s="1" t="s">
        <v>721</v>
      </c>
      <c r="BE62" s="1" t="s">
        <v>722</v>
      </c>
      <c r="BF62" s="1" t="s">
        <v>723</v>
      </c>
      <c r="BG62" s="1" t="s">
        <v>724</v>
      </c>
      <c r="BH62" s="1" t="s">
        <v>725</v>
      </c>
      <c r="BI62" s="1" t="s">
        <v>726</v>
      </c>
      <c r="BJ62" s="1" t="s">
        <v>727</v>
      </c>
      <c r="BK62" s="1" t="s">
        <v>728</v>
      </c>
      <c r="BL62" s="1" t="s">
        <v>729</v>
      </c>
      <c r="BM62" s="1" t="s">
        <v>803</v>
      </c>
      <c r="BN62" s="1" t="s">
        <v>932</v>
      </c>
      <c r="BO62" s="1" t="s">
        <v>933</v>
      </c>
      <c r="BP62" s="1" t="s">
        <v>910</v>
      </c>
      <c r="BQ62" s="1" t="s">
        <v>934</v>
      </c>
      <c r="BR62" s="1" t="s">
        <v>913</v>
      </c>
      <c r="BS62" s="1" t="s">
        <v>935</v>
      </c>
      <c r="BT62" s="1" t="s">
        <v>936</v>
      </c>
      <c r="BU62" s="1" t="s">
        <v>937</v>
      </c>
      <c r="BV62" s="1" t="s">
        <v>938</v>
      </c>
      <c r="BW62" s="1" t="s">
        <v>939</v>
      </c>
      <c r="BX62" s="1" t="s">
        <v>940</v>
      </c>
      <c r="BY62" s="1" t="s">
        <v>941</v>
      </c>
      <c r="BZ62" s="1" t="s">
        <v>942</v>
      </c>
      <c r="CA62" s="1" t="s">
        <v>937</v>
      </c>
      <c r="CB62" s="1" t="s">
        <v>943</v>
      </c>
      <c r="CC62" s="1" t="s">
        <v>944</v>
      </c>
      <c r="CD62" s="1" t="s">
        <v>945</v>
      </c>
      <c r="CE62" s="1" t="s">
        <v>946</v>
      </c>
      <c r="CF62" s="1" t="s">
        <v>947</v>
      </c>
      <c r="CG62" s="1" t="s">
        <v>948</v>
      </c>
      <c r="CH62" s="1" t="s">
        <v>949</v>
      </c>
      <c r="CI62" s="1" t="s">
        <v>926</v>
      </c>
      <c r="CJ62" s="1" t="s">
        <v>1159</v>
      </c>
      <c r="CK62" s="1" t="s">
        <v>950</v>
      </c>
      <c r="CL62" s="1" t="s">
        <v>951</v>
      </c>
      <c r="CM62" s="1" t="s">
        <v>952</v>
      </c>
      <c r="CN62" s="1" t="s">
        <v>953</v>
      </c>
      <c r="CO62" s="1" t="s">
        <v>954</v>
      </c>
      <c r="CP62" s="1" t="s">
        <v>955</v>
      </c>
      <c r="CQ62" s="1" t="s">
        <v>937</v>
      </c>
      <c r="CR62" s="1" t="s">
        <v>1082</v>
      </c>
      <c r="CS62" s="1" t="s">
        <v>1083</v>
      </c>
      <c r="CT62" s="1" t="s">
        <v>1085</v>
      </c>
      <c r="CU62" s="1" t="s">
        <v>1086</v>
      </c>
      <c r="CV62" s="1" t="s">
        <v>1124</v>
      </c>
      <c r="CW62" s="1" t="s">
        <v>1087</v>
      </c>
      <c r="CX62" s="1" t="s">
        <v>1084</v>
      </c>
      <c r="CY62" s="1" t="s">
        <v>1088</v>
      </c>
      <c r="CZ62" s="1" t="s">
        <v>1211</v>
      </c>
      <c r="DA62" s="1" t="s">
        <v>1212</v>
      </c>
      <c r="DB62" s="1" t="s">
        <v>1213</v>
      </c>
      <c r="DC62" s="1" t="s">
        <v>1214</v>
      </c>
      <c r="DD62" s="1" t="s">
        <v>1215</v>
      </c>
      <c r="DE62" s="1" t="s">
        <v>1216</v>
      </c>
      <c r="DF62" s="1" t="s">
        <v>1217</v>
      </c>
      <c r="DG62" s="1" t="s">
        <v>1218</v>
      </c>
      <c r="DH62" s="1" t="s">
        <v>1219</v>
      </c>
      <c r="DI62" s="1" t="s">
        <v>1210</v>
      </c>
      <c r="DJ62" s="1" t="s">
        <v>1276</v>
      </c>
      <c r="DK62" s="1" t="s">
        <v>1278</v>
      </c>
      <c r="DL62" s="1" t="s">
        <v>1279</v>
      </c>
      <c r="DM62" s="1" t="s">
        <v>1277</v>
      </c>
      <c r="DN62" s="1" t="s">
        <v>1280</v>
      </c>
      <c r="DO62" s="1" t="s">
        <v>1305</v>
      </c>
      <c r="DP62" s="1" t="s">
        <v>1331</v>
      </c>
      <c r="DQ62" s="1" t="s">
        <v>1334</v>
      </c>
      <c r="DR62" s="1" t="s">
        <v>1335</v>
      </c>
      <c r="DS62" s="1" t="s">
        <v>1336</v>
      </c>
      <c r="DT62" s="1" t="s">
        <v>1332</v>
      </c>
      <c r="DU62" s="1" t="s">
        <v>1333</v>
      </c>
      <c r="DV62" s="1" t="s">
        <v>1390</v>
      </c>
      <c r="DW62" s="1" t="s">
        <v>1391</v>
      </c>
      <c r="DX62" s="1" t="s">
        <v>1392</v>
      </c>
      <c r="DY62" s="1" t="s">
        <v>1393</v>
      </c>
      <c r="DZ62" s="1" t="s">
        <v>1394</v>
      </c>
      <c r="EA62" s="1" t="s">
        <v>1395</v>
      </c>
      <c r="EB62" s="1" t="s">
        <v>1396</v>
      </c>
      <c r="EC62" s="1" t="s">
        <v>1397</v>
      </c>
      <c r="ED62" s="1" t="s">
        <v>1450</v>
      </c>
      <c r="EE62" s="1" t="s">
        <v>1451</v>
      </c>
      <c r="EF62" s="1" t="s">
        <v>1452</v>
      </c>
      <c r="EG62" s="1" t="s">
        <v>1449</v>
      </c>
      <c r="EH62" s="1" t="s">
        <v>1453</v>
      </c>
      <c r="EI62" s="1" t="s">
        <v>1454</v>
      </c>
      <c r="EJ62" s="1" t="s">
        <v>1480</v>
      </c>
      <c r="EK62" s="1" t="s">
        <v>932</v>
      </c>
      <c r="EL62" s="1" t="s">
        <v>1559</v>
      </c>
      <c r="EM62" s="1" t="s">
        <v>1560</v>
      </c>
      <c r="EN62" s="1" t="s">
        <v>1558</v>
      </c>
      <c r="EO62" s="1" t="s">
        <v>1561</v>
      </c>
      <c r="EP62" s="1" t="s">
        <v>1562</v>
      </c>
      <c r="EQ62" s="1" t="s">
        <v>1563</v>
      </c>
      <c r="ER62" s="1" t="s">
        <v>1564</v>
      </c>
      <c r="ES62" s="1" t="s">
        <v>1565</v>
      </c>
      <c r="ET62" s="1" t="s">
        <v>1566</v>
      </c>
      <c r="EU62" s="1" t="s">
        <v>1567</v>
      </c>
      <c r="EV62" s="1" t="s">
        <v>1568</v>
      </c>
      <c r="EW62" s="1" t="s">
        <v>1610</v>
      </c>
    </row>
    <row r="63" spans="1:153" ht="47.25" x14ac:dyDescent="0.25">
      <c r="A63" s="7" t="s">
        <v>211</v>
      </c>
      <c r="B63" s="7" t="s">
        <v>58</v>
      </c>
      <c r="C63" s="24"/>
      <c r="D63" s="1">
        <v>9</v>
      </c>
      <c r="E63" s="1">
        <v>9</v>
      </c>
      <c r="F63" s="1">
        <v>9</v>
      </c>
      <c r="G63" s="1">
        <v>5</v>
      </c>
      <c r="H63" s="1">
        <v>9</v>
      </c>
      <c r="I63" s="1">
        <v>7</v>
      </c>
      <c r="J63" s="1">
        <v>10</v>
      </c>
      <c r="K63" s="1">
        <v>7</v>
      </c>
      <c r="L63" s="1">
        <v>9</v>
      </c>
      <c r="M63" s="1">
        <v>8</v>
      </c>
      <c r="N63" s="1">
        <v>10</v>
      </c>
      <c r="O63" s="1">
        <v>10</v>
      </c>
      <c r="P63" s="1">
        <v>8</v>
      </c>
      <c r="Q63" s="1">
        <v>8</v>
      </c>
      <c r="R63" s="1">
        <v>9</v>
      </c>
      <c r="S63" s="1">
        <v>8</v>
      </c>
      <c r="T63" s="1">
        <v>4</v>
      </c>
      <c r="U63" s="1">
        <v>9</v>
      </c>
      <c r="V63" s="1">
        <v>10</v>
      </c>
      <c r="W63" s="1">
        <v>5</v>
      </c>
      <c r="X63" s="1">
        <v>7</v>
      </c>
      <c r="Y63" s="1">
        <v>3</v>
      </c>
      <c r="Z63" s="1">
        <v>7</v>
      </c>
      <c r="AA63" s="1">
        <v>8</v>
      </c>
      <c r="AB63" s="1">
        <v>7</v>
      </c>
      <c r="AC63" s="1">
        <v>8</v>
      </c>
      <c r="AD63" s="1">
        <v>7</v>
      </c>
      <c r="AE63" s="1">
        <v>8</v>
      </c>
      <c r="AF63" s="1">
        <v>7</v>
      </c>
      <c r="AG63" s="1">
        <v>10</v>
      </c>
      <c r="AH63" s="1">
        <v>9</v>
      </c>
      <c r="AI63" s="1">
        <v>8</v>
      </c>
      <c r="AJ63" s="1">
        <v>9</v>
      </c>
      <c r="AK63" s="1">
        <v>10</v>
      </c>
      <c r="AL63" s="1">
        <v>10</v>
      </c>
      <c r="AM63" s="1">
        <v>9</v>
      </c>
      <c r="AN63" s="1">
        <v>8</v>
      </c>
      <c r="AO63" s="1">
        <v>9</v>
      </c>
      <c r="AP63" s="1">
        <v>8</v>
      </c>
      <c r="AQ63" s="1">
        <v>9</v>
      </c>
      <c r="AR63" s="1">
        <v>7</v>
      </c>
      <c r="AS63" s="1">
        <v>10</v>
      </c>
      <c r="AT63" s="1">
        <v>10</v>
      </c>
      <c r="AU63" s="1">
        <v>10</v>
      </c>
      <c r="AV63" s="1">
        <v>10</v>
      </c>
      <c r="AW63" s="1">
        <v>9</v>
      </c>
      <c r="AX63" s="1">
        <v>9</v>
      </c>
      <c r="AY63" s="1">
        <v>8</v>
      </c>
      <c r="AZ63" s="1">
        <v>8</v>
      </c>
      <c r="BA63" s="1">
        <v>8</v>
      </c>
      <c r="BB63" s="1">
        <v>10</v>
      </c>
      <c r="BC63" s="1">
        <v>8</v>
      </c>
      <c r="BD63" s="1">
        <v>10</v>
      </c>
      <c r="BE63" s="1">
        <v>10</v>
      </c>
      <c r="BF63" s="1">
        <v>10</v>
      </c>
      <c r="BG63" s="1">
        <v>9</v>
      </c>
      <c r="BH63" s="1">
        <v>9</v>
      </c>
      <c r="BI63" s="1">
        <v>7</v>
      </c>
      <c r="BJ63" s="1">
        <v>8</v>
      </c>
      <c r="BK63" s="1">
        <v>8</v>
      </c>
      <c r="BL63" s="1">
        <v>8</v>
      </c>
      <c r="BM63" s="1">
        <v>8</v>
      </c>
      <c r="BN63" s="1">
        <v>6</v>
      </c>
      <c r="BO63" s="1">
        <v>9</v>
      </c>
      <c r="BP63" s="1">
        <v>8</v>
      </c>
      <c r="BQ63" s="1">
        <v>4</v>
      </c>
      <c r="BR63" s="1">
        <v>8</v>
      </c>
      <c r="BS63" s="1">
        <v>8</v>
      </c>
      <c r="BT63" s="1">
        <v>9</v>
      </c>
      <c r="BU63" s="1">
        <v>5</v>
      </c>
      <c r="BV63" s="1">
        <v>9</v>
      </c>
      <c r="BW63" s="1">
        <v>10</v>
      </c>
      <c r="BX63" s="1">
        <v>7</v>
      </c>
      <c r="BY63" s="1">
        <v>10</v>
      </c>
      <c r="BZ63" s="1">
        <v>8</v>
      </c>
      <c r="CA63" s="1">
        <v>5</v>
      </c>
      <c r="CB63" s="1">
        <v>8</v>
      </c>
      <c r="CC63" s="1">
        <v>0</v>
      </c>
      <c r="CD63" s="1">
        <v>9</v>
      </c>
      <c r="CE63" s="1">
        <v>10</v>
      </c>
      <c r="CF63" s="1">
        <v>6</v>
      </c>
      <c r="CG63" s="1">
        <v>7</v>
      </c>
      <c r="CH63" s="1">
        <v>5</v>
      </c>
      <c r="CI63" s="1">
        <v>9</v>
      </c>
      <c r="CJ63" s="1">
        <v>8</v>
      </c>
      <c r="CK63" s="1">
        <v>7</v>
      </c>
      <c r="CL63" s="1">
        <v>8</v>
      </c>
      <c r="CM63" s="1">
        <v>9</v>
      </c>
      <c r="CN63" s="1">
        <v>7</v>
      </c>
      <c r="CO63" s="1">
        <v>10</v>
      </c>
      <c r="CP63" s="1">
        <v>10</v>
      </c>
      <c r="CQ63" s="1">
        <v>9</v>
      </c>
      <c r="CR63" s="1">
        <v>9</v>
      </c>
      <c r="CS63" s="1">
        <v>9</v>
      </c>
      <c r="CT63" s="1">
        <v>6</v>
      </c>
      <c r="CU63" s="1">
        <v>8</v>
      </c>
      <c r="CV63" s="1">
        <v>8</v>
      </c>
      <c r="CW63" s="1">
        <v>8</v>
      </c>
      <c r="CX63" s="1">
        <v>7</v>
      </c>
      <c r="CY63" s="1">
        <v>10</v>
      </c>
      <c r="CZ63" s="1">
        <v>5</v>
      </c>
      <c r="DA63" s="1">
        <v>10</v>
      </c>
      <c r="DB63" s="1">
        <v>9</v>
      </c>
      <c r="DC63" s="1">
        <v>8</v>
      </c>
      <c r="DD63" s="1">
        <v>10</v>
      </c>
      <c r="DE63" s="1">
        <v>5</v>
      </c>
      <c r="DF63" s="1">
        <v>10</v>
      </c>
      <c r="DG63" s="1">
        <v>10</v>
      </c>
      <c r="DH63" s="1">
        <v>8</v>
      </c>
      <c r="DI63" s="1">
        <v>9</v>
      </c>
      <c r="DJ63" s="1">
        <v>10</v>
      </c>
      <c r="DK63" s="1">
        <v>10</v>
      </c>
      <c r="DL63" s="1">
        <v>8</v>
      </c>
      <c r="DM63" s="1">
        <v>9</v>
      </c>
      <c r="DN63" s="1">
        <v>10</v>
      </c>
      <c r="DO63" s="1">
        <v>10</v>
      </c>
      <c r="DP63" s="1">
        <v>9</v>
      </c>
      <c r="DQ63" s="1">
        <v>10</v>
      </c>
      <c r="DR63" s="1">
        <v>8</v>
      </c>
      <c r="DS63" s="1">
        <v>9</v>
      </c>
      <c r="DT63" s="1">
        <v>8</v>
      </c>
      <c r="DU63" s="1">
        <v>8</v>
      </c>
      <c r="DV63" s="1">
        <v>10</v>
      </c>
      <c r="DW63" s="1">
        <v>10</v>
      </c>
      <c r="DX63" s="1">
        <v>8</v>
      </c>
      <c r="DY63" s="1">
        <v>8</v>
      </c>
      <c r="DZ63" s="1">
        <v>10</v>
      </c>
      <c r="EA63" s="1">
        <v>10</v>
      </c>
      <c r="EB63" s="1">
        <v>5</v>
      </c>
      <c r="EC63" s="1">
        <v>10</v>
      </c>
      <c r="ED63" s="1">
        <v>10</v>
      </c>
      <c r="EE63" s="1">
        <v>10</v>
      </c>
      <c r="EF63" s="1">
        <v>9</v>
      </c>
      <c r="EG63" s="1">
        <v>10</v>
      </c>
      <c r="EH63" s="1">
        <v>9</v>
      </c>
      <c r="EI63" s="1">
        <v>9</v>
      </c>
      <c r="EJ63" s="1">
        <v>10</v>
      </c>
      <c r="EK63" s="1">
        <v>6</v>
      </c>
      <c r="EL63" s="1">
        <v>6</v>
      </c>
      <c r="EM63" s="1">
        <v>8</v>
      </c>
      <c r="EN63" s="1">
        <v>7</v>
      </c>
      <c r="EO63" s="1">
        <v>9</v>
      </c>
      <c r="EP63" s="1">
        <v>8</v>
      </c>
      <c r="EQ63" s="1">
        <v>9</v>
      </c>
      <c r="ER63" s="1">
        <v>7</v>
      </c>
      <c r="ES63" s="1">
        <v>10</v>
      </c>
      <c r="ET63" s="1">
        <v>8</v>
      </c>
      <c r="EU63" s="1">
        <v>9</v>
      </c>
      <c r="EV63" s="1">
        <v>10</v>
      </c>
      <c r="EW63" s="1">
        <v>9</v>
      </c>
    </row>
    <row r="64" spans="1:153" ht="225" x14ac:dyDescent="0.25">
      <c r="A64" s="7" t="s">
        <v>213</v>
      </c>
      <c r="B64" s="7" t="s">
        <v>59</v>
      </c>
      <c r="C64" s="24"/>
      <c r="D64" s="1" t="s">
        <v>269</v>
      </c>
      <c r="E64" s="1" t="s">
        <v>270</v>
      </c>
      <c r="F64" s="1" t="s">
        <v>271</v>
      </c>
      <c r="G64" s="1" t="s">
        <v>272</v>
      </c>
      <c r="H64" s="1" t="s">
        <v>273</v>
      </c>
      <c r="I64" s="1" t="s">
        <v>274</v>
      </c>
      <c r="J64" s="1" t="s">
        <v>275</v>
      </c>
      <c r="K64" s="1" t="s">
        <v>276</v>
      </c>
      <c r="L64" s="1" t="s">
        <v>277</v>
      </c>
      <c r="M64" s="1" t="s">
        <v>278</v>
      </c>
      <c r="N64" s="1" t="s">
        <v>279</v>
      </c>
      <c r="O64" s="1" t="s">
        <v>280</v>
      </c>
      <c r="P64" s="1" t="s">
        <v>174</v>
      </c>
      <c r="Q64" s="1" t="s">
        <v>281</v>
      </c>
      <c r="R64" s="1" t="s">
        <v>282</v>
      </c>
      <c r="S64" s="1" t="s">
        <v>177</v>
      </c>
      <c r="T64" s="1" t="s">
        <v>284</v>
      </c>
      <c r="U64" s="1" t="s">
        <v>283</v>
      </c>
      <c r="V64" s="1" t="s">
        <v>178</v>
      </c>
      <c r="W64" s="1" t="s">
        <v>1169</v>
      </c>
      <c r="X64" s="1" t="s">
        <v>285</v>
      </c>
      <c r="Y64" s="1" t="s">
        <v>181</v>
      </c>
      <c r="Z64" s="1" t="s">
        <v>286</v>
      </c>
      <c r="AA64" s="1" t="s">
        <v>509</v>
      </c>
      <c r="AB64" s="1" t="s">
        <v>510</v>
      </c>
      <c r="AC64" s="1" t="s">
        <v>475</v>
      </c>
      <c r="AD64" s="1" t="s">
        <v>511</v>
      </c>
      <c r="AE64" s="1" t="s">
        <v>512</v>
      </c>
      <c r="AF64" s="1" t="s">
        <v>476</v>
      </c>
      <c r="AG64" s="1" t="s">
        <v>513</v>
      </c>
      <c r="AH64" s="1" t="s">
        <v>514</v>
      </c>
      <c r="AI64" s="1" t="s">
        <v>515</v>
      </c>
      <c r="AJ64" s="1" t="s">
        <v>516</v>
      </c>
      <c r="AK64" s="1" t="s">
        <v>478</v>
      </c>
      <c r="AL64" s="1" t="s">
        <v>517</v>
      </c>
      <c r="AM64" s="1" t="s">
        <v>518</v>
      </c>
      <c r="AN64" s="1" t="s">
        <v>481</v>
      </c>
      <c r="AO64" s="1" t="s">
        <v>484</v>
      </c>
      <c r="AP64" s="1" t="s">
        <v>519</v>
      </c>
      <c r="AQ64" s="1" t="s">
        <v>487</v>
      </c>
      <c r="AR64" s="1" t="s">
        <v>520</v>
      </c>
      <c r="AS64" s="1" t="s">
        <v>521</v>
      </c>
      <c r="AT64" s="1" t="s">
        <v>490</v>
      </c>
      <c r="AU64" s="1" t="s">
        <v>522</v>
      </c>
      <c r="AV64" s="1" t="s">
        <v>523</v>
      </c>
      <c r="AW64" s="1" t="s">
        <v>524</v>
      </c>
      <c r="AX64" s="1" t="s">
        <v>741</v>
      </c>
      <c r="AY64" s="1" t="s">
        <v>742</v>
      </c>
      <c r="AZ64" s="1" t="s">
        <v>732</v>
      </c>
      <c r="BA64" s="1" t="s">
        <v>743</v>
      </c>
      <c r="BB64" s="1" t="s">
        <v>735</v>
      </c>
      <c r="BC64" s="1" t="s">
        <v>744</v>
      </c>
      <c r="BD64" s="1" t="s">
        <v>745</v>
      </c>
      <c r="BE64" s="1" t="s">
        <v>746</v>
      </c>
      <c r="BF64" s="1" t="s">
        <v>747</v>
      </c>
      <c r="BG64" s="1" t="s">
        <v>748</v>
      </c>
      <c r="BH64" s="1" t="s">
        <v>739</v>
      </c>
      <c r="BI64" s="1" t="s">
        <v>749</v>
      </c>
      <c r="BJ64" s="1" t="s">
        <v>750</v>
      </c>
      <c r="BK64" s="1" t="s">
        <v>751</v>
      </c>
      <c r="BL64" s="1" t="s">
        <v>752</v>
      </c>
      <c r="BM64" s="1" t="s">
        <v>804</v>
      </c>
      <c r="BN64" s="1" t="s">
        <v>956</v>
      </c>
      <c r="BO64" s="1" t="s">
        <v>957</v>
      </c>
      <c r="BP64" s="1" t="s">
        <v>911</v>
      </c>
      <c r="BQ64" s="1" t="s">
        <v>958</v>
      </c>
      <c r="BR64" s="1" t="s">
        <v>959</v>
      </c>
      <c r="BS64" s="1" t="s">
        <v>960</v>
      </c>
      <c r="BT64" s="1" t="s">
        <v>915</v>
      </c>
      <c r="BU64" s="1" t="s">
        <v>917</v>
      </c>
      <c r="BV64" s="1" t="s">
        <v>919</v>
      </c>
      <c r="BW64" s="1" t="s">
        <v>961</v>
      </c>
      <c r="BX64" s="1" t="s">
        <v>962</v>
      </c>
      <c r="BY64" s="1" t="s">
        <v>963</v>
      </c>
      <c r="BZ64" s="1" t="s">
        <v>920</v>
      </c>
      <c r="CA64" s="1" t="s">
        <v>921</v>
      </c>
      <c r="CB64" s="1" t="s">
        <v>964</v>
      </c>
      <c r="CC64" s="1" t="s">
        <v>965</v>
      </c>
      <c r="CD64" s="1" t="s">
        <v>923</v>
      </c>
      <c r="CE64" s="1" t="s">
        <v>966</v>
      </c>
      <c r="CF64" s="1" t="s">
        <v>967</v>
      </c>
      <c r="CG64" s="1" t="s">
        <v>968</v>
      </c>
      <c r="CH64" s="1" t="s">
        <v>969</v>
      </c>
      <c r="CI64" s="1" t="s">
        <v>927</v>
      </c>
      <c r="CJ64" s="1" t="s">
        <v>1160</v>
      </c>
      <c r="CK64" s="1" t="s">
        <v>970</v>
      </c>
      <c r="CL64" s="1" t="s">
        <v>971</v>
      </c>
      <c r="CM64" s="1" t="s">
        <v>929</v>
      </c>
      <c r="CN64" s="1" t="s">
        <v>972</v>
      </c>
      <c r="CO64" s="1" t="s">
        <v>973</v>
      </c>
      <c r="CP64" s="1" t="s">
        <v>974</v>
      </c>
      <c r="CQ64" s="1" t="s">
        <v>1089</v>
      </c>
      <c r="CR64" s="1" t="s">
        <v>1091</v>
      </c>
      <c r="CS64" s="1" t="s">
        <v>481</v>
      </c>
      <c r="CT64" s="1" t="s">
        <v>1092</v>
      </c>
      <c r="CU64" s="1" t="s">
        <v>1093</v>
      </c>
      <c r="CV64" s="1" t="s">
        <v>1094</v>
      </c>
      <c r="CW64" s="1" t="s">
        <v>1095</v>
      </c>
      <c r="CX64" s="1" t="s">
        <v>1096</v>
      </c>
      <c r="CY64" s="1" t="s">
        <v>1097</v>
      </c>
      <c r="CZ64" s="1" t="s">
        <v>1220</v>
      </c>
      <c r="DA64" s="1" t="s">
        <v>1224</v>
      </c>
      <c r="DB64" s="1" t="s">
        <v>1225</v>
      </c>
      <c r="DC64" s="1" t="s">
        <v>1226</v>
      </c>
      <c r="DD64" s="1" t="s">
        <v>1227</v>
      </c>
      <c r="DE64" s="1" t="s">
        <v>1228</v>
      </c>
      <c r="DF64" s="1" t="s">
        <v>1229</v>
      </c>
      <c r="DG64" s="1" t="s">
        <v>1230</v>
      </c>
      <c r="DH64" s="1" t="s">
        <v>1222</v>
      </c>
      <c r="DI64" s="1" t="s">
        <v>1223</v>
      </c>
      <c r="DJ64" s="1" t="s">
        <v>1285</v>
      </c>
      <c r="DK64" s="1" t="s">
        <v>1286</v>
      </c>
      <c r="DL64" s="1" t="s">
        <v>1287</v>
      </c>
      <c r="DM64" s="1" t="s">
        <v>1282</v>
      </c>
      <c r="DN64" s="1" t="s">
        <v>1284</v>
      </c>
      <c r="DO64" s="1" t="s">
        <v>1306</v>
      </c>
      <c r="DP64" s="1" t="s">
        <v>1337</v>
      </c>
      <c r="DQ64" s="1" t="s">
        <v>1338</v>
      </c>
      <c r="DR64" s="1" t="s">
        <v>1339</v>
      </c>
      <c r="DS64" s="1" t="s">
        <v>1340</v>
      </c>
      <c r="DT64" s="1" t="s">
        <v>1341</v>
      </c>
      <c r="DU64" s="1" t="s">
        <v>1342</v>
      </c>
      <c r="DV64" s="1" t="s">
        <v>1400</v>
      </c>
      <c r="DW64" s="1" t="s">
        <v>1401</v>
      </c>
      <c r="DX64" s="1" t="s">
        <v>1403</v>
      </c>
      <c r="DY64" s="1" t="s">
        <v>1402</v>
      </c>
      <c r="DZ64" s="1" t="s">
        <v>1398</v>
      </c>
      <c r="EA64" s="1" t="s">
        <v>1399</v>
      </c>
      <c r="EB64" s="1" t="s">
        <v>1404</v>
      </c>
      <c r="EC64" s="1" t="s">
        <v>1405</v>
      </c>
      <c r="ED64" s="1" t="s">
        <v>1456</v>
      </c>
      <c r="EE64" s="1" t="s">
        <v>1457</v>
      </c>
      <c r="EF64" s="1" t="s">
        <v>1458</v>
      </c>
      <c r="EG64" s="1" t="s">
        <v>1455</v>
      </c>
      <c r="EH64" s="1" t="s">
        <v>1459</v>
      </c>
      <c r="EI64" s="1" t="s">
        <v>1460</v>
      </c>
      <c r="EJ64" s="1" t="s">
        <v>1481</v>
      </c>
      <c r="EK64" s="1" t="s">
        <v>956</v>
      </c>
      <c r="EL64" s="1" t="s">
        <v>1570</v>
      </c>
      <c r="EM64" s="1" t="s">
        <v>1571</v>
      </c>
      <c r="EN64" s="1" t="s">
        <v>1569</v>
      </c>
      <c r="EO64" s="1" t="s">
        <v>1572</v>
      </c>
      <c r="EP64" s="1" t="s">
        <v>1573</v>
      </c>
      <c r="EQ64" s="1" t="s">
        <v>1574</v>
      </c>
      <c r="ER64" s="1" t="s">
        <v>1575</v>
      </c>
      <c r="ES64" s="1" t="s">
        <v>1576</v>
      </c>
      <c r="ET64" s="1" t="s">
        <v>1577</v>
      </c>
      <c r="EU64" s="1" t="s">
        <v>1578</v>
      </c>
      <c r="EV64" s="1" t="s">
        <v>1579</v>
      </c>
      <c r="EW64" s="1" t="s">
        <v>1611</v>
      </c>
    </row>
    <row r="65" spans="1:153" ht="31.5" x14ac:dyDescent="0.25">
      <c r="A65" s="7" t="s">
        <v>212</v>
      </c>
      <c r="B65" s="7" t="s">
        <v>60</v>
      </c>
      <c r="C65" s="24"/>
      <c r="D65" s="1" t="s">
        <v>169</v>
      </c>
      <c r="E65" s="1" t="s">
        <v>170</v>
      </c>
      <c r="F65" s="1" t="s">
        <v>169</v>
      </c>
      <c r="G65" s="1" t="s">
        <v>169</v>
      </c>
      <c r="H65" s="1" t="s">
        <v>170</v>
      </c>
      <c r="I65" s="1" t="s">
        <v>172</v>
      </c>
      <c r="J65" s="1" t="s">
        <v>170</v>
      </c>
      <c r="K65" s="1" t="s">
        <v>173</v>
      </c>
      <c r="L65" s="1" t="s">
        <v>172</v>
      </c>
      <c r="M65" s="1" t="s">
        <v>169</v>
      </c>
      <c r="N65" s="1" t="s">
        <v>170</v>
      </c>
      <c r="O65" s="1" t="s">
        <v>170</v>
      </c>
      <c r="P65" s="1" t="s">
        <v>169</v>
      </c>
      <c r="Q65" s="1" t="s">
        <v>169</v>
      </c>
      <c r="R65" s="1" t="s">
        <v>170</v>
      </c>
      <c r="S65" s="1" t="s">
        <v>176</v>
      </c>
      <c r="T65" s="1" t="s">
        <v>176</v>
      </c>
      <c r="U65" s="1" t="s">
        <v>170</v>
      </c>
      <c r="V65" s="1" t="s">
        <v>170</v>
      </c>
      <c r="W65" s="1" t="s">
        <v>169</v>
      </c>
      <c r="X65" s="1" t="s">
        <v>169</v>
      </c>
      <c r="Y65" s="1" t="s">
        <v>176</v>
      </c>
      <c r="Z65" s="1" t="s">
        <v>170</v>
      </c>
      <c r="AA65" s="1" t="s">
        <v>176</v>
      </c>
      <c r="AB65" s="1" t="s">
        <v>169</v>
      </c>
      <c r="AC65" s="1" t="s">
        <v>169</v>
      </c>
      <c r="AD65" s="1" t="s">
        <v>176</v>
      </c>
      <c r="AE65" s="1" t="s">
        <v>169</v>
      </c>
      <c r="AF65" s="1" t="s">
        <v>170</v>
      </c>
      <c r="AG65" s="1" t="s">
        <v>170</v>
      </c>
      <c r="AH65" s="1" t="s">
        <v>170</v>
      </c>
      <c r="AI65" s="1" t="s">
        <v>169</v>
      </c>
      <c r="AJ65" s="1" t="s">
        <v>170</v>
      </c>
      <c r="AK65" s="1" t="s">
        <v>169</v>
      </c>
      <c r="AL65" s="1" t="s">
        <v>170</v>
      </c>
      <c r="AM65" s="1" t="s">
        <v>170</v>
      </c>
      <c r="AN65" s="1" t="s">
        <v>169</v>
      </c>
      <c r="AO65" s="1" t="s">
        <v>170</v>
      </c>
      <c r="AP65" s="1" t="s">
        <v>169</v>
      </c>
      <c r="AQ65" s="1" t="s">
        <v>169</v>
      </c>
      <c r="AR65" s="1" t="s">
        <v>169</v>
      </c>
      <c r="AS65" s="1" t="s">
        <v>169</v>
      </c>
      <c r="AT65" s="1" t="s">
        <v>170</v>
      </c>
      <c r="AU65" s="1" t="s">
        <v>170</v>
      </c>
      <c r="AV65" s="1" t="s">
        <v>170</v>
      </c>
      <c r="AW65" s="1" t="s">
        <v>169</v>
      </c>
      <c r="AX65" s="1" t="s">
        <v>169</v>
      </c>
      <c r="AY65" s="1" t="s">
        <v>169</v>
      </c>
      <c r="AZ65" s="1" t="s">
        <v>173</v>
      </c>
      <c r="BA65" s="1" t="s">
        <v>176</v>
      </c>
      <c r="BB65" s="1" t="s">
        <v>170</v>
      </c>
      <c r="BC65" s="1" t="s">
        <v>169</v>
      </c>
      <c r="BD65" s="1" t="s">
        <v>170</v>
      </c>
      <c r="BE65" s="1" t="s">
        <v>170</v>
      </c>
      <c r="BF65" s="1" t="s">
        <v>170</v>
      </c>
      <c r="BG65" s="1" t="s">
        <v>170</v>
      </c>
      <c r="BH65" s="1" t="s">
        <v>170</v>
      </c>
      <c r="BI65" s="1" t="s">
        <v>176</v>
      </c>
      <c r="BJ65" s="1" t="s">
        <v>170</v>
      </c>
      <c r="BK65" s="1" t="s">
        <v>169</v>
      </c>
      <c r="BL65" s="1" t="s">
        <v>170</v>
      </c>
      <c r="BM65" s="1" t="s">
        <v>169</v>
      </c>
      <c r="BN65" s="1" t="s">
        <v>169</v>
      </c>
      <c r="BO65" s="1" t="s">
        <v>170</v>
      </c>
      <c r="BP65" s="1" t="s">
        <v>169</v>
      </c>
      <c r="BQ65" s="1" t="s">
        <v>176</v>
      </c>
      <c r="BR65" s="1" t="s">
        <v>170</v>
      </c>
      <c r="BS65" s="1" t="s">
        <v>169</v>
      </c>
      <c r="BT65" s="1" t="s">
        <v>169</v>
      </c>
      <c r="BU65" s="1" t="s">
        <v>169</v>
      </c>
      <c r="BV65" s="1" t="s">
        <v>169</v>
      </c>
      <c r="BW65" s="1" t="s">
        <v>169</v>
      </c>
      <c r="BX65" s="1" t="s">
        <v>176</v>
      </c>
      <c r="BY65" s="1" t="s">
        <v>170</v>
      </c>
      <c r="BZ65" s="1" t="s">
        <v>169</v>
      </c>
      <c r="CA65" s="1" t="s">
        <v>169</v>
      </c>
      <c r="CB65" s="1" t="s">
        <v>170</v>
      </c>
      <c r="CC65" s="1" t="s">
        <v>173</v>
      </c>
      <c r="CD65" s="1" t="s">
        <v>169</v>
      </c>
      <c r="CE65" s="1" t="s">
        <v>170</v>
      </c>
      <c r="CF65" s="1" t="s">
        <v>170</v>
      </c>
      <c r="CG65" s="1" t="s">
        <v>169</v>
      </c>
      <c r="CH65" s="1" t="s">
        <v>169</v>
      </c>
      <c r="CI65" s="1" t="s">
        <v>169</v>
      </c>
      <c r="CJ65" s="1" t="s">
        <v>170</v>
      </c>
      <c r="CK65" s="1" t="s">
        <v>169</v>
      </c>
      <c r="CL65" s="1" t="s">
        <v>169</v>
      </c>
      <c r="CM65" s="1" t="s">
        <v>170</v>
      </c>
      <c r="CN65" s="1" t="s">
        <v>170</v>
      </c>
      <c r="CO65" s="1" t="s">
        <v>169</v>
      </c>
      <c r="CP65" s="1" t="s">
        <v>170</v>
      </c>
      <c r="CQ65" s="1" t="s">
        <v>169</v>
      </c>
      <c r="CR65" s="1" t="s">
        <v>169</v>
      </c>
      <c r="CS65" s="1" t="s">
        <v>170</v>
      </c>
      <c r="CT65" s="1" t="s">
        <v>170</v>
      </c>
      <c r="CU65" s="1" t="s">
        <v>169</v>
      </c>
      <c r="CV65" s="1" t="s">
        <v>169</v>
      </c>
      <c r="CW65" s="1" t="s">
        <v>172</v>
      </c>
      <c r="CX65" s="1" t="s">
        <v>170</v>
      </c>
      <c r="CY65" s="1" t="s">
        <v>170</v>
      </c>
      <c r="CZ65" s="1" t="s">
        <v>170</v>
      </c>
      <c r="DA65" s="1" t="s">
        <v>169</v>
      </c>
      <c r="DB65" s="1" t="s">
        <v>169</v>
      </c>
      <c r="DC65" s="1" t="s">
        <v>169</v>
      </c>
      <c r="DD65" s="1" t="s">
        <v>169</v>
      </c>
      <c r="DE65" s="1" t="s">
        <v>176</v>
      </c>
      <c r="DF65" s="1" t="s">
        <v>169</v>
      </c>
      <c r="DG65" s="1" t="s">
        <v>169</v>
      </c>
      <c r="DH65" s="1" t="s">
        <v>169</v>
      </c>
      <c r="DI65" s="1" t="s">
        <v>169</v>
      </c>
      <c r="DJ65" s="1" t="s">
        <v>170</v>
      </c>
      <c r="DK65" s="1" t="s">
        <v>170</v>
      </c>
      <c r="DL65" s="1" t="s">
        <v>170</v>
      </c>
      <c r="DM65" s="1" t="s">
        <v>170</v>
      </c>
      <c r="DN65" s="1" t="s">
        <v>170</v>
      </c>
      <c r="DO65" s="1" t="s">
        <v>170</v>
      </c>
      <c r="DP65" s="1" t="s">
        <v>169</v>
      </c>
      <c r="DQ65" s="1" t="s">
        <v>170</v>
      </c>
      <c r="DR65" s="1" t="s">
        <v>169</v>
      </c>
      <c r="DS65" s="1" t="s">
        <v>170</v>
      </c>
      <c r="DT65" s="1" t="s">
        <v>169</v>
      </c>
      <c r="DU65" s="1" t="s">
        <v>170</v>
      </c>
      <c r="DV65" s="1" t="s">
        <v>170</v>
      </c>
      <c r="DW65" s="1" t="s">
        <v>170</v>
      </c>
      <c r="DX65" s="1" t="s">
        <v>169</v>
      </c>
      <c r="DY65" s="1" t="s">
        <v>170</v>
      </c>
      <c r="DZ65" s="1" t="s">
        <v>170</v>
      </c>
      <c r="EA65" s="1" t="s">
        <v>170</v>
      </c>
      <c r="EB65" s="1" t="s">
        <v>172</v>
      </c>
      <c r="EC65" s="1" t="s">
        <v>170</v>
      </c>
      <c r="ED65" s="1" t="s">
        <v>170</v>
      </c>
      <c r="EE65" s="1" t="s">
        <v>169</v>
      </c>
      <c r="EF65" s="1" t="s">
        <v>170</v>
      </c>
      <c r="EG65" s="1" t="s">
        <v>169</v>
      </c>
      <c r="EH65" s="1" t="s">
        <v>170</v>
      </c>
      <c r="EI65" s="1" t="s">
        <v>170</v>
      </c>
      <c r="EJ65" s="1" t="s">
        <v>170</v>
      </c>
      <c r="EK65" s="1" t="s">
        <v>169</v>
      </c>
      <c r="EL65" s="1" t="s">
        <v>176</v>
      </c>
      <c r="EM65" s="1" t="s">
        <v>176</v>
      </c>
      <c r="EN65" s="1" t="s">
        <v>170</v>
      </c>
      <c r="EO65" s="1" t="s">
        <v>169</v>
      </c>
      <c r="EP65" s="1" t="s">
        <v>170</v>
      </c>
      <c r="EQ65" s="1" t="s">
        <v>170</v>
      </c>
      <c r="ER65" s="1" t="s">
        <v>170</v>
      </c>
      <c r="ES65" s="1" t="s">
        <v>170</v>
      </c>
      <c r="ET65" s="1" t="s">
        <v>170</v>
      </c>
      <c r="EU65" s="1" t="s">
        <v>170</v>
      </c>
      <c r="EV65" s="1" t="s">
        <v>170</v>
      </c>
      <c r="EW65" s="1" t="s">
        <v>170</v>
      </c>
    </row>
    <row r="66" spans="1:153" ht="105" x14ac:dyDescent="0.25">
      <c r="A66" s="7" t="s">
        <v>214</v>
      </c>
      <c r="B66" s="7" t="s">
        <v>61</v>
      </c>
      <c r="C66" s="24"/>
      <c r="D66" s="1" t="s">
        <v>287</v>
      </c>
      <c r="E66" s="1" t="s">
        <v>288</v>
      </c>
      <c r="F66" s="1" t="s">
        <v>289</v>
      </c>
      <c r="G66" s="1" t="s">
        <v>290</v>
      </c>
      <c r="H66" s="1" t="s">
        <v>171</v>
      </c>
      <c r="I66" s="1" t="s">
        <v>291</v>
      </c>
      <c r="J66" s="1" t="s">
        <v>292</v>
      </c>
      <c r="K66" s="1" t="s">
        <v>293</v>
      </c>
      <c r="L66" s="1" t="s">
        <v>294</v>
      </c>
      <c r="M66" s="1" t="s">
        <v>295</v>
      </c>
      <c r="N66" s="1" t="s">
        <v>296</v>
      </c>
      <c r="O66" s="1" t="s">
        <v>297</v>
      </c>
      <c r="P66" s="1" t="s">
        <v>175</v>
      </c>
      <c r="Q66" s="1" t="s">
        <v>298</v>
      </c>
      <c r="R66" s="1" t="s">
        <v>1135</v>
      </c>
      <c r="S66" s="1" t="s">
        <v>1136</v>
      </c>
      <c r="T66" s="1" t="s">
        <v>299</v>
      </c>
      <c r="U66" s="1" t="s">
        <v>300</v>
      </c>
      <c r="V66" s="1" t="s">
        <v>179</v>
      </c>
      <c r="W66" s="1" t="s">
        <v>301</v>
      </c>
      <c r="X66" s="1" t="s">
        <v>180</v>
      </c>
      <c r="Y66" s="1" t="s">
        <v>1141</v>
      </c>
      <c r="Z66" s="1" t="s">
        <v>302</v>
      </c>
      <c r="AA66" s="1" t="s">
        <v>525</v>
      </c>
      <c r="AB66" s="1" t="s">
        <v>1143</v>
      </c>
      <c r="AC66" s="1" t="s">
        <v>526</v>
      </c>
      <c r="AD66" s="1" t="s">
        <v>527</v>
      </c>
      <c r="AE66" s="1" t="s">
        <v>528</v>
      </c>
      <c r="AF66" s="1" t="s">
        <v>477</v>
      </c>
      <c r="AG66" s="1" t="s">
        <v>1146</v>
      </c>
      <c r="AH66" s="1" t="s">
        <v>529</v>
      </c>
      <c r="AI66" s="1" t="s">
        <v>530</v>
      </c>
      <c r="AJ66" s="1" t="s">
        <v>531</v>
      </c>
      <c r="AK66" s="1" t="s">
        <v>479</v>
      </c>
      <c r="AL66" s="1" t="s">
        <v>532</v>
      </c>
      <c r="AM66" s="1" t="s">
        <v>533</v>
      </c>
      <c r="AN66" s="1" t="s">
        <v>482</v>
      </c>
      <c r="AO66" s="1" t="s">
        <v>485</v>
      </c>
      <c r="AP66" s="1" t="s">
        <v>534</v>
      </c>
      <c r="AQ66" s="1" t="s">
        <v>535</v>
      </c>
      <c r="AR66" s="1" t="s">
        <v>536</v>
      </c>
      <c r="AS66" s="1" t="s">
        <v>537</v>
      </c>
      <c r="AT66" s="1" t="s">
        <v>538</v>
      </c>
      <c r="AU66" s="1" t="s">
        <v>491</v>
      </c>
      <c r="AV66" s="1" t="s">
        <v>539</v>
      </c>
      <c r="AW66" s="1" t="s">
        <v>540</v>
      </c>
      <c r="AX66" s="1" t="s">
        <v>730</v>
      </c>
      <c r="AY66" s="1" t="s">
        <v>753</v>
      </c>
      <c r="AZ66" s="1" t="s">
        <v>733</v>
      </c>
      <c r="BA66" s="1" t="s">
        <v>718</v>
      </c>
      <c r="BB66" s="1" t="s">
        <v>754</v>
      </c>
      <c r="BC66" s="1" t="s">
        <v>737</v>
      </c>
      <c r="BD66" s="1" t="s">
        <v>755</v>
      </c>
      <c r="BE66" s="1" t="s">
        <v>756</v>
      </c>
      <c r="BF66" s="1" t="s">
        <v>757</v>
      </c>
      <c r="BG66" s="1" t="s">
        <v>738</v>
      </c>
      <c r="BH66" s="1" t="s">
        <v>758</v>
      </c>
      <c r="BI66" s="1" t="s">
        <v>740</v>
      </c>
      <c r="BJ66" s="1" t="s">
        <v>759</v>
      </c>
      <c r="BK66" s="1" t="s">
        <v>760</v>
      </c>
      <c r="BL66" s="1" t="s">
        <v>761</v>
      </c>
      <c r="BM66" s="1" t="s">
        <v>805</v>
      </c>
      <c r="BN66" s="1" t="s">
        <v>975</v>
      </c>
      <c r="BO66" s="1" t="s">
        <v>976</v>
      </c>
      <c r="BP66" s="1" t="s">
        <v>912</v>
      </c>
      <c r="BQ66" s="1" t="s">
        <v>977</v>
      </c>
      <c r="BR66" s="1" t="s">
        <v>914</v>
      </c>
      <c r="BS66" s="1" t="s">
        <v>978</v>
      </c>
      <c r="BT66" s="1" t="s">
        <v>916</v>
      </c>
      <c r="BU66" s="1" t="s">
        <v>918</v>
      </c>
      <c r="BV66" s="1" t="s">
        <v>979</v>
      </c>
      <c r="BW66" s="1" t="s">
        <v>1155</v>
      </c>
      <c r="BX66" s="1" t="s">
        <v>980</v>
      </c>
      <c r="BY66" s="1" t="s">
        <v>981</v>
      </c>
      <c r="BZ66" s="1" t="s">
        <v>982</v>
      </c>
      <c r="CA66" s="1" t="s">
        <v>922</v>
      </c>
      <c r="CB66" s="1" t="s">
        <v>983</v>
      </c>
      <c r="CC66" s="1" t="s">
        <v>984</v>
      </c>
      <c r="CD66" s="1" t="s">
        <v>924</v>
      </c>
      <c r="CE66" s="1" t="s">
        <v>925</v>
      </c>
      <c r="CF66" s="1" t="s">
        <v>985</v>
      </c>
      <c r="CG66" s="1" t="s">
        <v>986</v>
      </c>
      <c r="CH66" s="1" t="s">
        <v>987</v>
      </c>
      <c r="CI66" s="1" t="s">
        <v>928</v>
      </c>
      <c r="CJ66" s="1" t="s">
        <v>988</v>
      </c>
      <c r="CK66" s="1" t="s">
        <v>989</v>
      </c>
      <c r="CL66" s="1" t="s">
        <v>990</v>
      </c>
      <c r="CM66" s="1" t="s">
        <v>930</v>
      </c>
      <c r="CN66" s="1" t="s">
        <v>931</v>
      </c>
      <c r="CO66" s="1" t="s">
        <v>991</v>
      </c>
      <c r="CP66" s="1" t="s">
        <v>992</v>
      </c>
      <c r="CQ66" s="1" t="s">
        <v>1098</v>
      </c>
      <c r="CR66" s="1" t="s">
        <v>1099</v>
      </c>
      <c r="CS66" s="1" t="s">
        <v>1090</v>
      </c>
      <c r="CT66" s="1" t="s">
        <v>1100</v>
      </c>
      <c r="CU66" s="1" t="s">
        <v>1121</v>
      </c>
      <c r="CV66" s="1" t="s">
        <v>1125</v>
      </c>
      <c r="CW66" s="1" t="s">
        <v>1101</v>
      </c>
      <c r="CX66" s="1" t="s">
        <v>1102</v>
      </c>
      <c r="CY66" s="1" t="s">
        <v>1103</v>
      </c>
      <c r="CZ66" s="1" t="s">
        <v>1221</v>
      </c>
      <c r="DA66" s="1" t="s">
        <v>1231</v>
      </c>
      <c r="DB66" s="1" t="s">
        <v>1232</v>
      </c>
      <c r="DC66" s="1" t="s">
        <v>1233</v>
      </c>
      <c r="DD66" s="1" t="s">
        <v>1234</v>
      </c>
      <c r="DE66" s="1" t="s">
        <v>1235</v>
      </c>
      <c r="DF66" s="1" t="s">
        <v>1236</v>
      </c>
      <c r="DG66" s="1" t="s">
        <v>1237</v>
      </c>
      <c r="DH66" s="1" t="s">
        <v>1238</v>
      </c>
      <c r="DI66" s="1" t="s">
        <v>1239</v>
      </c>
      <c r="DJ66" s="1" t="s">
        <v>1281</v>
      </c>
      <c r="DK66" s="1" t="s">
        <v>1288</v>
      </c>
      <c r="DL66" s="1" t="s">
        <v>1289</v>
      </c>
      <c r="DM66" s="1" t="s">
        <v>1283</v>
      </c>
      <c r="DN66" s="1" t="s">
        <v>1290</v>
      </c>
      <c r="DO66" s="1" t="s">
        <v>1307</v>
      </c>
      <c r="DP66" s="1" t="s">
        <v>1344</v>
      </c>
      <c r="DQ66" s="1" t="s">
        <v>1345</v>
      </c>
      <c r="DR66" s="1" t="s">
        <v>1346</v>
      </c>
      <c r="DS66" s="1" t="s">
        <v>1347</v>
      </c>
      <c r="DT66" s="1" t="s">
        <v>1348</v>
      </c>
      <c r="DU66" s="1" t="s">
        <v>1343</v>
      </c>
      <c r="DV66" s="1" t="s">
        <v>1406</v>
      </c>
      <c r="DW66" s="1" t="s">
        <v>1407</v>
      </c>
      <c r="DX66" s="1" t="s">
        <v>1408</v>
      </c>
      <c r="DY66" s="1" t="s">
        <v>1409</v>
      </c>
      <c r="DZ66" s="1" t="s">
        <v>1410</v>
      </c>
      <c r="EA66" s="1" t="s">
        <v>1411</v>
      </c>
      <c r="EB66" s="1" t="s">
        <v>1412</v>
      </c>
      <c r="EC66" s="1" t="s">
        <v>1413</v>
      </c>
      <c r="ED66" s="1" t="s">
        <v>1464</v>
      </c>
      <c r="EE66" s="1" t="s">
        <v>1461</v>
      </c>
      <c r="EF66" s="1" t="s">
        <v>1462</v>
      </c>
      <c r="EG66" s="1" t="s">
        <v>1463</v>
      </c>
      <c r="EH66" s="1" t="s">
        <v>1465</v>
      </c>
      <c r="EI66" s="1" t="s">
        <v>1466</v>
      </c>
      <c r="EJ66" s="1" t="s">
        <v>1482</v>
      </c>
      <c r="EK66" s="1" t="s">
        <v>975</v>
      </c>
      <c r="EL66" s="1" t="s">
        <v>1580</v>
      </c>
      <c r="EM66" s="1" t="s">
        <v>1583</v>
      </c>
      <c r="EN66" s="1" t="s">
        <v>1584</v>
      </c>
      <c r="EO66" s="1" t="s">
        <v>1585</v>
      </c>
      <c r="EP66" s="1" t="s">
        <v>1586</v>
      </c>
      <c r="EQ66" s="1" t="s">
        <v>1581</v>
      </c>
      <c r="ER66" s="1" t="s">
        <v>1587</v>
      </c>
      <c r="ES66" s="1" t="s">
        <v>1588</v>
      </c>
      <c r="ET66" s="1" t="s">
        <v>1589</v>
      </c>
      <c r="EU66" s="1" t="s">
        <v>1590</v>
      </c>
      <c r="EV66" s="1" t="s">
        <v>1582</v>
      </c>
      <c r="EW66" s="1" t="s">
        <v>1612</v>
      </c>
    </row>
    <row r="67" spans="1:153" ht="47.25" x14ac:dyDescent="0.25">
      <c r="A67" s="27"/>
      <c r="B67" s="27" t="s">
        <v>796</v>
      </c>
      <c r="C67" s="24"/>
    </row>
    <row r="68" spans="1:153" ht="15.75" x14ac:dyDescent="0.25">
      <c r="A68" s="46" t="s">
        <v>795</v>
      </c>
      <c r="B68" s="7" t="s">
        <v>62</v>
      </c>
      <c r="C68" s="24"/>
      <c r="D68" s="1">
        <v>3</v>
      </c>
      <c r="E68" s="1">
        <v>1</v>
      </c>
      <c r="F68" s="1">
        <v>1</v>
      </c>
      <c r="G68" s="1">
        <v>1</v>
      </c>
      <c r="H68" s="1">
        <v>1</v>
      </c>
      <c r="I68" s="1">
        <v>1</v>
      </c>
      <c r="J68" s="1">
        <v>3</v>
      </c>
      <c r="K68" s="1">
        <v>3</v>
      </c>
      <c r="L68" s="1">
        <v>1</v>
      </c>
      <c r="M68" s="1">
        <v>3</v>
      </c>
      <c r="N68" s="1">
        <v>4</v>
      </c>
      <c r="O68" s="1">
        <v>2</v>
      </c>
      <c r="P68" s="1">
        <v>4</v>
      </c>
      <c r="Q68" s="1">
        <v>1</v>
      </c>
      <c r="R68" s="1">
        <v>2</v>
      </c>
      <c r="S68" s="1">
        <v>3</v>
      </c>
      <c r="T68" s="1">
        <v>3</v>
      </c>
      <c r="U68" s="1">
        <v>4</v>
      </c>
      <c r="V68" s="1">
        <v>2</v>
      </c>
      <c r="W68" s="1">
        <v>3</v>
      </c>
      <c r="X68" s="1">
        <v>2</v>
      </c>
      <c r="Y68" s="1">
        <v>1</v>
      </c>
      <c r="Z68" s="1">
        <v>2</v>
      </c>
      <c r="AA68" s="1">
        <v>1</v>
      </c>
      <c r="AB68" s="1">
        <v>1</v>
      </c>
      <c r="AC68" s="1">
        <v>4</v>
      </c>
      <c r="AD68" s="1">
        <v>2</v>
      </c>
      <c r="AE68" s="1">
        <v>1</v>
      </c>
      <c r="AF68" s="1">
        <v>1</v>
      </c>
      <c r="AG68" s="1">
        <v>2</v>
      </c>
      <c r="AH68" s="1">
        <v>2</v>
      </c>
      <c r="AI68" s="1">
        <v>1</v>
      </c>
      <c r="AJ68" s="1">
        <v>3</v>
      </c>
      <c r="AK68" s="1">
        <v>3</v>
      </c>
      <c r="AL68" s="1">
        <v>3</v>
      </c>
      <c r="AM68" s="1">
        <v>3</v>
      </c>
      <c r="AN68" s="1">
        <v>3</v>
      </c>
      <c r="AO68" s="1">
        <v>4</v>
      </c>
      <c r="AP68" s="1">
        <v>2</v>
      </c>
      <c r="AQ68" s="1">
        <v>3</v>
      </c>
      <c r="AR68" s="1">
        <v>1</v>
      </c>
      <c r="AS68" s="1">
        <v>2</v>
      </c>
      <c r="AT68" s="1">
        <v>1</v>
      </c>
      <c r="AU68" s="1">
        <v>1</v>
      </c>
      <c r="AV68" s="1">
        <v>1</v>
      </c>
      <c r="AW68" s="1">
        <v>3</v>
      </c>
      <c r="AX68" s="1">
        <v>1</v>
      </c>
      <c r="AY68" s="1">
        <v>2</v>
      </c>
      <c r="AZ68" s="1">
        <v>1</v>
      </c>
      <c r="BA68" s="1">
        <v>1</v>
      </c>
      <c r="BB68" s="1">
        <v>3</v>
      </c>
      <c r="BC68" s="1">
        <v>3</v>
      </c>
      <c r="BD68" s="1">
        <v>1</v>
      </c>
      <c r="BE68" s="1">
        <v>3</v>
      </c>
      <c r="BF68" s="1">
        <v>2</v>
      </c>
      <c r="BG68" s="1">
        <v>2</v>
      </c>
      <c r="BH68" s="1">
        <v>3</v>
      </c>
      <c r="BI68" s="1">
        <v>2</v>
      </c>
      <c r="BJ68" s="1">
        <v>2</v>
      </c>
      <c r="BK68" s="1">
        <v>3</v>
      </c>
      <c r="BL68" s="1">
        <v>2</v>
      </c>
      <c r="BM68" s="1">
        <v>1</v>
      </c>
      <c r="BN68" s="1">
        <v>3</v>
      </c>
      <c r="BO68" s="1">
        <v>1</v>
      </c>
      <c r="BP68" s="1">
        <v>2</v>
      </c>
      <c r="BQ68" s="1">
        <v>1</v>
      </c>
      <c r="BR68" s="1">
        <v>3</v>
      </c>
      <c r="BS68" s="1">
        <v>3</v>
      </c>
      <c r="BT68" s="1">
        <v>2</v>
      </c>
      <c r="BU68" s="1">
        <v>1</v>
      </c>
      <c r="BV68" s="1">
        <v>3</v>
      </c>
      <c r="BW68" s="1">
        <v>2</v>
      </c>
      <c r="BX68" s="1">
        <v>2</v>
      </c>
      <c r="BY68" s="1">
        <v>1</v>
      </c>
      <c r="BZ68" s="1">
        <v>1</v>
      </c>
      <c r="CA68" s="1">
        <v>1</v>
      </c>
      <c r="CB68" s="1">
        <v>3</v>
      </c>
      <c r="CC68" s="1">
        <v>3</v>
      </c>
      <c r="CD68" s="1">
        <v>1</v>
      </c>
      <c r="CE68" s="1">
        <v>2</v>
      </c>
      <c r="CF68" s="1">
        <v>2</v>
      </c>
      <c r="CG68" s="1">
        <v>1</v>
      </c>
      <c r="CH68" s="1">
        <v>1</v>
      </c>
      <c r="CI68" s="1">
        <v>2</v>
      </c>
      <c r="CJ68" s="1">
        <v>3</v>
      </c>
      <c r="CK68" s="1">
        <v>2</v>
      </c>
      <c r="CL68" s="1">
        <v>2</v>
      </c>
      <c r="CM68" s="1">
        <v>1</v>
      </c>
      <c r="CN68" s="1">
        <v>3</v>
      </c>
      <c r="CO68" s="1">
        <v>2</v>
      </c>
      <c r="CP68" s="1">
        <v>1</v>
      </c>
      <c r="CQ68" s="1">
        <v>3</v>
      </c>
      <c r="CR68" s="1">
        <v>2</v>
      </c>
      <c r="CS68" s="1">
        <v>3</v>
      </c>
      <c r="CT68" s="1">
        <v>3</v>
      </c>
      <c r="CU68" s="1">
        <v>3</v>
      </c>
      <c r="CV68" s="1">
        <v>2</v>
      </c>
      <c r="CW68" s="1">
        <v>1</v>
      </c>
      <c r="CX68" s="1">
        <v>3</v>
      </c>
      <c r="CY68" s="1">
        <v>2</v>
      </c>
      <c r="CZ68" s="1">
        <v>2</v>
      </c>
      <c r="DA68" s="1">
        <v>3</v>
      </c>
      <c r="DB68" s="1">
        <v>1</v>
      </c>
      <c r="DC68" s="1">
        <v>2</v>
      </c>
      <c r="DD68" s="1">
        <v>3</v>
      </c>
      <c r="DE68" s="1">
        <v>1</v>
      </c>
      <c r="DF68" s="1">
        <v>1</v>
      </c>
      <c r="DG68" s="1">
        <v>2</v>
      </c>
      <c r="DH68" s="1">
        <v>1</v>
      </c>
      <c r="DI68" s="1">
        <v>2</v>
      </c>
      <c r="DJ68" s="1">
        <v>3</v>
      </c>
      <c r="DK68" s="1">
        <v>3</v>
      </c>
      <c r="DL68" s="1">
        <v>3</v>
      </c>
      <c r="DM68" s="1">
        <v>1</v>
      </c>
      <c r="DN68" s="1">
        <v>2</v>
      </c>
      <c r="DO68" s="1">
        <v>2</v>
      </c>
      <c r="DP68" s="1">
        <v>2</v>
      </c>
      <c r="DQ68" s="1">
        <v>1</v>
      </c>
      <c r="DR68" s="1">
        <v>3</v>
      </c>
      <c r="DS68" s="1">
        <v>3</v>
      </c>
      <c r="DT68" s="1">
        <v>1</v>
      </c>
      <c r="DU68" s="1">
        <v>3</v>
      </c>
      <c r="DV68" s="1">
        <v>1</v>
      </c>
      <c r="DW68" s="1">
        <v>1</v>
      </c>
      <c r="DX68" s="1">
        <v>1</v>
      </c>
      <c r="DY68" s="1">
        <v>3</v>
      </c>
      <c r="DZ68" s="1">
        <v>1</v>
      </c>
      <c r="EA68" s="1">
        <v>3</v>
      </c>
      <c r="EB68" s="1">
        <v>2</v>
      </c>
      <c r="EC68" s="1">
        <v>3</v>
      </c>
      <c r="ED68" s="1">
        <v>2</v>
      </c>
      <c r="EE68" s="1">
        <v>2</v>
      </c>
      <c r="EF68" s="1">
        <v>3</v>
      </c>
      <c r="EG68" s="1">
        <v>3</v>
      </c>
      <c r="EH68" s="1">
        <v>2</v>
      </c>
      <c r="EI68" s="1">
        <v>3</v>
      </c>
      <c r="EJ68" s="1">
        <v>3</v>
      </c>
      <c r="EK68" s="1">
        <v>3</v>
      </c>
      <c r="EL68" s="1">
        <v>1</v>
      </c>
      <c r="EM68" s="1">
        <v>4</v>
      </c>
      <c r="EN68" s="1">
        <v>1</v>
      </c>
      <c r="EO68" s="1">
        <v>1</v>
      </c>
      <c r="EP68" s="1">
        <v>1</v>
      </c>
      <c r="EQ68" s="1">
        <v>3</v>
      </c>
      <c r="ER68" s="1">
        <v>2</v>
      </c>
      <c r="ES68" s="1">
        <v>2</v>
      </c>
      <c r="ET68" s="1">
        <v>2</v>
      </c>
      <c r="EU68" s="1">
        <v>3</v>
      </c>
      <c r="EV68" s="1">
        <v>3</v>
      </c>
      <c r="EW68" s="1">
        <v>3</v>
      </c>
    </row>
    <row r="69" spans="1:153" ht="15.75" x14ac:dyDescent="0.25">
      <c r="A69" s="47"/>
      <c r="B69" s="7" t="s">
        <v>63</v>
      </c>
      <c r="C69" s="24"/>
      <c r="D69" s="1">
        <v>2</v>
      </c>
      <c r="E69" s="1">
        <v>2</v>
      </c>
      <c r="F69" s="1">
        <v>2</v>
      </c>
      <c r="G69" s="1">
        <v>3</v>
      </c>
      <c r="H69" s="1">
        <v>4</v>
      </c>
      <c r="I69" s="1">
        <v>4</v>
      </c>
      <c r="J69" s="1">
        <v>2</v>
      </c>
      <c r="K69" s="1">
        <v>4</v>
      </c>
      <c r="L69" s="1">
        <v>2</v>
      </c>
      <c r="M69" s="1">
        <v>2</v>
      </c>
      <c r="N69" s="1">
        <v>2</v>
      </c>
      <c r="O69" s="1">
        <v>3</v>
      </c>
      <c r="P69" s="1">
        <v>3</v>
      </c>
      <c r="Q69" s="1">
        <v>3</v>
      </c>
      <c r="R69" s="1">
        <v>4</v>
      </c>
      <c r="S69" s="1">
        <v>2</v>
      </c>
      <c r="T69" s="1">
        <v>1</v>
      </c>
      <c r="U69" s="1">
        <v>3</v>
      </c>
      <c r="V69" s="1">
        <v>1</v>
      </c>
      <c r="W69" s="1">
        <v>1</v>
      </c>
      <c r="X69" s="1">
        <v>4</v>
      </c>
      <c r="Y69" s="1">
        <v>2</v>
      </c>
      <c r="Z69" s="1">
        <v>1</v>
      </c>
      <c r="AA69" s="1">
        <v>2</v>
      </c>
      <c r="AB69" s="1">
        <v>2</v>
      </c>
      <c r="AC69" s="1">
        <v>3</v>
      </c>
      <c r="AD69" s="1">
        <v>3</v>
      </c>
      <c r="AE69" s="1">
        <v>3</v>
      </c>
      <c r="AF69" s="1">
        <v>3</v>
      </c>
      <c r="AG69" s="1">
        <v>3</v>
      </c>
      <c r="AH69" s="1">
        <v>3</v>
      </c>
      <c r="AI69" s="1">
        <v>3</v>
      </c>
      <c r="AJ69" s="1">
        <v>2</v>
      </c>
      <c r="AK69" s="1">
        <v>2</v>
      </c>
      <c r="AL69" s="1">
        <v>1</v>
      </c>
      <c r="AM69" s="1">
        <v>1</v>
      </c>
      <c r="AN69" s="1">
        <v>2</v>
      </c>
      <c r="AO69" s="1">
        <v>3</v>
      </c>
      <c r="AP69" s="1">
        <v>3</v>
      </c>
      <c r="AQ69" s="1">
        <v>2</v>
      </c>
      <c r="AR69" s="1">
        <v>3</v>
      </c>
      <c r="AS69" s="1">
        <v>3</v>
      </c>
      <c r="AT69" s="1">
        <v>3</v>
      </c>
      <c r="AU69" s="1">
        <v>3</v>
      </c>
      <c r="AV69" s="1">
        <v>2</v>
      </c>
      <c r="AW69" s="1">
        <v>2</v>
      </c>
      <c r="AX69" s="1">
        <v>2</v>
      </c>
      <c r="AY69" s="1">
        <v>1</v>
      </c>
      <c r="AZ69" s="1">
        <v>3</v>
      </c>
      <c r="BA69" s="1">
        <v>4</v>
      </c>
      <c r="BB69" s="1">
        <v>2</v>
      </c>
      <c r="BC69" s="1">
        <v>2</v>
      </c>
      <c r="BD69" s="1">
        <v>4</v>
      </c>
      <c r="BE69" s="1">
        <v>2</v>
      </c>
      <c r="BF69" s="1">
        <v>4</v>
      </c>
      <c r="BG69" s="1">
        <v>3</v>
      </c>
      <c r="BH69" s="1">
        <v>2</v>
      </c>
      <c r="BI69" s="1">
        <v>3</v>
      </c>
      <c r="BJ69" s="1">
        <v>3</v>
      </c>
      <c r="BK69" s="1">
        <v>2</v>
      </c>
      <c r="BL69" s="1">
        <v>1</v>
      </c>
      <c r="BM69" s="1">
        <v>3</v>
      </c>
      <c r="BN69" s="1">
        <v>4</v>
      </c>
      <c r="BO69" s="1">
        <v>3</v>
      </c>
      <c r="BP69" s="1">
        <v>3</v>
      </c>
      <c r="BQ69" s="1">
        <v>3</v>
      </c>
      <c r="BR69" s="1">
        <v>2</v>
      </c>
      <c r="BS69" s="1">
        <v>1</v>
      </c>
      <c r="BT69" s="1">
        <v>3</v>
      </c>
      <c r="BU69" s="1">
        <v>2</v>
      </c>
      <c r="BV69" s="1">
        <v>1</v>
      </c>
      <c r="BW69" s="1">
        <v>3</v>
      </c>
      <c r="BX69" s="1">
        <v>1</v>
      </c>
      <c r="BY69" s="1">
        <v>4</v>
      </c>
      <c r="BZ69" s="1">
        <v>3</v>
      </c>
      <c r="CA69" s="1">
        <v>2</v>
      </c>
      <c r="CB69" s="1">
        <v>2</v>
      </c>
      <c r="CC69" s="1">
        <v>1</v>
      </c>
      <c r="CD69" s="1">
        <v>3</v>
      </c>
      <c r="CE69" s="1">
        <v>3</v>
      </c>
      <c r="CF69" s="1">
        <v>3</v>
      </c>
      <c r="CG69" s="1">
        <v>3</v>
      </c>
      <c r="CH69" s="1">
        <v>3</v>
      </c>
      <c r="CI69" s="1">
        <v>3</v>
      </c>
      <c r="CJ69" s="1">
        <v>2</v>
      </c>
      <c r="CK69" s="1">
        <v>3</v>
      </c>
      <c r="CL69" s="1">
        <v>3</v>
      </c>
      <c r="CM69" s="1">
        <v>3</v>
      </c>
      <c r="CN69" s="1">
        <v>1</v>
      </c>
      <c r="CO69" s="1">
        <v>3</v>
      </c>
      <c r="CP69" s="1">
        <v>3</v>
      </c>
      <c r="CQ69" s="1">
        <v>2</v>
      </c>
      <c r="CR69" s="1">
        <v>3</v>
      </c>
      <c r="CS69" s="1">
        <v>2</v>
      </c>
      <c r="CT69" s="1">
        <v>2</v>
      </c>
      <c r="CU69" s="1">
        <v>1</v>
      </c>
      <c r="CV69" s="1">
        <v>4</v>
      </c>
      <c r="CW69" s="1">
        <v>2</v>
      </c>
      <c r="CX69" s="1">
        <v>2</v>
      </c>
      <c r="CY69" s="1">
        <v>3</v>
      </c>
      <c r="CZ69" s="1">
        <v>3</v>
      </c>
      <c r="DA69" s="1">
        <v>2</v>
      </c>
      <c r="DB69" s="1">
        <v>2</v>
      </c>
      <c r="DC69" s="1">
        <v>3</v>
      </c>
      <c r="DD69" s="1">
        <v>2</v>
      </c>
      <c r="DE69" s="1">
        <v>2</v>
      </c>
      <c r="DF69" s="1">
        <v>2</v>
      </c>
      <c r="DG69" s="1">
        <v>3</v>
      </c>
      <c r="DH69" s="1">
        <v>2</v>
      </c>
      <c r="DI69" s="1">
        <v>3</v>
      </c>
      <c r="DJ69" s="1">
        <v>1</v>
      </c>
      <c r="DK69" s="1">
        <v>2</v>
      </c>
      <c r="DL69" s="1">
        <v>2</v>
      </c>
      <c r="DM69" s="1">
        <v>3</v>
      </c>
      <c r="DN69" s="1">
        <v>3</v>
      </c>
      <c r="DO69" s="1">
        <v>3</v>
      </c>
      <c r="DP69" s="1">
        <v>3</v>
      </c>
      <c r="DQ69" s="1">
        <v>2</v>
      </c>
      <c r="DR69" s="1">
        <v>2</v>
      </c>
      <c r="DS69" s="1">
        <v>1</v>
      </c>
      <c r="DT69" s="1">
        <v>2</v>
      </c>
      <c r="DU69" s="1">
        <v>2</v>
      </c>
      <c r="DV69" s="1">
        <v>2</v>
      </c>
      <c r="DW69" s="1">
        <v>3</v>
      </c>
      <c r="DX69" s="1">
        <v>2</v>
      </c>
      <c r="DY69" s="1">
        <v>2</v>
      </c>
      <c r="DZ69" s="1">
        <v>3</v>
      </c>
      <c r="EA69" s="1">
        <v>2</v>
      </c>
      <c r="EB69" s="1">
        <v>3</v>
      </c>
      <c r="EC69" s="1">
        <v>4</v>
      </c>
      <c r="ED69" s="1">
        <v>3</v>
      </c>
      <c r="EE69" s="1">
        <v>3</v>
      </c>
      <c r="EF69" s="1">
        <v>4</v>
      </c>
      <c r="EG69" s="1">
        <v>1</v>
      </c>
      <c r="EH69" s="1">
        <v>3</v>
      </c>
      <c r="EI69" s="1">
        <v>2</v>
      </c>
      <c r="EJ69" s="1">
        <v>2</v>
      </c>
      <c r="EK69" s="1">
        <v>4</v>
      </c>
      <c r="EL69" s="1">
        <v>2</v>
      </c>
      <c r="EM69" s="1">
        <v>3</v>
      </c>
      <c r="EN69" s="1">
        <v>3</v>
      </c>
      <c r="EO69" s="1">
        <v>3</v>
      </c>
      <c r="EP69" s="1">
        <v>2</v>
      </c>
      <c r="EQ69" s="1">
        <v>2</v>
      </c>
      <c r="ER69" s="1">
        <v>3</v>
      </c>
      <c r="ES69" s="1">
        <v>3</v>
      </c>
      <c r="ET69" s="1">
        <v>4</v>
      </c>
      <c r="EU69" s="1">
        <v>2</v>
      </c>
      <c r="EV69" s="1">
        <v>1</v>
      </c>
      <c r="EW69" s="1">
        <v>2</v>
      </c>
    </row>
    <row r="70" spans="1:153" ht="15.75" x14ac:dyDescent="0.25">
      <c r="A70" s="47"/>
      <c r="B70" s="7" t="s">
        <v>64</v>
      </c>
      <c r="C70" s="24"/>
      <c r="D70" s="1">
        <v>1</v>
      </c>
      <c r="E70" s="1">
        <v>4</v>
      </c>
      <c r="F70" s="1">
        <v>4</v>
      </c>
      <c r="G70" s="1">
        <v>2</v>
      </c>
      <c r="H70" s="1">
        <v>2</v>
      </c>
      <c r="I70" s="1">
        <v>2</v>
      </c>
      <c r="J70" s="1">
        <v>1</v>
      </c>
      <c r="K70" s="1">
        <v>1</v>
      </c>
      <c r="L70" s="1">
        <v>3</v>
      </c>
      <c r="M70" s="1">
        <v>1</v>
      </c>
      <c r="N70" s="1">
        <v>3</v>
      </c>
      <c r="O70" s="1">
        <v>1</v>
      </c>
      <c r="P70" s="1">
        <v>2</v>
      </c>
      <c r="Q70" s="1">
        <v>2</v>
      </c>
      <c r="R70" s="1">
        <v>3</v>
      </c>
      <c r="S70" s="1">
        <v>1</v>
      </c>
      <c r="T70" s="1">
        <v>2</v>
      </c>
      <c r="U70" s="1">
        <v>1</v>
      </c>
      <c r="V70" s="1">
        <v>3</v>
      </c>
      <c r="W70" s="1">
        <v>2</v>
      </c>
      <c r="X70" s="1">
        <v>3</v>
      </c>
      <c r="Y70" s="1">
        <v>3</v>
      </c>
      <c r="Z70" s="1">
        <v>3</v>
      </c>
      <c r="AA70" s="1">
        <v>3</v>
      </c>
      <c r="AB70" s="1">
        <v>3</v>
      </c>
      <c r="AC70" s="1">
        <v>2</v>
      </c>
      <c r="AD70" s="1">
        <v>1</v>
      </c>
      <c r="AE70" s="1">
        <v>2</v>
      </c>
      <c r="AF70" s="1">
        <v>2</v>
      </c>
      <c r="AG70" s="1">
        <v>1</v>
      </c>
      <c r="AH70" s="1">
        <v>1</v>
      </c>
      <c r="AI70" s="1">
        <v>2</v>
      </c>
      <c r="AJ70" s="1">
        <v>1</v>
      </c>
      <c r="AK70" s="1">
        <v>1</v>
      </c>
      <c r="AL70" s="1">
        <v>2</v>
      </c>
      <c r="AM70" s="1">
        <v>2</v>
      </c>
      <c r="AN70" s="1">
        <v>1</v>
      </c>
      <c r="AO70" s="1">
        <v>2</v>
      </c>
      <c r="AP70" s="1">
        <v>1</v>
      </c>
      <c r="AQ70" s="1">
        <v>1</v>
      </c>
      <c r="AR70" s="1">
        <v>2</v>
      </c>
      <c r="AS70" s="1">
        <v>1</v>
      </c>
      <c r="AT70" s="1">
        <v>2</v>
      </c>
      <c r="AU70" s="1">
        <v>2</v>
      </c>
      <c r="AV70" s="1">
        <v>3</v>
      </c>
      <c r="AW70" s="1">
        <v>1</v>
      </c>
      <c r="AX70" s="1">
        <v>3</v>
      </c>
      <c r="AY70" s="1">
        <v>3</v>
      </c>
      <c r="AZ70" s="1">
        <v>4</v>
      </c>
      <c r="BA70" s="1">
        <v>3</v>
      </c>
      <c r="BB70" s="1">
        <v>1</v>
      </c>
      <c r="BC70" s="1">
        <v>1</v>
      </c>
      <c r="BD70" s="1">
        <v>3</v>
      </c>
      <c r="BE70" s="1">
        <v>1</v>
      </c>
      <c r="BF70" s="1">
        <v>1</v>
      </c>
      <c r="BG70" s="1">
        <v>1</v>
      </c>
      <c r="BH70" s="1">
        <v>1</v>
      </c>
      <c r="BI70" s="1">
        <v>1</v>
      </c>
      <c r="BJ70" s="1">
        <v>1</v>
      </c>
      <c r="BK70" s="1">
        <v>1</v>
      </c>
      <c r="BL70" s="1">
        <v>4</v>
      </c>
      <c r="BM70" s="1">
        <v>2</v>
      </c>
      <c r="BN70" s="1">
        <v>2</v>
      </c>
      <c r="BO70" s="1">
        <v>2</v>
      </c>
      <c r="BP70" s="1">
        <v>1</v>
      </c>
      <c r="BQ70" s="1">
        <v>2</v>
      </c>
      <c r="BR70" s="1">
        <v>1</v>
      </c>
      <c r="BS70" s="1">
        <v>2</v>
      </c>
      <c r="BT70" s="1">
        <v>1</v>
      </c>
      <c r="BU70" s="1">
        <v>3</v>
      </c>
      <c r="BV70" s="1">
        <v>2</v>
      </c>
      <c r="BW70" s="1">
        <v>1</v>
      </c>
      <c r="BX70" s="1">
        <v>3</v>
      </c>
      <c r="BY70" s="1">
        <v>3</v>
      </c>
      <c r="BZ70" s="1">
        <v>2</v>
      </c>
      <c r="CA70" s="1">
        <v>3</v>
      </c>
      <c r="CB70" s="1">
        <v>1</v>
      </c>
      <c r="CC70" s="1">
        <v>2</v>
      </c>
      <c r="CD70" s="1">
        <v>2</v>
      </c>
      <c r="CE70" s="1">
        <v>1</v>
      </c>
      <c r="CF70" s="1">
        <v>1</v>
      </c>
      <c r="CG70" s="1">
        <v>2</v>
      </c>
      <c r="CH70" s="1">
        <v>2</v>
      </c>
      <c r="CI70" s="1">
        <v>1</v>
      </c>
      <c r="CJ70" s="1">
        <v>1</v>
      </c>
      <c r="CK70" s="1">
        <v>1</v>
      </c>
      <c r="CL70" s="1">
        <v>1</v>
      </c>
      <c r="CM70" s="1">
        <v>2</v>
      </c>
      <c r="CN70" s="1">
        <v>2</v>
      </c>
      <c r="CO70" s="1">
        <v>1</v>
      </c>
      <c r="CP70" s="1">
        <v>2</v>
      </c>
      <c r="CQ70" s="1">
        <v>1</v>
      </c>
      <c r="CR70" s="1">
        <v>1</v>
      </c>
      <c r="CS70" s="1">
        <v>1</v>
      </c>
      <c r="CT70" s="1">
        <v>1</v>
      </c>
      <c r="CU70" s="1">
        <v>2</v>
      </c>
      <c r="CV70" s="1">
        <v>3</v>
      </c>
      <c r="CW70" s="1">
        <v>3</v>
      </c>
      <c r="CX70" s="1">
        <v>1</v>
      </c>
      <c r="CY70" s="1">
        <v>1</v>
      </c>
      <c r="CZ70" s="1">
        <v>1</v>
      </c>
      <c r="DA70" s="1">
        <v>1</v>
      </c>
      <c r="DB70" s="1">
        <v>3</v>
      </c>
      <c r="DC70" s="1">
        <v>4</v>
      </c>
      <c r="DD70" s="1">
        <v>1</v>
      </c>
      <c r="DE70" s="1">
        <v>3</v>
      </c>
      <c r="DF70" s="1">
        <v>3</v>
      </c>
      <c r="DG70" s="1">
        <v>1</v>
      </c>
      <c r="DH70" s="1">
        <v>3</v>
      </c>
      <c r="DI70" s="1">
        <v>1</v>
      </c>
      <c r="DJ70" s="1">
        <v>2</v>
      </c>
      <c r="DK70" s="1">
        <v>4</v>
      </c>
      <c r="DL70" s="1">
        <v>1</v>
      </c>
      <c r="DM70" s="1">
        <v>4</v>
      </c>
      <c r="DN70" s="1">
        <v>1</v>
      </c>
      <c r="DO70" s="1">
        <v>1</v>
      </c>
      <c r="DP70" s="1">
        <v>1</v>
      </c>
      <c r="DQ70" s="1">
        <v>3</v>
      </c>
      <c r="DR70" s="1">
        <v>1</v>
      </c>
      <c r="DS70" s="1">
        <v>2</v>
      </c>
      <c r="DT70" s="1">
        <v>3</v>
      </c>
      <c r="DU70" s="1">
        <v>1</v>
      </c>
      <c r="DV70" s="1">
        <v>3</v>
      </c>
      <c r="DW70" s="1">
        <v>2</v>
      </c>
      <c r="DX70" s="1">
        <v>3</v>
      </c>
      <c r="DY70" s="1">
        <v>1</v>
      </c>
      <c r="DZ70" s="1">
        <v>2</v>
      </c>
      <c r="EA70" s="1">
        <v>1</v>
      </c>
      <c r="EB70" s="1">
        <v>1</v>
      </c>
      <c r="EC70" s="1">
        <v>2</v>
      </c>
      <c r="ED70" s="1">
        <v>1</v>
      </c>
      <c r="EE70" s="1">
        <v>1</v>
      </c>
      <c r="EF70" s="1">
        <v>1</v>
      </c>
      <c r="EG70" s="1">
        <v>2</v>
      </c>
      <c r="EH70" s="1">
        <v>4</v>
      </c>
      <c r="EI70" s="1">
        <v>1</v>
      </c>
      <c r="EJ70" s="1">
        <v>1</v>
      </c>
      <c r="EK70" s="1">
        <v>2</v>
      </c>
      <c r="EL70" s="1">
        <v>3</v>
      </c>
      <c r="EM70" s="1">
        <v>2</v>
      </c>
      <c r="EN70" s="1">
        <v>2</v>
      </c>
      <c r="EO70" s="1">
        <v>2</v>
      </c>
      <c r="EP70" s="1">
        <v>3</v>
      </c>
      <c r="EQ70" s="1">
        <v>1</v>
      </c>
      <c r="ER70" s="1">
        <v>1</v>
      </c>
      <c r="ES70" s="1">
        <v>4</v>
      </c>
      <c r="ET70" s="1">
        <v>1</v>
      </c>
      <c r="EU70" s="1">
        <v>1</v>
      </c>
      <c r="EV70" s="1">
        <v>2</v>
      </c>
      <c r="EW70" s="1">
        <v>1</v>
      </c>
    </row>
    <row r="71" spans="1:153" ht="15.75" x14ac:dyDescent="0.25">
      <c r="A71" s="47"/>
      <c r="B71" s="7" t="s">
        <v>46</v>
      </c>
      <c r="C71" s="24"/>
      <c r="D71" s="1">
        <v>4</v>
      </c>
      <c r="E71" s="1">
        <v>3</v>
      </c>
      <c r="F71" s="1">
        <v>3</v>
      </c>
      <c r="G71" s="1" t="s">
        <v>306</v>
      </c>
      <c r="H71" s="1">
        <v>3</v>
      </c>
      <c r="I71" s="1">
        <v>3</v>
      </c>
      <c r="J71" s="1">
        <v>4</v>
      </c>
      <c r="K71" s="1">
        <v>2</v>
      </c>
      <c r="L71" s="1" t="s">
        <v>306</v>
      </c>
      <c r="M71" s="1" t="s">
        <v>306</v>
      </c>
      <c r="N71" s="1">
        <v>1</v>
      </c>
      <c r="O71" s="1">
        <v>4</v>
      </c>
      <c r="P71" s="1">
        <v>1</v>
      </c>
      <c r="Q71" s="1" t="s">
        <v>306</v>
      </c>
      <c r="R71" s="1">
        <v>1</v>
      </c>
      <c r="S71" s="1">
        <v>4</v>
      </c>
      <c r="T71" s="1">
        <v>4</v>
      </c>
      <c r="U71" s="1">
        <v>2</v>
      </c>
      <c r="V71" s="1" t="s">
        <v>306</v>
      </c>
      <c r="W71" s="1">
        <v>4</v>
      </c>
      <c r="X71" s="1">
        <v>1</v>
      </c>
      <c r="Y71" s="1" t="s">
        <v>306</v>
      </c>
      <c r="Z71" s="1" t="s">
        <v>306</v>
      </c>
      <c r="AA71" s="1" t="s">
        <v>306</v>
      </c>
      <c r="AB71" s="1" t="s">
        <v>306</v>
      </c>
      <c r="AC71" s="1">
        <v>1</v>
      </c>
      <c r="AD71" s="1">
        <v>4</v>
      </c>
      <c r="AE71" s="1" t="s">
        <v>306</v>
      </c>
      <c r="AF71" s="1" t="s">
        <v>306</v>
      </c>
      <c r="AG71" s="1">
        <v>4</v>
      </c>
      <c r="AH71" s="1" t="s">
        <v>306</v>
      </c>
      <c r="AI71" s="1" t="s">
        <v>306</v>
      </c>
      <c r="AJ71" s="1">
        <v>4</v>
      </c>
      <c r="AK71" s="1" t="s">
        <v>306</v>
      </c>
      <c r="AL71" s="1" t="s">
        <v>306</v>
      </c>
      <c r="AM71" s="1" t="s">
        <v>306</v>
      </c>
      <c r="AN71" s="1" t="s">
        <v>306</v>
      </c>
      <c r="AO71" s="1">
        <v>1</v>
      </c>
      <c r="AP71" s="1">
        <v>4</v>
      </c>
      <c r="AQ71" s="1" t="s">
        <v>306</v>
      </c>
      <c r="AR71" s="1" t="s">
        <v>306</v>
      </c>
      <c r="AS71" s="1" t="s">
        <v>306</v>
      </c>
      <c r="AT71" s="1" t="s">
        <v>306</v>
      </c>
      <c r="AU71" s="1" t="s">
        <v>306</v>
      </c>
      <c r="AV71" s="1" t="s">
        <v>306</v>
      </c>
      <c r="AW71" s="1" t="s">
        <v>306</v>
      </c>
      <c r="AX71" s="1" t="s">
        <v>306</v>
      </c>
      <c r="AY71" s="1">
        <v>4</v>
      </c>
      <c r="AZ71" s="1">
        <v>2</v>
      </c>
      <c r="BA71" s="1">
        <v>2</v>
      </c>
      <c r="BB71" s="1" t="s">
        <v>306</v>
      </c>
      <c r="BC71" s="1" t="s">
        <v>306</v>
      </c>
      <c r="BD71" s="1">
        <v>2</v>
      </c>
      <c r="BE71" s="1">
        <v>4</v>
      </c>
      <c r="BF71" s="1">
        <v>3</v>
      </c>
      <c r="BG71" s="1" t="s">
        <v>306</v>
      </c>
      <c r="BH71" s="1" t="s">
        <v>306</v>
      </c>
      <c r="BI71" s="1" t="s">
        <v>306</v>
      </c>
      <c r="BJ71" s="1" t="s">
        <v>306</v>
      </c>
      <c r="BK71" s="1" t="s">
        <v>306</v>
      </c>
      <c r="BL71" s="1">
        <v>3</v>
      </c>
      <c r="BM71" s="1">
        <v>4</v>
      </c>
      <c r="BN71" s="1">
        <v>1</v>
      </c>
      <c r="BO71" s="1" t="s">
        <v>306</v>
      </c>
      <c r="BP71" s="1" t="s">
        <v>306</v>
      </c>
      <c r="BQ71" s="1" t="s">
        <v>306</v>
      </c>
      <c r="BR71" s="1" t="s">
        <v>306</v>
      </c>
      <c r="BS71" s="1">
        <v>4</v>
      </c>
      <c r="BT71" s="1">
        <v>4</v>
      </c>
      <c r="BU71" s="1">
        <v>4</v>
      </c>
      <c r="BV71" s="1" t="s">
        <v>306</v>
      </c>
      <c r="BW71" s="1">
        <v>4</v>
      </c>
      <c r="BX71" s="1" t="s">
        <v>306</v>
      </c>
      <c r="BY71" s="1">
        <v>2</v>
      </c>
      <c r="BZ71" s="1" t="s">
        <v>306</v>
      </c>
      <c r="CA71" s="1" t="s">
        <v>306</v>
      </c>
      <c r="CB71" s="1">
        <v>4</v>
      </c>
      <c r="CC71" s="1" t="s">
        <v>306</v>
      </c>
      <c r="CD71" s="1" t="s">
        <v>306</v>
      </c>
      <c r="CE71" s="1" t="s">
        <v>306</v>
      </c>
      <c r="CF71" s="1">
        <v>4</v>
      </c>
      <c r="CG71" s="1">
        <v>4</v>
      </c>
      <c r="CH71" s="1" t="s">
        <v>306</v>
      </c>
      <c r="CI71" s="1">
        <v>4</v>
      </c>
      <c r="CJ71" s="1" t="s">
        <v>306</v>
      </c>
      <c r="CK71" s="1" t="s">
        <v>306</v>
      </c>
      <c r="CL71" s="1" t="s">
        <v>306</v>
      </c>
      <c r="CM71" s="1">
        <v>4</v>
      </c>
      <c r="CN71" s="1" t="s">
        <v>306</v>
      </c>
      <c r="CO71" s="1" t="s">
        <v>306</v>
      </c>
      <c r="CP71" s="1" t="s">
        <v>306</v>
      </c>
      <c r="CQ71" s="1" t="s">
        <v>306</v>
      </c>
      <c r="CR71" s="1" t="s">
        <v>306</v>
      </c>
      <c r="CS71" s="1" t="s">
        <v>306</v>
      </c>
      <c r="CT71" s="1" t="s">
        <v>306</v>
      </c>
      <c r="CU71" s="1">
        <v>4</v>
      </c>
      <c r="CV71" s="1">
        <v>1</v>
      </c>
      <c r="CW71" s="1" t="s">
        <v>306</v>
      </c>
      <c r="CX71" s="1">
        <v>4</v>
      </c>
      <c r="CY71" s="1">
        <v>4</v>
      </c>
      <c r="CZ71" s="1">
        <v>4</v>
      </c>
      <c r="DA71" s="1" t="s">
        <v>306</v>
      </c>
      <c r="DB71" s="1" t="s">
        <v>306</v>
      </c>
      <c r="DC71" s="1">
        <v>1</v>
      </c>
      <c r="DD71" s="1">
        <v>4</v>
      </c>
      <c r="DE71" s="1" t="s">
        <v>306</v>
      </c>
      <c r="DF71" s="1">
        <v>4</v>
      </c>
      <c r="DG71" s="1" t="s">
        <v>306</v>
      </c>
      <c r="DH71" s="1" t="s">
        <v>306</v>
      </c>
      <c r="DI71" s="1" t="s">
        <v>306</v>
      </c>
      <c r="DJ71" s="1" t="s">
        <v>306</v>
      </c>
      <c r="DK71" s="1">
        <v>1</v>
      </c>
      <c r="DL71" s="1" t="s">
        <v>306</v>
      </c>
      <c r="DM71" s="1">
        <v>2</v>
      </c>
      <c r="DN71" s="1" t="s">
        <v>306</v>
      </c>
      <c r="DO71" s="1" t="s">
        <v>306</v>
      </c>
      <c r="DP71" s="1" t="s">
        <v>306</v>
      </c>
      <c r="DQ71" s="1" t="s">
        <v>306</v>
      </c>
      <c r="DR71" s="1" t="s">
        <v>306</v>
      </c>
      <c r="DS71" s="1" t="s">
        <v>306</v>
      </c>
      <c r="DT71" s="1" t="s">
        <v>306</v>
      </c>
      <c r="DU71" s="1">
        <v>4</v>
      </c>
      <c r="DV71" s="1">
        <v>4</v>
      </c>
      <c r="DW71" s="1">
        <v>4</v>
      </c>
      <c r="DX71" s="1" t="s">
        <v>306</v>
      </c>
      <c r="DY71" s="1">
        <v>4</v>
      </c>
      <c r="DZ71" s="1">
        <v>4</v>
      </c>
      <c r="EA71" s="1">
        <v>4</v>
      </c>
      <c r="EB71" s="1" t="s">
        <v>306</v>
      </c>
      <c r="EC71" s="1">
        <v>1</v>
      </c>
      <c r="ED71" s="1" t="s">
        <v>306</v>
      </c>
      <c r="EE71" s="1" t="s">
        <v>306</v>
      </c>
      <c r="EF71" s="1">
        <v>2</v>
      </c>
      <c r="EG71" s="1">
        <v>4</v>
      </c>
      <c r="EH71" s="1" t="s">
        <v>306</v>
      </c>
      <c r="EI71" s="1">
        <v>4</v>
      </c>
      <c r="EJ71" s="1">
        <v>4</v>
      </c>
      <c r="EK71" s="1">
        <v>1</v>
      </c>
      <c r="EL71" s="1" t="s">
        <v>306</v>
      </c>
      <c r="EM71" s="1" t="s">
        <v>306</v>
      </c>
      <c r="EN71" s="1" t="s">
        <v>306</v>
      </c>
      <c r="EO71" s="1" t="s">
        <v>306</v>
      </c>
      <c r="EP71" s="1">
        <v>4</v>
      </c>
      <c r="EQ71" s="1" t="s">
        <v>306</v>
      </c>
      <c r="ER71" s="1" t="s">
        <v>306</v>
      </c>
      <c r="ES71" s="1">
        <v>1</v>
      </c>
      <c r="ET71" s="1">
        <v>3</v>
      </c>
      <c r="EU71" s="1">
        <v>4</v>
      </c>
      <c r="EV71" s="1" t="s">
        <v>306</v>
      </c>
      <c r="EW71" s="1" t="s">
        <v>306</v>
      </c>
    </row>
    <row r="72" spans="1:153" ht="90" x14ac:dyDescent="0.25">
      <c r="A72" s="47"/>
      <c r="B72" s="7" t="s">
        <v>65</v>
      </c>
      <c r="C72" s="24"/>
      <c r="D72" s="1" t="s">
        <v>303</v>
      </c>
      <c r="E72" s="1" t="s">
        <v>304</v>
      </c>
      <c r="F72" s="1" t="s">
        <v>305</v>
      </c>
      <c r="G72" s="1" t="s">
        <v>306</v>
      </c>
      <c r="H72" s="1" t="s">
        <v>183</v>
      </c>
      <c r="I72" s="1" t="s">
        <v>307</v>
      </c>
      <c r="J72" s="1" t="s">
        <v>308</v>
      </c>
      <c r="K72" s="1" t="s">
        <v>309</v>
      </c>
      <c r="L72" s="1" t="s">
        <v>306</v>
      </c>
      <c r="M72" s="1" t="s">
        <v>306</v>
      </c>
      <c r="N72" s="1" t="s">
        <v>187</v>
      </c>
      <c r="O72" s="1" t="s">
        <v>310</v>
      </c>
      <c r="P72" s="1" t="s">
        <v>188</v>
      </c>
      <c r="Q72" s="1" t="s">
        <v>306</v>
      </c>
      <c r="R72" s="1" t="s">
        <v>311</v>
      </c>
      <c r="S72" s="1" t="s">
        <v>312</v>
      </c>
      <c r="T72" s="1" t="s">
        <v>313</v>
      </c>
      <c r="U72" s="1" t="s">
        <v>314</v>
      </c>
      <c r="V72" s="1" t="s">
        <v>306</v>
      </c>
      <c r="W72" s="1" t="s">
        <v>315</v>
      </c>
      <c r="X72" s="1" t="s">
        <v>316</v>
      </c>
      <c r="Y72" s="1" t="s">
        <v>306</v>
      </c>
      <c r="Z72" s="1" t="s">
        <v>306</v>
      </c>
      <c r="AA72" s="1" t="s">
        <v>306</v>
      </c>
      <c r="AB72" s="1" t="s">
        <v>306</v>
      </c>
      <c r="AC72" s="1" t="s">
        <v>541</v>
      </c>
      <c r="AD72" s="1" t="s">
        <v>549</v>
      </c>
      <c r="AE72" s="1" t="s">
        <v>306</v>
      </c>
      <c r="AF72" s="1" t="s">
        <v>306</v>
      </c>
      <c r="AG72" s="1" t="s">
        <v>550</v>
      </c>
      <c r="AH72" s="1" t="s">
        <v>306</v>
      </c>
      <c r="AI72" s="1" t="s">
        <v>306</v>
      </c>
      <c r="AJ72" s="1" t="s">
        <v>551</v>
      </c>
      <c r="AK72" s="1" t="s">
        <v>306</v>
      </c>
      <c r="AL72" s="1" t="s">
        <v>306</v>
      </c>
      <c r="AM72" s="1" t="s">
        <v>306</v>
      </c>
      <c r="AN72" s="1" t="s">
        <v>306</v>
      </c>
      <c r="AO72" s="1" t="s">
        <v>544</v>
      </c>
      <c r="AP72" s="1" t="s">
        <v>552</v>
      </c>
      <c r="AQ72" s="1" t="s">
        <v>306</v>
      </c>
      <c r="AR72" s="1" t="s">
        <v>306</v>
      </c>
      <c r="AS72" s="1" t="s">
        <v>306</v>
      </c>
      <c r="AT72" s="1" t="s">
        <v>306</v>
      </c>
      <c r="AU72" s="1" t="s">
        <v>306</v>
      </c>
      <c r="AV72" s="1" t="s">
        <v>306</v>
      </c>
      <c r="AW72" s="1" t="s">
        <v>306</v>
      </c>
      <c r="AX72" s="1" t="s">
        <v>306</v>
      </c>
      <c r="AY72" s="1" t="s">
        <v>762</v>
      </c>
      <c r="AZ72" s="1" t="s">
        <v>466</v>
      </c>
      <c r="BA72" s="1" t="s">
        <v>763</v>
      </c>
      <c r="BB72" s="1" t="s">
        <v>306</v>
      </c>
      <c r="BC72" s="1" t="s">
        <v>306</v>
      </c>
      <c r="BD72" s="1" t="s">
        <v>764</v>
      </c>
      <c r="BE72" s="1" t="s">
        <v>765</v>
      </c>
      <c r="BF72" s="1" t="s">
        <v>466</v>
      </c>
      <c r="BG72" s="1" t="s">
        <v>306</v>
      </c>
      <c r="BH72" s="1" t="s">
        <v>306</v>
      </c>
      <c r="BI72" s="1" t="s">
        <v>306</v>
      </c>
      <c r="BJ72" s="1" t="s">
        <v>306</v>
      </c>
      <c r="BK72" s="1" t="s">
        <v>306</v>
      </c>
      <c r="BL72" s="1" t="s">
        <v>766</v>
      </c>
      <c r="BM72" s="1" t="s">
        <v>806</v>
      </c>
      <c r="BN72" s="1" t="s">
        <v>1005</v>
      </c>
      <c r="BO72" s="1" t="s">
        <v>306</v>
      </c>
      <c r="BP72" s="1" t="s">
        <v>306</v>
      </c>
      <c r="BQ72" s="1" t="s">
        <v>306</v>
      </c>
      <c r="BR72" s="1" t="s">
        <v>306</v>
      </c>
      <c r="BS72" s="1" t="s">
        <v>995</v>
      </c>
      <c r="BT72" s="1" t="s">
        <v>1006</v>
      </c>
      <c r="BU72" s="1" t="s">
        <v>997</v>
      </c>
      <c r="BV72" s="1" t="s">
        <v>306</v>
      </c>
      <c r="BW72" s="1" t="s">
        <v>1007</v>
      </c>
      <c r="BX72" s="1" t="s">
        <v>306</v>
      </c>
      <c r="BY72" s="1" t="s">
        <v>998</v>
      </c>
      <c r="BZ72" s="1" t="s">
        <v>306</v>
      </c>
      <c r="CA72" s="1" t="s">
        <v>306</v>
      </c>
      <c r="CB72" s="1" t="s">
        <v>1008</v>
      </c>
      <c r="CC72" s="1" t="s">
        <v>306</v>
      </c>
      <c r="CD72" s="1" t="s">
        <v>306</v>
      </c>
      <c r="CE72" s="1" t="s">
        <v>306</v>
      </c>
      <c r="CF72" s="1" t="s">
        <v>466</v>
      </c>
      <c r="CG72" s="1" t="s">
        <v>1009</v>
      </c>
      <c r="CH72" s="1" t="s">
        <v>306</v>
      </c>
      <c r="CI72" s="1" t="s">
        <v>68</v>
      </c>
      <c r="CJ72" s="1" t="s">
        <v>306</v>
      </c>
      <c r="CK72" s="1" t="s">
        <v>306</v>
      </c>
      <c r="CL72" s="1" t="s">
        <v>306</v>
      </c>
      <c r="CM72" s="1" t="s">
        <v>1002</v>
      </c>
      <c r="CN72" s="1" t="s">
        <v>306</v>
      </c>
      <c r="CO72" s="1" t="s">
        <v>306</v>
      </c>
      <c r="CP72" s="1" t="s">
        <v>306</v>
      </c>
      <c r="CQ72" s="1" t="s">
        <v>306</v>
      </c>
      <c r="CR72" s="1" t="s">
        <v>306</v>
      </c>
      <c r="CS72" s="1" t="s">
        <v>306</v>
      </c>
      <c r="CT72" s="1" t="s">
        <v>306</v>
      </c>
      <c r="CU72" s="1" t="s">
        <v>1105</v>
      </c>
      <c r="CV72" s="1" t="s">
        <v>1106</v>
      </c>
      <c r="CW72" s="1" t="s">
        <v>306</v>
      </c>
      <c r="CX72" s="1" t="s">
        <v>1104</v>
      </c>
      <c r="CY72" s="1" t="s">
        <v>466</v>
      </c>
      <c r="CZ72" s="1" t="s">
        <v>1240</v>
      </c>
      <c r="DA72" s="1" t="s">
        <v>306</v>
      </c>
      <c r="DB72" s="1" t="s">
        <v>306</v>
      </c>
      <c r="DC72" s="1" t="s">
        <v>1241</v>
      </c>
      <c r="DD72" s="1" t="s">
        <v>1242</v>
      </c>
      <c r="DE72" s="1" t="s">
        <v>306</v>
      </c>
      <c r="DF72" s="1" t="s">
        <v>1243</v>
      </c>
      <c r="DG72" s="1" t="s">
        <v>306</v>
      </c>
      <c r="DH72" s="1" t="s">
        <v>306</v>
      </c>
      <c r="DI72" s="1" t="s">
        <v>306</v>
      </c>
      <c r="DJ72" s="1" t="s">
        <v>306</v>
      </c>
      <c r="DK72" s="1" t="s">
        <v>1291</v>
      </c>
      <c r="DL72" s="1" t="s">
        <v>306</v>
      </c>
      <c r="DM72" s="1" t="s">
        <v>1292</v>
      </c>
      <c r="DN72" s="1" t="s">
        <v>306</v>
      </c>
      <c r="DO72" s="1" t="s">
        <v>306</v>
      </c>
      <c r="DP72" s="1" t="s">
        <v>306</v>
      </c>
      <c r="DQ72" s="1" t="s">
        <v>306</v>
      </c>
      <c r="DR72" s="1" t="s">
        <v>306</v>
      </c>
      <c r="DS72" s="1" t="s">
        <v>306</v>
      </c>
      <c r="DT72" s="1" t="s">
        <v>306</v>
      </c>
      <c r="DU72" s="1" t="s">
        <v>1349</v>
      </c>
      <c r="DV72" s="1" t="s">
        <v>466</v>
      </c>
      <c r="DW72" s="1" t="s">
        <v>1415</v>
      </c>
      <c r="DX72" s="1" t="s">
        <v>306</v>
      </c>
      <c r="DY72" s="1" t="s">
        <v>466</v>
      </c>
      <c r="DZ72" s="1" t="s">
        <v>1416</v>
      </c>
      <c r="EA72" s="1" t="s">
        <v>1414</v>
      </c>
      <c r="EB72" s="1" t="s">
        <v>306</v>
      </c>
      <c r="EC72" s="1" t="s">
        <v>466</v>
      </c>
      <c r="ED72" s="1" t="s">
        <v>306</v>
      </c>
      <c r="EE72" s="1" t="s">
        <v>306</v>
      </c>
      <c r="EF72" s="1" t="s">
        <v>1467</v>
      </c>
      <c r="EG72" s="1" t="s">
        <v>1204</v>
      </c>
      <c r="EH72" s="1" t="s">
        <v>306</v>
      </c>
      <c r="EI72" s="1" t="s">
        <v>466</v>
      </c>
      <c r="EJ72" s="1" t="s">
        <v>466</v>
      </c>
      <c r="EK72" s="1" t="s">
        <v>1005</v>
      </c>
      <c r="EL72" s="1" t="s">
        <v>306</v>
      </c>
      <c r="EM72" s="1" t="s">
        <v>306</v>
      </c>
      <c r="EN72" s="1" t="s">
        <v>306</v>
      </c>
      <c r="EO72" s="1" t="s">
        <v>306</v>
      </c>
      <c r="EP72" s="1" t="s">
        <v>1488</v>
      </c>
      <c r="EQ72" s="1" t="s">
        <v>306</v>
      </c>
      <c r="ER72" s="1" t="s">
        <v>306</v>
      </c>
      <c r="ES72" s="1" t="s">
        <v>1592</v>
      </c>
      <c r="ET72" s="1" t="s">
        <v>1591</v>
      </c>
      <c r="EU72" s="1" t="s">
        <v>1593</v>
      </c>
      <c r="EV72" s="1" t="s">
        <v>306</v>
      </c>
      <c r="EW72" s="1" t="s">
        <v>306</v>
      </c>
    </row>
    <row r="73" spans="1:153" ht="120" x14ac:dyDescent="0.25">
      <c r="A73" s="7" t="s">
        <v>346</v>
      </c>
      <c r="B73" s="7" t="s">
        <v>66</v>
      </c>
      <c r="C73" s="24"/>
      <c r="D73" s="1" t="s">
        <v>317</v>
      </c>
      <c r="E73" s="1" t="s">
        <v>318</v>
      </c>
      <c r="F73" s="1" t="s">
        <v>319</v>
      </c>
      <c r="G73" s="1" t="s">
        <v>320</v>
      </c>
      <c r="H73" s="1" t="s">
        <v>184</v>
      </c>
      <c r="I73" s="1" t="s">
        <v>321</v>
      </c>
      <c r="J73" s="1" t="s">
        <v>320</v>
      </c>
      <c r="K73" s="1" t="s">
        <v>322</v>
      </c>
      <c r="L73" s="1" t="s">
        <v>320</v>
      </c>
      <c r="M73" s="1" t="s">
        <v>320</v>
      </c>
      <c r="N73" s="1" t="s">
        <v>320</v>
      </c>
      <c r="O73" s="1" t="s">
        <v>323</v>
      </c>
      <c r="P73" s="1" t="s">
        <v>320</v>
      </c>
      <c r="Q73" s="1" t="s">
        <v>324</v>
      </c>
      <c r="R73" s="1" t="s">
        <v>325</v>
      </c>
      <c r="S73" s="1" t="s">
        <v>320</v>
      </c>
      <c r="T73" s="1" t="s">
        <v>320</v>
      </c>
      <c r="U73" s="1" t="s">
        <v>326</v>
      </c>
      <c r="V73" s="1" t="s">
        <v>320</v>
      </c>
      <c r="W73" s="1" t="s">
        <v>320</v>
      </c>
      <c r="X73" s="1" t="s">
        <v>327</v>
      </c>
      <c r="Y73" s="1" t="s">
        <v>320</v>
      </c>
      <c r="Z73" s="1" t="s">
        <v>328</v>
      </c>
      <c r="AA73" s="1" t="s">
        <v>320</v>
      </c>
      <c r="AB73" s="1" t="s">
        <v>320</v>
      </c>
      <c r="AC73" s="1" t="s">
        <v>553</v>
      </c>
      <c r="AD73" s="1" t="s">
        <v>554</v>
      </c>
      <c r="AE73" s="1" t="s">
        <v>320</v>
      </c>
      <c r="AF73" s="1" t="s">
        <v>555</v>
      </c>
      <c r="AG73" s="1" t="s">
        <v>320</v>
      </c>
      <c r="AH73" s="1" t="s">
        <v>556</v>
      </c>
      <c r="AI73" s="1" t="s">
        <v>320</v>
      </c>
      <c r="AJ73" s="1" t="s">
        <v>320</v>
      </c>
      <c r="AK73" s="1" t="s">
        <v>557</v>
      </c>
      <c r="AL73" s="1" t="s">
        <v>320</v>
      </c>
      <c r="AM73" s="1" t="s">
        <v>558</v>
      </c>
      <c r="AN73" s="1" t="s">
        <v>320</v>
      </c>
      <c r="AO73" s="1" t="s">
        <v>545</v>
      </c>
      <c r="AP73" s="1" t="s">
        <v>559</v>
      </c>
      <c r="AQ73" s="1" t="s">
        <v>320</v>
      </c>
      <c r="AR73" s="1" t="s">
        <v>320</v>
      </c>
      <c r="AS73" s="1" t="s">
        <v>560</v>
      </c>
      <c r="AT73" s="1" t="s">
        <v>546</v>
      </c>
      <c r="AU73" s="1" t="s">
        <v>320</v>
      </c>
      <c r="AV73" s="1" t="s">
        <v>561</v>
      </c>
      <c r="AW73" s="1" t="s">
        <v>562</v>
      </c>
      <c r="AX73" s="1" t="s">
        <v>320</v>
      </c>
      <c r="AY73" s="1" t="s">
        <v>320</v>
      </c>
      <c r="AZ73" s="1" t="s">
        <v>734</v>
      </c>
      <c r="BA73" s="1" t="s">
        <v>767</v>
      </c>
      <c r="BB73" s="1" t="s">
        <v>768</v>
      </c>
      <c r="BC73" s="1" t="s">
        <v>320</v>
      </c>
      <c r="BD73" s="1" t="s">
        <v>769</v>
      </c>
      <c r="BE73" s="1" t="s">
        <v>770</v>
      </c>
      <c r="BF73" s="1" t="s">
        <v>320</v>
      </c>
      <c r="BG73" s="1" t="s">
        <v>771</v>
      </c>
      <c r="BH73" s="1" t="s">
        <v>772</v>
      </c>
      <c r="BI73" s="1" t="s">
        <v>773</v>
      </c>
      <c r="BJ73" s="1" t="s">
        <v>320</v>
      </c>
      <c r="BK73" s="1" t="s">
        <v>774</v>
      </c>
      <c r="BL73" s="1" t="s">
        <v>775</v>
      </c>
      <c r="BM73" s="1" t="s">
        <v>320</v>
      </c>
      <c r="BN73" s="1" t="s">
        <v>320</v>
      </c>
      <c r="BO73" s="1" t="s">
        <v>320</v>
      </c>
      <c r="BP73" s="1" t="s">
        <v>320</v>
      </c>
      <c r="BQ73" s="1" t="s">
        <v>1010</v>
      </c>
      <c r="BR73" s="1" t="s">
        <v>320</v>
      </c>
      <c r="BS73" s="1" t="s">
        <v>320</v>
      </c>
      <c r="BT73" s="1" t="s">
        <v>320</v>
      </c>
      <c r="BU73" s="1" t="s">
        <v>320</v>
      </c>
      <c r="BV73" s="1" t="s">
        <v>320</v>
      </c>
      <c r="BW73" s="1" t="s">
        <v>320</v>
      </c>
      <c r="BX73" s="1" t="s">
        <v>1011</v>
      </c>
      <c r="BY73" s="1" t="s">
        <v>320</v>
      </c>
      <c r="BZ73" s="1" t="s">
        <v>1012</v>
      </c>
      <c r="CA73" s="1" t="s">
        <v>320</v>
      </c>
      <c r="CB73" s="1" t="s">
        <v>320</v>
      </c>
      <c r="CC73" s="1" t="s">
        <v>320</v>
      </c>
      <c r="CD73" s="1" t="s">
        <v>1000</v>
      </c>
      <c r="CE73" s="1" t="s">
        <v>320</v>
      </c>
      <c r="CF73" s="1" t="s">
        <v>320</v>
      </c>
      <c r="CG73" s="1" t="s">
        <v>320</v>
      </c>
      <c r="CH73" s="1" t="s">
        <v>320</v>
      </c>
      <c r="CI73" s="1" t="s">
        <v>320</v>
      </c>
      <c r="CJ73" s="1" t="s">
        <v>1161</v>
      </c>
      <c r="CK73" s="1" t="s">
        <v>320</v>
      </c>
      <c r="CL73" s="1" t="s">
        <v>1013</v>
      </c>
      <c r="CM73" s="1" t="s">
        <v>1003</v>
      </c>
      <c r="CN73" s="1" t="s">
        <v>1014</v>
      </c>
      <c r="CO73" s="1" t="s">
        <v>320</v>
      </c>
      <c r="CP73" s="1" t="s">
        <v>1015</v>
      </c>
      <c r="CQ73" s="1" t="s">
        <v>320</v>
      </c>
      <c r="CR73" s="1" t="s">
        <v>320</v>
      </c>
      <c r="CS73" s="1" t="s">
        <v>1107</v>
      </c>
      <c r="CT73" s="1" t="s">
        <v>320</v>
      </c>
      <c r="CU73" s="1" t="s">
        <v>1108</v>
      </c>
      <c r="CV73" s="1" t="s">
        <v>1126</v>
      </c>
      <c r="CW73" s="1" t="s">
        <v>1109</v>
      </c>
      <c r="CX73" s="1" t="s">
        <v>320</v>
      </c>
      <c r="CY73" s="1" t="s">
        <v>1127</v>
      </c>
      <c r="CZ73" s="1" t="s">
        <v>320</v>
      </c>
      <c r="DA73" s="1" t="s">
        <v>320</v>
      </c>
      <c r="DB73" s="1" t="s">
        <v>1244</v>
      </c>
      <c r="DC73" s="1" t="s">
        <v>1241</v>
      </c>
      <c r="DD73" s="1" t="s">
        <v>320</v>
      </c>
      <c r="DE73" s="1" t="s">
        <v>320</v>
      </c>
      <c r="DF73" s="1" t="s">
        <v>1245</v>
      </c>
      <c r="DG73" s="1" t="s">
        <v>320</v>
      </c>
      <c r="DH73" s="1" t="s">
        <v>1246</v>
      </c>
      <c r="DI73" s="1" t="s">
        <v>320</v>
      </c>
      <c r="DJ73" s="1" t="s">
        <v>1294</v>
      </c>
      <c r="DK73" s="1" t="s">
        <v>320</v>
      </c>
      <c r="DL73" s="1" t="s">
        <v>320</v>
      </c>
      <c r="DM73" s="1" t="s">
        <v>320</v>
      </c>
      <c r="DN73" s="1" t="s">
        <v>320</v>
      </c>
      <c r="DO73" s="1" t="s">
        <v>1308</v>
      </c>
      <c r="DP73" s="1" t="s">
        <v>320</v>
      </c>
      <c r="DQ73" s="1" t="s">
        <v>320</v>
      </c>
      <c r="DR73" s="1" t="s">
        <v>1352</v>
      </c>
      <c r="DS73" s="1" t="s">
        <v>320</v>
      </c>
      <c r="DT73" s="1" t="s">
        <v>320</v>
      </c>
      <c r="DU73" s="1" t="s">
        <v>320</v>
      </c>
      <c r="DV73" s="1" t="s">
        <v>320</v>
      </c>
      <c r="DW73" s="1" t="s">
        <v>1417</v>
      </c>
      <c r="DX73" s="1" t="s">
        <v>1418</v>
      </c>
      <c r="DY73" s="1" t="s">
        <v>320</v>
      </c>
      <c r="DZ73" s="1" t="s">
        <v>320</v>
      </c>
      <c r="EA73" s="1" t="s">
        <v>1419</v>
      </c>
      <c r="EB73" s="1" t="s">
        <v>320</v>
      </c>
      <c r="EC73" s="1" t="s">
        <v>320</v>
      </c>
      <c r="ED73" s="1" t="s">
        <v>320</v>
      </c>
      <c r="EE73" s="1" t="s">
        <v>320</v>
      </c>
      <c r="EF73" s="1" t="s">
        <v>320</v>
      </c>
      <c r="EG73" s="1" t="s">
        <v>320</v>
      </c>
      <c r="EH73" s="1" t="s">
        <v>320</v>
      </c>
      <c r="EI73" s="1" t="s">
        <v>320</v>
      </c>
      <c r="EJ73" s="1" t="s">
        <v>320</v>
      </c>
      <c r="EK73" s="1" t="s">
        <v>320</v>
      </c>
      <c r="EL73" s="1" t="s">
        <v>320</v>
      </c>
      <c r="EM73" s="1" t="s">
        <v>320</v>
      </c>
      <c r="EN73" s="1" t="s">
        <v>320</v>
      </c>
      <c r="EO73" s="1" t="s">
        <v>320</v>
      </c>
      <c r="EP73" s="1" t="s">
        <v>320</v>
      </c>
      <c r="EQ73" s="1" t="s">
        <v>320</v>
      </c>
      <c r="ER73" s="1" t="s">
        <v>320</v>
      </c>
      <c r="ES73" s="1" t="s">
        <v>320</v>
      </c>
      <c r="ET73" s="1" t="s">
        <v>320</v>
      </c>
      <c r="EU73" s="1" t="s">
        <v>1595</v>
      </c>
      <c r="EV73" s="1" t="s">
        <v>320</v>
      </c>
      <c r="EW73" s="1" t="s">
        <v>1613</v>
      </c>
    </row>
    <row r="74" spans="1:153" ht="135" x14ac:dyDescent="0.25">
      <c r="A74" s="7" t="s">
        <v>347</v>
      </c>
      <c r="B74" s="7" t="s">
        <v>67</v>
      </c>
      <c r="C74" s="24"/>
      <c r="D74" s="1" t="s">
        <v>329</v>
      </c>
      <c r="E74" s="1" t="s">
        <v>330</v>
      </c>
      <c r="F74" s="1" t="s">
        <v>331</v>
      </c>
      <c r="G74" s="1" t="s">
        <v>182</v>
      </c>
      <c r="H74" s="1" t="s">
        <v>332</v>
      </c>
      <c r="I74" s="1" t="s">
        <v>333</v>
      </c>
      <c r="J74" s="1" t="s">
        <v>185</v>
      </c>
      <c r="K74" s="1" t="s">
        <v>334</v>
      </c>
      <c r="L74" s="1" t="s">
        <v>186</v>
      </c>
      <c r="M74" s="1" t="s">
        <v>335</v>
      </c>
      <c r="N74" s="1" t="s">
        <v>336</v>
      </c>
      <c r="O74" s="1" t="s">
        <v>337</v>
      </c>
      <c r="P74" s="1" t="s">
        <v>189</v>
      </c>
      <c r="Q74" s="1" t="s">
        <v>338</v>
      </c>
      <c r="R74" s="1" t="s">
        <v>339</v>
      </c>
      <c r="S74" s="1" t="s">
        <v>340</v>
      </c>
      <c r="T74" s="1" t="s">
        <v>341</v>
      </c>
      <c r="U74" s="1" t="s">
        <v>342</v>
      </c>
      <c r="V74" s="1" t="s">
        <v>343</v>
      </c>
      <c r="W74" s="1" t="s">
        <v>190</v>
      </c>
      <c r="X74" s="1" t="s">
        <v>344</v>
      </c>
      <c r="Y74" s="1" t="s">
        <v>191</v>
      </c>
      <c r="Z74" s="1" t="s">
        <v>345</v>
      </c>
      <c r="AA74" s="1" t="s">
        <v>563</v>
      </c>
      <c r="AB74" s="1" t="s">
        <v>564</v>
      </c>
      <c r="AC74" s="1" t="s">
        <v>565</v>
      </c>
      <c r="AD74" s="1" t="s">
        <v>566</v>
      </c>
      <c r="AE74" s="1" t="s">
        <v>567</v>
      </c>
      <c r="AF74" s="1" t="s">
        <v>542</v>
      </c>
      <c r="AG74" s="1" t="s">
        <v>568</v>
      </c>
      <c r="AH74" s="1" t="s">
        <v>1147</v>
      </c>
      <c r="AI74" s="1" t="s">
        <v>569</v>
      </c>
      <c r="AJ74" s="1" t="s">
        <v>570</v>
      </c>
      <c r="AK74" s="1" t="s">
        <v>571</v>
      </c>
      <c r="AL74" s="1" t="s">
        <v>572</v>
      </c>
      <c r="AM74" s="1" t="s">
        <v>573</v>
      </c>
      <c r="AN74" s="1" t="s">
        <v>543</v>
      </c>
      <c r="AO74" s="1" t="s">
        <v>574</v>
      </c>
      <c r="AP74" s="1" t="s">
        <v>575</v>
      </c>
      <c r="AQ74" s="1" t="s">
        <v>576</v>
      </c>
      <c r="AR74" s="1" t="s">
        <v>577</v>
      </c>
      <c r="AS74" s="1" t="s">
        <v>578</v>
      </c>
      <c r="AT74" s="1" t="s">
        <v>547</v>
      </c>
      <c r="AU74" s="1" t="s">
        <v>548</v>
      </c>
      <c r="AV74" s="1" t="s">
        <v>579</v>
      </c>
      <c r="AW74" s="1" t="s">
        <v>580</v>
      </c>
      <c r="AX74" s="1" t="s">
        <v>776</v>
      </c>
      <c r="AY74" s="1" t="s">
        <v>731</v>
      </c>
      <c r="AZ74" s="1" t="s">
        <v>777</v>
      </c>
      <c r="BA74" s="1" t="s">
        <v>778</v>
      </c>
      <c r="BB74" s="1" t="s">
        <v>736</v>
      </c>
      <c r="BC74" s="1" t="s">
        <v>779</v>
      </c>
      <c r="BD74" s="1" t="s">
        <v>780</v>
      </c>
      <c r="BE74" s="1" t="s">
        <v>781</v>
      </c>
      <c r="BF74" s="1" t="s">
        <v>782</v>
      </c>
      <c r="BG74" s="1" t="s">
        <v>783</v>
      </c>
      <c r="BH74" s="1" t="s">
        <v>784</v>
      </c>
      <c r="BI74" s="1" t="s">
        <v>785</v>
      </c>
      <c r="BJ74" s="1" t="s">
        <v>786</v>
      </c>
      <c r="BK74" s="1" t="s">
        <v>787</v>
      </c>
      <c r="BL74" s="1" t="s">
        <v>788</v>
      </c>
      <c r="BM74" s="1" t="s">
        <v>807</v>
      </c>
      <c r="BN74" s="1" t="s">
        <v>1016</v>
      </c>
      <c r="BO74" s="1" t="s">
        <v>1017</v>
      </c>
      <c r="BP74" s="1" t="s">
        <v>993</v>
      </c>
      <c r="BQ74" s="1" t="s">
        <v>1170</v>
      </c>
      <c r="BR74" s="1" t="s">
        <v>994</v>
      </c>
      <c r="BS74" s="1" t="s">
        <v>1019</v>
      </c>
      <c r="BT74" s="1" t="s">
        <v>996</v>
      </c>
      <c r="BU74" s="1" t="s">
        <v>1020</v>
      </c>
      <c r="BV74" s="1" t="s">
        <v>1021</v>
      </c>
      <c r="BW74" s="1" t="s">
        <v>1022</v>
      </c>
      <c r="BX74" s="1" t="s">
        <v>1023</v>
      </c>
      <c r="BY74" s="1" t="s">
        <v>1024</v>
      </c>
      <c r="BZ74" s="1" t="s">
        <v>1025</v>
      </c>
      <c r="CA74" s="1" t="s">
        <v>999</v>
      </c>
      <c r="CB74" s="1" t="s">
        <v>1026</v>
      </c>
      <c r="CC74" s="1" t="s">
        <v>1027</v>
      </c>
      <c r="CD74" s="1" t="s">
        <v>1028</v>
      </c>
      <c r="CE74" s="1" t="s">
        <v>1029</v>
      </c>
      <c r="CF74" s="1" t="s">
        <v>1001</v>
      </c>
      <c r="CG74" s="1" t="s">
        <v>1030</v>
      </c>
      <c r="CH74" s="1" t="s">
        <v>1031</v>
      </c>
      <c r="CI74" s="1" t="s">
        <v>1032</v>
      </c>
      <c r="CJ74" s="1" t="s">
        <v>1033</v>
      </c>
      <c r="CK74" s="1" t="s">
        <v>1034</v>
      </c>
      <c r="CL74" s="1" t="s">
        <v>1035</v>
      </c>
      <c r="CM74" s="1" t="s">
        <v>1036</v>
      </c>
      <c r="CN74" s="1" t="s">
        <v>1004</v>
      </c>
      <c r="CO74" s="1" t="s">
        <v>1037</v>
      </c>
      <c r="CP74" s="1" t="s">
        <v>1038</v>
      </c>
      <c r="CQ74" s="1" t="s">
        <v>1110</v>
      </c>
      <c r="CR74" s="1" t="s">
        <v>1111</v>
      </c>
      <c r="CS74" s="1" t="s">
        <v>1112</v>
      </c>
      <c r="CT74" s="1" t="s">
        <v>1113</v>
      </c>
      <c r="CU74" s="1" t="s">
        <v>1114</v>
      </c>
      <c r="CV74" s="1" t="s">
        <v>1115</v>
      </c>
      <c r="CW74" s="1" t="s">
        <v>1116</v>
      </c>
      <c r="CX74" s="1" t="s">
        <v>1117</v>
      </c>
      <c r="CY74" s="1" t="s">
        <v>1118</v>
      </c>
      <c r="CZ74" s="1" t="s">
        <v>1247</v>
      </c>
      <c r="DA74" s="1" t="s">
        <v>1248</v>
      </c>
      <c r="DB74" s="1" t="s">
        <v>1244</v>
      </c>
      <c r="DC74" s="1" t="s">
        <v>1249</v>
      </c>
      <c r="DD74" s="1" t="s">
        <v>1250</v>
      </c>
      <c r="DE74" s="1" t="s">
        <v>1251</v>
      </c>
      <c r="DF74" s="1" t="s">
        <v>1252</v>
      </c>
      <c r="DG74" s="1" t="s">
        <v>1253</v>
      </c>
      <c r="DH74" s="1" t="s">
        <v>1254</v>
      </c>
      <c r="DI74" s="1" t="s">
        <v>1255</v>
      </c>
      <c r="DJ74" s="1" t="s">
        <v>1295</v>
      </c>
      <c r="DK74" s="1" t="s">
        <v>1296</v>
      </c>
      <c r="DL74" s="1" t="s">
        <v>1297</v>
      </c>
      <c r="DM74" s="1" t="s">
        <v>1293</v>
      </c>
      <c r="DN74" s="1" t="s">
        <v>1298</v>
      </c>
      <c r="DO74" s="1" t="s">
        <v>1309</v>
      </c>
      <c r="DP74" s="1" t="s">
        <v>1350</v>
      </c>
      <c r="DQ74" s="1" t="s">
        <v>1353</v>
      </c>
      <c r="DR74" s="1" t="s">
        <v>1354</v>
      </c>
      <c r="DS74" s="1" t="s">
        <v>1355</v>
      </c>
      <c r="DT74" s="1" t="s">
        <v>1356</v>
      </c>
      <c r="DU74" s="1" t="s">
        <v>1351</v>
      </c>
      <c r="DV74" s="1" t="s">
        <v>1420</v>
      </c>
      <c r="DW74" s="1" t="s">
        <v>1421</v>
      </c>
      <c r="DX74" s="1" t="s">
        <v>1422</v>
      </c>
      <c r="DY74" s="1" t="s">
        <v>1423</v>
      </c>
      <c r="DZ74" s="1" t="s">
        <v>1424</v>
      </c>
      <c r="EA74" s="1" t="s">
        <v>1425</v>
      </c>
      <c r="EB74" s="1" t="s">
        <v>1426</v>
      </c>
      <c r="EC74" s="1" t="s">
        <v>1427</v>
      </c>
      <c r="ED74" s="1" t="s">
        <v>1470</v>
      </c>
      <c r="EE74" s="1" t="s">
        <v>1471</v>
      </c>
      <c r="EF74" s="1" t="s">
        <v>1472</v>
      </c>
      <c r="EG74" s="1" t="s">
        <v>1468</v>
      </c>
      <c r="EH74" s="1" t="s">
        <v>1473</v>
      </c>
      <c r="EI74" s="1" t="s">
        <v>1469</v>
      </c>
      <c r="EJ74" s="1" t="s">
        <v>1483</v>
      </c>
      <c r="EK74" s="1" t="s">
        <v>1596</v>
      </c>
      <c r="EL74" s="1" t="s">
        <v>1597</v>
      </c>
      <c r="EM74" s="1" t="s">
        <v>1598</v>
      </c>
      <c r="EN74" s="1" t="s">
        <v>1594</v>
      </c>
      <c r="EO74" s="1" t="s">
        <v>1599</v>
      </c>
      <c r="EP74" s="1" t="s">
        <v>1600</v>
      </c>
      <c r="EQ74" s="1" t="s">
        <v>1601</v>
      </c>
      <c r="ER74" s="1" t="s">
        <v>1602</v>
      </c>
      <c r="ES74" s="1" t="s">
        <v>1603</v>
      </c>
      <c r="ET74" s="1" t="s">
        <v>1604</v>
      </c>
      <c r="EU74" s="1" t="s">
        <v>1605</v>
      </c>
      <c r="EV74" s="1" t="s">
        <v>1606</v>
      </c>
      <c r="EW74" s="1" t="s">
        <v>1614</v>
      </c>
    </row>
  </sheetData>
  <mergeCells count="7">
    <mergeCell ref="A68:A72"/>
    <mergeCell ref="A5:A6"/>
    <mergeCell ref="A7:A8"/>
    <mergeCell ref="A9:A10"/>
    <mergeCell ref="A16:A31"/>
    <mergeCell ref="A34:A50"/>
    <mergeCell ref="A58:A6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7"/>
  <sheetViews>
    <sheetView showGridLines="0" workbookViewId="0">
      <selection activeCell="D25" sqref="D25"/>
    </sheetView>
  </sheetViews>
  <sheetFormatPr defaultRowHeight="15" x14ac:dyDescent="0.25"/>
  <cols>
    <col min="1" max="1" width="9.140625" style="1"/>
    <col min="2" max="2" width="9.5703125" style="1" bestFit="1" customWidth="1"/>
    <col min="3" max="3" width="20" style="1" bestFit="1" customWidth="1"/>
    <col min="4" max="4" width="21" style="1" bestFit="1" customWidth="1"/>
    <col min="5" max="7" width="9.140625" style="1"/>
    <col min="8" max="8" width="9.5703125" style="1" bestFit="1" customWidth="1"/>
    <col min="9" max="9" width="20" style="1" bestFit="1" customWidth="1"/>
    <col min="10" max="10" width="21" style="1" bestFit="1" customWidth="1"/>
    <col min="11" max="16384" width="9.140625" style="1"/>
  </cols>
  <sheetData>
    <row r="2" spans="1:10" ht="15.75" x14ac:dyDescent="0.25">
      <c r="A2" s="3" t="s">
        <v>348</v>
      </c>
      <c r="G2" s="3" t="s">
        <v>349</v>
      </c>
    </row>
    <row r="4" spans="1:10" ht="15.75" x14ac:dyDescent="0.25">
      <c r="B4" s="9" t="s">
        <v>581</v>
      </c>
      <c r="C4" s="8" t="s">
        <v>583</v>
      </c>
      <c r="D4" s="8" t="s">
        <v>584</v>
      </c>
      <c r="H4" s="9" t="s">
        <v>581</v>
      </c>
      <c r="I4" s="8" t="s">
        <v>583</v>
      </c>
      <c r="J4" s="8" t="s">
        <v>584</v>
      </c>
    </row>
    <row r="5" spans="1:10" x14ac:dyDescent="0.25">
      <c r="B5" s="10" t="s">
        <v>70</v>
      </c>
      <c r="C5" s="1">
        <f>COUNTIF(DataSet!B3:B280,"YES")</f>
        <v>150</v>
      </c>
      <c r="D5" s="11">
        <f>C5/C$7</f>
        <v>1</v>
      </c>
      <c r="H5" s="10" t="s">
        <v>70</v>
      </c>
      <c r="I5" s="1">
        <f>COUNTIF(DataSet!C3:C280,"YES")</f>
        <v>150</v>
      </c>
      <c r="J5" s="11">
        <f>I5/I$7</f>
        <v>1</v>
      </c>
    </row>
    <row r="6" spans="1:10" x14ac:dyDescent="0.25">
      <c r="B6" s="10" t="s">
        <v>130</v>
      </c>
      <c r="C6" s="1">
        <f>COUNTIF(DataSet!B3:B280,"NO")</f>
        <v>0</v>
      </c>
      <c r="D6" s="11">
        <f>C6/C$7</f>
        <v>0</v>
      </c>
      <c r="H6" s="10" t="s">
        <v>130</v>
      </c>
      <c r="I6" s="1">
        <f>COUNTIF(DataSet!C3:C280,"NO")</f>
        <v>0</v>
      </c>
      <c r="J6" s="11">
        <f>I6/I$7</f>
        <v>0</v>
      </c>
    </row>
    <row r="7" spans="1:10" ht="15.75" x14ac:dyDescent="0.25">
      <c r="B7" s="9" t="s">
        <v>582</v>
      </c>
      <c r="C7" s="8">
        <f>SUM(C5:C6)</f>
        <v>150</v>
      </c>
      <c r="D7" s="12">
        <f>SUM(D5:D6)</f>
        <v>1</v>
      </c>
      <c r="H7" s="9" t="s">
        <v>582</v>
      </c>
      <c r="I7" s="8">
        <f>SUM(I5:I6)</f>
        <v>150</v>
      </c>
      <c r="J7" s="12">
        <f>SUM(J5:J6)</f>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28"/>
  <sheetViews>
    <sheetView showGridLines="0" workbookViewId="0">
      <selection activeCell="B19" sqref="B19"/>
    </sheetView>
  </sheetViews>
  <sheetFormatPr defaultRowHeight="15" x14ac:dyDescent="0.25"/>
  <cols>
    <col min="1" max="1" width="9.140625" style="1"/>
    <col min="2" max="2" width="17.5703125" style="1" bestFit="1" customWidth="1"/>
    <col min="3" max="3" width="20" style="1" bestFit="1" customWidth="1"/>
    <col min="4" max="4" width="21" style="1" bestFit="1" customWidth="1"/>
    <col min="5" max="11" width="9.140625" style="1"/>
    <col min="12" max="12" width="29.5703125" style="1" customWidth="1"/>
    <col min="13" max="16384" width="9.140625" style="1"/>
  </cols>
  <sheetData>
    <row r="2" spans="1:11" ht="15.75" x14ac:dyDescent="0.25">
      <c r="A2" s="4" t="s">
        <v>350</v>
      </c>
    </row>
    <row r="4" spans="1:11" ht="15.75" x14ac:dyDescent="0.25">
      <c r="B4" s="9" t="s">
        <v>581</v>
      </c>
      <c r="C4" s="8" t="s">
        <v>583</v>
      </c>
      <c r="D4" s="8" t="s">
        <v>584</v>
      </c>
    </row>
    <row r="5" spans="1:11" x14ac:dyDescent="0.25">
      <c r="B5" s="10" t="s">
        <v>78</v>
      </c>
      <c r="C5" s="1">
        <v>58</v>
      </c>
      <c r="D5" s="11">
        <f>C5/C$12</f>
        <v>0.38666666666666666</v>
      </c>
    </row>
    <row r="6" spans="1:11" x14ac:dyDescent="0.25">
      <c r="B6" s="10" t="s">
        <v>91</v>
      </c>
      <c r="C6" s="1">
        <v>31</v>
      </c>
      <c r="D6" s="11">
        <f t="shared" ref="D6:D11" si="0">C6/C$12</f>
        <v>0.20666666666666667</v>
      </c>
    </row>
    <row r="7" spans="1:11" x14ac:dyDescent="0.25">
      <c r="B7" s="10" t="s">
        <v>86</v>
      </c>
      <c r="C7" s="1">
        <v>15</v>
      </c>
      <c r="D7" s="11">
        <f t="shared" si="0"/>
        <v>0.1</v>
      </c>
    </row>
    <row r="8" spans="1:11" x14ac:dyDescent="0.25">
      <c r="B8" s="10" t="s">
        <v>657</v>
      </c>
      <c r="C8" s="1">
        <v>12</v>
      </c>
      <c r="D8" s="11">
        <f t="shared" si="0"/>
        <v>0.08</v>
      </c>
    </row>
    <row r="9" spans="1:11" x14ac:dyDescent="0.25">
      <c r="B9" s="10" t="s">
        <v>122</v>
      </c>
      <c r="C9" s="1">
        <v>4</v>
      </c>
      <c r="D9" s="11">
        <f t="shared" si="0"/>
        <v>2.6666666666666668E-2</v>
      </c>
    </row>
    <row r="10" spans="1:11" x14ac:dyDescent="0.25">
      <c r="B10" s="10" t="s">
        <v>1053</v>
      </c>
      <c r="C10" s="1">
        <v>5</v>
      </c>
      <c r="D10" s="11">
        <f t="shared" si="0"/>
        <v>3.3333333333333333E-2</v>
      </c>
    </row>
    <row r="11" spans="1:11" x14ac:dyDescent="0.25">
      <c r="B11" s="10" t="s">
        <v>46</v>
      </c>
      <c r="C11" s="1">
        <v>25</v>
      </c>
      <c r="D11" s="11">
        <f t="shared" si="0"/>
        <v>0.16666666666666666</v>
      </c>
      <c r="K11"/>
    </row>
    <row r="12" spans="1:11" ht="15.75" x14ac:dyDescent="0.25">
      <c r="B12" s="9" t="s">
        <v>582</v>
      </c>
      <c r="C12" s="8">
        <f>SUM(C5:C11)</f>
        <v>150</v>
      </c>
      <c r="D12" s="12">
        <f>SUM(D5:D11)</f>
        <v>0.99999999999999978</v>
      </c>
      <c r="K12"/>
    </row>
    <row r="13" spans="1:11" x14ac:dyDescent="0.25">
      <c r="K13"/>
    </row>
    <row r="14" spans="1:11" x14ac:dyDescent="0.25">
      <c r="K14"/>
    </row>
    <row r="15" spans="1:11" x14ac:dyDescent="0.25">
      <c r="K15"/>
    </row>
    <row r="16" spans="1:11" x14ac:dyDescent="0.25">
      <c r="K16"/>
    </row>
    <row r="17" spans="11:11" x14ac:dyDescent="0.25">
      <c r="K17"/>
    </row>
    <row r="18" spans="11:11" x14ac:dyDescent="0.25">
      <c r="K18"/>
    </row>
    <row r="19" spans="11:11" x14ac:dyDescent="0.25">
      <c r="K19"/>
    </row>
    <row r="20" spans="11:11" x14ac:dyDescent="0.25">
      <c r="K20"/>
    </row>
    <row r="21" spans="11:11" x14ac:dyDescent="0.25">
      <c r="K21"/>
    </row>
    <row r="22" spans="11:11" x14ac:dyDescent="0.25">
      <c r="K22"/>
    </row>
    <row r="23" spans="11:11" x14ac:dyDescent="0.25">
      <c r="K23"/>
    </row>
    <row r="24" spans="11:11" x14ac:dyDescent="0.25">
      <c r="K24"/>
    </row>
    <row r="25" spans="11:11" x14ac:dyDescent="0.25">
      <c r="K25"/>
    </row>
    <row r="26" spans="11:11" x14ac:dyDescent="0.25">
      <c r="K26"/>
    </row>
    <row r="27" spans="11:11" x14ac:dyDescent="0.25">
      <c r="K27"/>
    </row>
    <row r="28" spans="11:11" x14ac:dyDescent="0.25">
      <c r="K28"/>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10"/>
  <sheetViews>
    <sheetView showGridLines="0" workbookViewId="0">
      <selection activeCell="D21" sqref="D20:D21"/>
    </sheetView>
  </sheetViews>
  <sheetFormatPr defaultRowHeight="15" x14ac:dyDescent="0.25"/>
  <cols>
    <col min="1" max="1" width="9.140625" style="1"/>
    <col min="2" max="2" width="12.7109375" style="1" bestFit="1" customWidth="1"/>
    <col min="3" max="3" width="20" style="1" bestFit="1" customWidth="1"/>
    <col min="4" max="4" width="21" style="1" bestFit="1" customWidth="1"/>
    <col min="5" max="16384" width="9.140625" style="1"/>
  </cols>
  <sheetData>
    <row r="2" spans="1:4" ht="15.75" x14ac:dyDescent="0.25">
      <c r="A2" s="4" t="s">
        <v>351</v>
      </c>
    </row>
    <row r="4" spans="1:4" ht="15.75" x14ac:dyDescent="0.25">
      <c r="B4" s="9" t="s">
        <v>581</v>
      </c>
      <c r="C4" s="8" t="s">
        <v>583</v>
      </c>
      <c r="D4" s="8" t="s">
        <v>584</v>
      </c>
    </row>
    <row r="5" spans="1:4" x14ac:dyDescent="0.25">
      <c r="B5" s="10" t="s">
        <v>216</v>
      </c>
      <c r="C5" s="1">
        <f>COUNTIF(DataSet!G$3:G$280,'Q3'!B5)</f>
        <v>53</v>
      </c>
      <c r="D5" s="11">
        <f>C5/C$10</f>
        <v>0.35333333333333333</v>
      </c>
    </row>
    <row r="6" spans="1:4" x14ac:dyDescent="0.25">
      <c r="B6" s="10" t="s">
        <v>218</v>
      </c>
      <c r="C6" s="1">
        <f>COUNTIF(DataSet!G$3:G$280,'Q3'!B6)</f>
        <v>10</v>
      </c>
      <c r="D6" s="11">
        <f t="shared" ref="D6:D9" si="0">C6/C$10</f>
        <v>6.6666666666666666E-2</v>
      </c>
    </row>
    <row r="7" spans="1:4" x14ac:dyDescent="0.25">
      <c r="B7" s="10" t="s">
        <v>217</v>
      </c>
      <c r="C7" s="1">
        <f>COUNTIF(DataSet!G$3:G$280,'Q3'!B7)</f>
        <v>24</v>
      </c>
      <c r="D7" s="11">
        <f t="shared" si="0"/>
        <v>0.16</v>
      </c>
    </row>
    <row r="8" spans="1:4" x14ac:dyDescent="0.25">
      <c r="B8" s="10" t="s">
        <v>219</v>
      </c>
      <c r="C8" s="1">
        <f>COUNTIF(DataSet!G$3:G$280,'Q3'!B8)</f>
        <v>27</v>
      </c>
      <c r="D8" s="11">
        <f t="shared" si="0"/>
        <v>0.18</v>
      </c>
    </row>
    <row r="9" spans="1:4" x14ac:dyDescent="0.25">
      <c r="B9" s="10" t="s">
        <v>220</v>
      </c>
      <c r="C9" s="1">
        <f>COUNTIF(DataSet!G$3:G$280,'Q3'!B9)</f>
        <v>36</v>
      </c>
      <c r="D9" s="11">
        <f t="shared" si="0"/>
        <v>0.24</v>
      </c>
    </row>
    <row r="10" spans="1:4" ht="15.75" x14ac:dyDescent="0.25">
      <c r="B10" s="9" t="s">
        <v>582</v>
      </c>
      <c r="C10" s="8">
        <f>SUM(C5:C9)</f>
        <v>150</v>
      </c>
      <c r="D10" s="12">
        <f>SUM(D5:D9)</f>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20"/>
  <sheetViews>
    <sheetView showGridLines="0" workbookViewId="0">
      <selection activeCell="C24" sqref="C24"/>
    </sheetView>
  </sheetViews>
  <sheetFormatPr defaultRowHeight="15" x14ac:dyDescent="0.25"/>
  <cols>
    <col min="1" max="1" width="9.140625" style="1"/>
    <col min="2" max="2" width="35.7109375" style="1" bestFit="1" customWidth="1"/>
    <col min="3" max="3" width="20" style="1" bestFit="1" customWidth="1"/>
    <col min="4" max="4" width="21" style="1" bestFit="1" customWidth="1"/>
    <col min="5" max="12" width="9.140625" style="1"/>
    <col min="13" max="13" width="10.42578125" style="1" customWidth="1"/>
    <col min="14" max="16384" width="9.140625" style="1"/>
  </cols>
  <sheetData>
    <row r="2" spans="1:4" ht="15.75" x14ac:dyDescent="0.25">
      <c r="A2" s="4" t="s">
        <v>1626</v>
      </c>
    </row>
    <row r="4" spans="1:4" ht="15.75" x14ac:dyDescent="0.25">
      <c r="B4" s="9" t="s">
        <v>581</v>
      </c>
      <c r="C4" s="8" t="s">
        <v>583</v>
      </c>
      <c r="D4" s="8" t="s">
        <v>584</v>
      </c>
    </row>
    <row r="5" spans="1:4" x14ac:dyDescent="0.25">
      <c r="B5" s="10" t="s">
        <v>1621</v>
      </c>
      <c r="C5" s="1">
        <v>18</v>
      </c>
      <c r="D5" s="13">
        <f>C5/C$20</f>
        <v>0.12</v>
      </c>
    </row>
    <row r="6" spans="1:4" x14ac:dyDescent="0.25">
      <c r="B6" s="10" t="s">
        <v>1197</v>
      </c>
      <c r="C6" s="1">
        <v>16</v>
      </c>
      <c r="D6" s="13">
        <f t="shared" ref="D6:D19" si="0">C6/C$20</f>
        <v>0.10666666666666667</v>
      </c>
    </row>
    <row r="7" spans="1:4" x14ac:dyDescent="0.25">
      <c r="B7" s="10" t="s">
        <v>1198</v>
      </c>
      <c r="C7" s="1">
        <v>12</v>
      </c>
      <c r="D7" s="13">
        <f t="shared" si="0"/>
        <v>0.08</v>
      </c>
    </row>
    <row r="8" spans="1:4" x14ac:dyDescent="0.25">
      <c r="B8" s="10" t="s">
        <v>1620</v>
      </c>
      <c r="C8" s="1">
        <v>10</v>
      </c>
      <c r="D8" s="13">
        <f t="shared" si="0"/>
        <v>6.6666666666666666E-2</v>
      </c>
    </row>
    <row r="9" spans="1:4" x14ac:dyDescent="0.25">
      <c r="B9" s="10" t="s">
        <v>101</v>
      </c>
      <c r="C9" s="1">
        <v>9</v>
      </c>
      <c r="D9" s="13">
        <f t="shared" si="0"/>
        <v>0.06</v>
      </c>
    </row>
    <row r="10" spans="1:4" x14ac:dyDescent="0.25">
      <c r="B10" s="10" t="s">
        <v>1625</v>
      </c>
      <c r="C10" s="1">
        <v>7</v>
      </c>
      <c r="D10" s="13">
        <f t="shared" si="0"/>
        <v>4.6666666666666669E-2</v>
      </c>
    </row>
    <row r="11" spans="1:4" x14ac:dyDescent="0.25">
      <c r="B11" s="10" t="s">
        <v>1624</v>
      </c>
      <c r="C11" s="1">
        <v>7</v>
      </c>
      <c r="D11" s="13">
        <f t="shared" si="0"/>
        <v>4.6666666666666669E-2</v>
      </c>
    </row>
    <row r="12" spans="1:4" x14ac:dyDescent="0.25">
      <c r="B12" s="10" t="s">
        <v>867</v>
      </c>
      <c r="C12" s="1">
        <v>7</v>
      </c>
      <c r="D12" s="13">
        <f t="shared" si="0"/>
        <v>4.6666666666666669E-2</v>
      </c>
    </row>
    <row r="13" spans="1:4" x14ac:dyDescent="0.25">
      <c r="B13" s="10" t="s">
        <v>235</v>
      </c>
      <c r="C13" s="1">
        <v>5</v>
      </c>
      <c r="D13" s="13">
        <f t="shared" si="0"/>
        <v>3.3333333333333333E-2</v>
      </c>
    </row>
    <row r="14" spans="1:4" x14ac:dyDescent="0.25">
      <c r="B14" s="10" t="s">
        <v>1540</v>
      </c>
      <c r="C14" s="1">
        <v>5</v>
      </c>
      <c r="D14" s="13">
        <f t="shared" si="0"/>
        <v>3.3333333333333333E-2</v>
      </c>
    </row>
    <row r="15" spans="1:4" x14ac:dyDescent="0.25">
      <c r="B15" s="10" t="s">
        <v>1271</v>
      </c>
      <c r="C15" s="1">
        <v>5</v>
      </c>
      <c r="D15" s="13">
        <f t="shared" si="0"/>
        <v>3.3333333333333333E-2</v>
      </c>
    </row>
    <row r="16" spans="1:4" x14ac:dyDescent="0.25">
      <c r="B16" s="10" t="s">
        <v>1623</v>
      </c>
      <c r="C16" s="1">
        <v>5</v>
      </c>
      <c r="D16" s="13">
        <f t="shared" si="0"/>
        <v>3.3333333333333333E-2</v>
      </c>
    </row>
    <row r="17" spans="2:4" x14ac:dyDescent="0.25">
      <c r="B17" s="10" t="s">
        <v>1196</v>
      </c>
      <c r="C17" s="1">
        <v>4</v>
      </c>
      <c r="D17" s="13">
        <f t="shared" si="0"/>
        <v>2.6666666666666668E-2</v>
      </c>
    </row>
    <row r="18" spans="2:4" x14ac:dyDescent="0.25">
      <c r="B18" s="10" t="s">
        <v>451</v>
      </c>
      <c r="C18" s="1">
        <v>4</v>
      </c>
      <c r="D18" s="13">
        <f t="shared" si="0"/>
        <v>2.6666666666666668E-2</v>
      </c>
    </row>
    <row r="19" spans="2:4" x14ac:dyDescent="0.25">
      <c r="B19" s="10" t="s">
        <v>46</v>
      </c>
      <c r="C19" s="1">
        <v>36</v>
      </c>
      <c r="D19" s="13">
        <f t="shared" si="0"/>
        <v>0.24</v>
      </c>
    </row>
    <row r="20" spans="2:4" ht="15.75" x14ac:dyDescent="0.25">
      <c r="B20" s="9" t="s">
        <v>582</v>
      </c>
      <c r="C20" s="8">
        <f>SUM(C5:C19)</f>
        <v>150</v>
      </c>
      <c r="D20" s="12">
        <f>SUM(D5:D19)</f>
        <v>0.99999999999999989</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F27"/>
  <sheetViews>
    <sheetView showGridLines="0" workbookViewId="0">
      <selection activeCell="C22" sqref="C22"/>
    </sheetView>
  </sheetViews>
  <sheetFormatPr defaultRowHeight="15" x14ac:dyDescent="0.25"/>
  <cols>
    <col min="1" max="1" width="15.5703125" style="1" customWidth="1"/>
    <col min="2" max="2" width="20.140625" style="1" customWidth="1"/>
    <col min="3" max="3" width="20" style="1" bestFit="1" customWidth="1"/>
    <col min="4" max="4" width="21" style="1" bestFit="1" customWidth="1"/>
    <col min="5" max="16384" width="9.140625" style="1"/>
  </cols>
  <sheetData>
    <row r="2" spans="1:6" ht="15.75" x14ac:dyDescent="0.25">
      <c r="A2" s="4" t="s">
        <v>352</v>
      </c>
    </row>
    <row r="4" spans="1:6" ht="15.75" x14ac:dyDescent="0.25">
      <c r="B4" s="9" t="s">
        <v>581</v>
      </c>
      <c r="C4" s="8" t="s">
        <v>583</v>
      </c>
      <c r="D4" s="8" t="s">
        <v>584</v>
      </c>
    </row>
    <row r="5" spans="1:6" x14ac:dyDescent="0.25">
      <c r="A5" s="1">
        <v>250000</v>
      </c>
      <c r="B5" s="10" t="s">
        <v>99</v>
      </c>
      <c r="C5" s="1">
        <f>COUNTIF(DataSet!I$3:I$280,'Q5'!B5)</f>
        <v>118</v>
      </c>
      <c r="D5" s="13">
        <f>C5/C$12</f>
        <v>0.78666666666666663</v>
      </c>
    </row>
    <row r="6" spans="1:6" x14ac:dyDescent="0.25">
      <c r="A6" s="1">
        <v>750000</v>
      </c>
      <c r="B6" s="10" t="s">
        <v>95</v>
      </c>
      <c r="C6" s="1">
        <f>COUNTIF(DataSet!I$3:I$280,'Q5'!B6)</f>
        <v>16</v>
      </c>
      <c r="D6" s="13">
        <f t="shared" ref="D6:D11" si="0">C6/C$12</f>
        <v>0.10666666666666667</v>
      </c>
    </row>
    <row r="7" spans="1:6" x14ac:dyDescent="0.25">
      <c r="A7" s="1">
        <v>2000000</v>
      </c>
      <c r="B7" s="10" t="s">
        <v>119</v>
      </c>
      <c r="C7" s="1">
        <f>COUNTIF(DataSet!I$3:I$280,'Q5'!B7)</f>
        <v>8</v>
      </c>
      <c r="D7" s="13">
        <f t="shared" si="0"/>
        <v>5.3333333333333337E-2</v>
      </c>
    </row>
    <row r="8" spans="1:6" x14ac:dyDescent="0.25">
      <c r="A8" s="1">
        <v>4000000</v>
      </c>
      <c r="B8" s="10" t="s">
        <v>431</v>
      </c>
      <c r="C8" s="1">
        <f>COUNTIF(DataSet!I$3:I$280,'Q5'!B8)</f>
        <v>2</v>
      </c>
      <c r="D8" s="13">
        <f t="shared" si="0"/>
        <v>1.3333333333333334E-2</v>
      </c>
    </row>
    <row r="9" spans="1:6" x14ac:dyDescent="0.25">
      <c r="A9" s="1">
        <v>6500000</v>
      </c>
      <c r="B9" s="10" t="s">
        <v>432</v>
      </c>
      <c r="C9" s="1">
        <f>COUNTIF(DataSet!I$3:I$280,'Q5'!B9)</f>
        <v>2</v>
      </c>
      <c r="D9" s="13">
        <f t="shared" si="0"/>
        <v>1.3333333333333334E-2</v>
      </c>
      <c r="F9"/>
    </row>
    <row r="10" spans="1:6" x14ac:dyDescent="0.25">
      <c r="A10" s="1">
        <v>9000000</v>
      </c>
      <c r="B10" s="10" t="s">
        <v>892</v>
      </c>
      <c r="C10" s="1">
        <f>COUNTIF(DataSet!I$3:I$280,'Q5'!B10)</f>
        <v>1</v>
      </c>
      <c r="D10" s="13">
        <f t="shared" si="0"/>
        <v>6.6666666666666671E-3</v>
      </c>
      <c r="F10"/>
    </row>
    <row r="11" spans="1:6" x14ac:dyDescent="0.25">
      <c r="A11" s="1">
        <v>12500000</v>
      </c>
      <c r="B11" s="10" t="s">
        <v>585</v>
      </c>
      <c r="C11" s="1">
        <f>COUNTIF(DataSet!I$3:I$280,'Q5'!B11)</f>
        <v>3</v>
      </c>
      <c r="D11" s="13">
        <f t="shared" si="0"/>
        <v>0.02</v>
      </c>
      <c r="F11"/>
    </row>
    <row r="12" spans="1:6" ht="15.75" x14ac:dyDescent="0.25">
      <c r="B12" s="9" t="s">
        <v>582</v>
      </c>
      <c r="C12" s="8">
        <f>SUM(C5:C11)</f>
        <v>150</v>
      </c>
      <c r="D12" s="12">
        <f>SUM(D5:D11)</f>
        <v>1</v>
      </c>
      <c r="F12"/>
    </row>
    <row r="13" spans="1:6" ht="31.5" x14ac:dyDescent="0.25">
      <c r="B13" s="18" t="s">
        <v>1619</v>
      </c>
      <c r="D13" s="31">
        <f>SUMPRODUCT(A5:A11,D5:D11)</f>
        <v>833333.33333333337</v>
      </c>
      <c r="F13"/>
    </row>
    <row r="14" spans="1:6" x14ac:dyDescent="0.25">
      <c r="F14"/>
    </row>
    <row r="15" spans="1:6" x14ac:dyDescent="0.25">
      <c r="F15"/>
    </row>
    <row r="16" spans="1:6"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2"/>
  <sheetViews>
    <sheetView showGridLines="0" workbookViewId="0">
      <selection activeCell="F25" sqref="F25"/>
    </sheetView>
  </sheetViews>
  <sheetFormatPr defaultRowHeight="15" x14ac:dyDescent="0.25"/>
  <cols>
    <col min="1" max="1" width="9.140625" style="1"/>
    <col min="2" max="2" width="14.42578125" style="1" bestFit="1" customWidth="1"/>
    <col min="3" max="3" width="20" style="1" bestFit="1" customWidth="1"/>
    <col min="4" max="4" width="21" style="1" bestFit="1" customWidth="1"/>
    <col min="5" max="5" width="9.140625" style="1"/>
    <col min="6" max="6" width="18" style="1" customWidth="1"/>
    <col min="7" max="16384" width="9.140625" style="1"/>
  </cols>
  <sheetData>
    <row r="2" spans="1:7" ht="15.75" x14ac:dyDescent="0.25">
      <c r="A2" s="4" t="s">
        <v>353</v>
      </c>
    </row>
    <row r="4" spans="1:7" ht="15.75" x14ac:dyDescent="0.25">
      <c r="B4" s="9" t="s">
        <v>581</v>
      </c>
      <c r="C4" s="8" t="s">
        <v>583</v>
      </c>
      <c r="D4" s="8" t="s">
        <v>584</v>
      </c>
    </row>
    <row r="5" spans="1:7" x14ac:dyDescent="0.25">
      <c r="A5" s="1">
        <v>1</v>
      </c>
      <c r="B5" s="10" t="s">
        <v>586</v>
      </c>
      <c r="C5" s="1">
        <f>COUNTIF(DataSet!J$3:J$280,"1")</f>
        <v>25</v>
      </c>
      <c r="D5" s="13">
        <f>C5/C$21</f>
        <v>0.16666666666666666</v>
      </c>
      <c r="F5" s="10" t="s">
        <v>586</v>
      </c>
      <c r="G5" s="13">
        <f>D5</f>
        <v>0.16666666666666666</v>
      </c>
    </row>
    <row r="6" spans="1:7" x14ac:dyDescent="0.25">
      <c r="A6" s="1">
        <v>2</v>
      </c>
      <c r="B6" s="10" t="s">
        <v>587</v>
      </c>
      <c r="C6" s="1">
        <f>COUNTIF(DataSet!J$3:J$280,"2")</f>
        <v>43</v>
      </c>
      <c r="D6" s="13">
        <f t="shared" ref="D6:D20" si="0">C6/C$21</f>
        <v>0.28666666666666668</v>
      </c>
      <c r="F6" s="10" t="s">
        <v>587</v>
      </c>
      <c r="G6" s="13">
        <f t="shared" ref="G6:G10" si="1">D6</f>
        <v>0.28666666666666668</v>
      </c>
    </row>
    <row r="7" spans="1:7" x14ac:dyDescent="0.25">
      <c r="A7" s="1">
        <v>3</v>
      </c>
      <c r="B7" s="10" t="s">
        <v>588</v>
      </c>
      <c r="C7" s="1">
        <f>COUNTIF(DataSet!J$3:J$280,"3")</f>
        <v>21</v>
      </c>
      <c r="D7" s="13">
        <f t="shared" si="0"/>
        <v>0.14000000000000001</v>
      </c>
      <c r="F7" s="10" t="s">
        <v>588</v>
      </c>
      <c r="G7" s="13">
        <f t="shared" si="1"/>
        <v>0.14000000000000001</v>
      </c>
    </row>
    <row r="8" spans="1:7" x14ac:dyDescent="0.25">
      <c r="A8" s="1">
        <v>4</v>
      </c>
      <c r="B8" s="10" t="s">
        <v>589</v>
      </c>
      <c r="C8" s="1">
        <f>COUNTIF(DataSet!J$3:J$280,"4")</f>
        <v>21</v>
      </c>
      <c r="D8" s="13">
        <f t="shared" si="0"/>
        <v>0.14000000000000001</v>
      </c>
      <c r="F8" s="10" t="s">
        <v>589</v>
      </c>
      <c r="G8" s="13">
        <f t="shared" si="1"/>
        <v>0.14000000000000001</v>
      </c>
    </row>
    <row r="9" spans="1:7" x14ac:dyDescent="0.25">
      <c r="A9" s="1">
        <v>5</v>
      </c>
      <c r="B9" s="10" t="s">
        <v>590</v>
      </c>
      <c r="C9" s="1">
        <f>COUNTIF(DataSet!J$3:J$280,"5")</f>
        <v>18</v>
      </c>
      <c r="D9" s="13">
        <f t="shared" si="0"/>
        <v>0.12</v>
      </c>
      <c r="F9" s="10" t="s">
        <v>590</v>
      </c>
      <c r="G9" s="13">
        <f t="shared" si="1"/>
        <v>0.12</v>
      </c>
    </row>
    <row r="10" spans="1:7" x14ac:dyDescent="0.25">
      <c r="A10" s="1">
        <v>6</v>
      </c>
      <c r="B10" s="10" t="s">
        <v>591</v>
      </c>
      <c r="C10" s="1">
        <f>COUNTIF(DataSet!J$3:J$280,"6")</f>
        <v>15</v>
      </c>
      <c r="D10" s="13">
        <f t="shared" si="0"/>
        <v>0.1</v>
      </c>
      <c r="F10" s="10" t="s">
        <v>591</v>
      </c>
      <c r="G10" s="13">
        <f t="shared" si="1"/>
        <v>0.1</v>
      </c>
    </row>
    <row r="11" spans="1:7" x14ac:dyDescent="0.25">
      <c r="A11" s="1">
        <v>7</v>
      </c>
      <c r="B11" s="10" t="s">
        <v>592</v>
      </c>
      <c r="C11" s="1">
        <f>COUNTIF(DataSet!J$3:J$280,"7")</f>
        <v>1</v>
      </c>
      <c r="D11" s="13">
        <f t="shared" si="0"/>
        <v>6.6666666666666671E-3</v>
      </c>
      <c r="F11" s="10" t="s">
        <v>1489</v>
      </c>
      <c r="G11" s="13">
        <f>SUM(D11:D20)</f>
        <v>4.6666666666666669E-2</v>
      </c>
    </row>
    <row r="12" spans="1:7" x14ac:dyDescent="0.25">
      <c r="A12" s="1">
        <v>8</v>
      </c>
      <c r="B12" s="10" t="s">
        <v>593</v>
      </c>
      <c r="C12" s="1">
        <f>COUNTIF(DataSet!J$3:J$280,"8")</f>
        <v>0</v>
      </c>
      <c r="D12" s="13">
        <f t="shared" si="0"/>
        <v>0</v>
      </c>
    </row>
    <row r="13" spans="1:7" x14ac:dyDescent="0.25">
      <c r="A13" s="1">
        <v>9</v>
      </c>
      <c r="B13" s="10" t="s">
        <v>594</v>
      </c>
      <c r="C13" s="1">
        <f>COUNTIF(DataSet!J$3:J$280,"9")</f>
        <v>0</v>
      </c>
      <c r="D13" s="13">
        <f t="shared" si="0"/>
        <v>0</v>
      </c>
    </row>
    <row r="14" spans="1:7" x14ac:dyDescent="0.25">
      <c r="A14" s="1">
        <v>10</v>
      </c>
      <c r="B14" s="10" t="s">
        <v>595</v>
      </c>
      <c r="C14" s="1">
        <f>COUNTIF(DataSet!J$3:J$280,"10")</f>
        <v>4</v>
      </c>
      <c r="D14" s="13">
        <f t="shared" si="0"/>
        <v>2.6666666666666668E-2</v>
      </c>
    </row>
    <row r="15" spans="1:7" x14ac:dyDescent="0.25">
      <c r="A15" s="1">
        <v>11</v>
      </c>
      <c r="B15" s="10" t="s">
        <v>596</v>
      </c>
      <c r="C15" s="1">
        <f>COUNTIF(DataSet!J$3:J$280,"11")</f>
        <v>0</v>
      </c>
      <c r="D15" s="13">
        <f t="shared" si="0"/>
        <v>0</v>
      </c>
    </row>
    <row r="16" spans="1:7" x14ac:dyDescent="0.25">
      <c r="A16" s="1">
        <v>12</v>
      </c>
      <c r="B16" s="10" t="s">
        <v>597</v>
      </c>
      <c r="C16" s="1">
        <f>COUNTIF(DataSet!J$3:J$280,"12")</f>
        <v>0</v>
      </c>
      <c r="D16" s="13">
        <f t="shared" si="0"/>
        <v>0</v>
      </c>
    </row>
    <row r="17" spans="1:4" x14ac:dyDescent="0.25">
      <c r="A17" s="1">
        <v>13</v>
      </c>
      <c r="B17" s="10" t="s">
        <v>598</v>
      </c>
      <c r="C17" s="1">
        <f>COUNTIF(DataSet!J$3:J$280,"13")</f>
        <v>2</v>
      </c>
      <c r="D17" s="13">
        <f t="shared" si="0"/>
        <v>1.3333333333333334E-2</v>
      </c>
    </row>
    <row r="18" spans="1:4" x14ac:dyDescent="0.25">
      <c r="A18" s="1">
        <v>14</v>
      </c>
      <c r="B18" s="10" t="s">
        <v>599</v>
      </c>
      <c r="C18" s="1">
        <f>COUNTIF(DataSet!J$3:J$280,"14")</f>
        <v>0</v>
      </c>
      <c r="D18" s="13">
        <f t="shared" si="0"/>
        <v>0</v>
      </c>
    </row>
    <row r="19" spans="1:4" x14ac:dyDescent="0.25">
      <c r="A19" s="1">
        <v>15</v>
      </c>
      <c r="B19" s="10" t="s">
        <v>600</v>
      </c>
      <c r="C19" s="1">
        <f>COUNTIF(DataSet!J$3:J$280,"15")</f>
        <v>0</v>
      </c>
      <c r="D19" s="13">
        <f t="shared" si="0"/>
        <v>0</v>
      </c>
    </row>
    <row r="20" spans="1:4" x14ac:dyDescent="0.25">
      <c r="A20" s="1">
        <v>16</v>
      </c>
      <c r="B20" s="10" t="s">
        <v>601</v>
      </c>
      <c r="C20" s="1">
        <f>COUNTIF(DataSet!J$3:J$280,"16")</f>
        <v>0</v>
      </c>
      <c r="D20" s="13">
        <f t="shared" si="0"/>
        <v>0</v>
      </c>
    </row>
    <row r="21" spans="1:4" ht="15.75" x14ac:dyDescent="0.25">
      <c r="B21" s="9" t="s">
        <v>582</v>
      </c>
      <c r="C21" s="8">
        <f>SUM(C5:C20)</f>
        <v>150</v>
      </c>
      <c r="D21" s="12">
        <f>SUM(D5:D20)</f>
        <v>1</v>
      </c>
    </row>
    <row r="22" spans="1:4" ht="31.5" x14ac:dyDescent="0.25">
      <c r="B22" s="39" t="s">
        <v>1490</v>
      </c>
      <c r="C22" s="39"/>
      <c r="D22" s="40">
        <f>SUMPRODUCT(A5:A20,D5:D20)</f>
        <v>3.4066666666666672</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22"/>
  <sheetViews>
    <sheetView showGridLines="0" workbookViewId="0">
      <selection activeCell="N27" sqref="N27"/>
    </sheetView>
  </sheetViews>
  <sheetFormatPr defaultRowHeight="15" x14ac:dyDescent="0.25"/>
  <cols>
    <col min="1" max="1" width="9.140625" style="1"/>
    <col min="2" max="2" width="9.5703125" style="1" bestFit="1" customWidth="1"/>
    <col min="3" max="3" width="20" style="1" bestFit="1" customWidth="1"/>
    <col min="4" max="4" width="21" style="1" bestFit="1" customWidth="1"/>
    <col min="5" max="13" width="9.140625" style="1"/>
    <col min="14" max="14" width="21.42578125" style="1" bestFit="1" customWidth="1"/>
    <col min="15" max="15" width="20" style="1" bestFit="1" customWidth="1"/>
    <col min="16" max="16" width="21" style="1" bestFit="1" customWidth="1"/>
    <col min="17" max="18" width="9.140625" style="1"/>
    <col min="19" max="19" width="21.42578125" style="1" bestFit="1" customWidth="1"/>
    <col min="20" max="20" width="20" style="1" bestFit="1" customWidth="1"/>
    <col min="21" max="21" width="21" style="1" bestFit="1" customWidth="1"/>
    <col min="22" max="23" width="9.140625" style="1"/>
    <col min="24" max="24" width="21.42578125" style="1" bestFit="1" customWidth="1"/>
    <col min="25" max="25" width="20" style="1" bestFit="1" customWidth="1"/>
    <col min="26" max="16384" width="9.140625" style="1"/>
  </cols>
  <sheetData>
    <row r="1" spans="1:25" x14ac:dyDescent="0.25">
      <c r="N1" s="50" t="s">
        <v>604</v>
      </c>
      <c r="O1" s="51"/>
      <c r="P1" s="51"/>
      <c r="Q1" s="51"/>
      <c r="R1" s="51"/>
      <c r="S1" s="51"/>
      <c r="T1" s="51"/>
      <c r="U1" s="51"/>
    </row>
    <row r="2" spans="1:25" ht="15.75" x14ac:dyDescent="0.25">
      <c r="A2" s="4" t="s">
        <v>354</v>
      </c>
    </row>
    <row r="3" spans="1:25" ht="15" customHeight="1" x14ac:dyDescent="0.25">
      <c r="N3" s="48" t="s">
        <v>1491</v>
      </c>
      <c r="O3" s="49"/>
      <c r="P3" s="49"/>
      <c r="S3" s="48" t="s">
        <v>1492</v>
      </c>
      <c r="T3" s="49"/>
      <c r="U3" s="49"/>
      <c r="X3" s="48" t="s">
        <v>606</v>
      </c>
      <c r="Y3" s="49"/>
    </row>
    <row r="4" spans="1:25" ht="15.75" x14ac:dyDescent="0.25">
      <c r="B4" s="9" t="s">
        <v>581</v>
      </c>
      <c r="C4" s="8" t="s">
        <v>583</v>
      </c>
      <c r="D4" s="8" t="s">
        <v>584</v>
      </c>
      <c r="N4" s="9" t="s">
        <v>581</v>
      </c>
      <c r="O4" s="8" t="s">
        <v>583</v>
      </c>
      <c r="P4" s="8" t="s">
        <v>584</v>
      </c>
      <c r="S4" s="9" t="s">
        <v>581</v>
      </c>
      <c r="T4" s="8" t="s">
        <v>583</v>
      </c>
      <c r="U4" s="8" t="s">
        <v>584</v>
      </c>
      <c r="X4" s="9" t="s">
        <v>581</v>
      </c>
      <c r="Y4" s="8" t="s">
        <v>631</v>
      </c>
    </row>
    <row r="5" spans="1:25" x14ac:dyDescent="0.25">
      <c r="B5" s="10" t="s">
        <v>70</v>
      </c>
      <c r="C5" s="1">
        <f>COUNTIF(DataSet!K3:K280,"YES")</f>
        <v>55</v>
      </c>
      <c r="D5" s="13">
        <f>C5/C$7</f>
        <v>0.36666666666666664</v>
      </c>
      <c r="N5" s="10" t="s">
        <v>39</v>
      </c>
      <c r="O5" s="1">
        <f>COUNTA(DataSet!T3:T280)</f>
        <v>16</v>
      </c>
      <c r="P5" s="14">
        <f t="shared" ref="P5:P20" si="0">O5/O$21</f>
        <v>0.29090909090909089</v>
      </c>
      <c r="S5" s="10" t="s">
        <v>39</v>
      </c>
      <c r="T5" s="1">
        <f>COUNTA(DataSet!T3:T280)</f>
        <v>16</v>
      </c>
      <c r="U5" s="14">
        <f t="shared" ref="U5:U20" si="1">T5/T$21</f>
        <v>0.10666666666666667</v>
      </c>
      <c r="X5" s="10" t="s">
        <v>48</v>
      </c>
      <c r="Y5" s="16">
        <f>AVERAGE(DataSet!AC3:AC279)</f>
        <v>4.1090909090909093</v>
      </c>
    </row>
    <row r="6" spans="1:25" x14ac:dyDescent="0.25">
      <c r="B6" s="10" t="s">
        <v>130</v>
      </c>
      <c r="C6" s="1">
        <f>COUNTIF(DataSet!K3:K280,"NO")</f>
        <v>95</v>
      </c>
      <c r="D6" s="13">
        <f>C6/C$7</f>
        <v>0.6333333333333333</v>
      </c>
      <c r="N6" s="10" t="s">
        <v>46</v>
      </c>
      <c r="O6" s="1">
        <f>COUNTA(DataSet!AA3:AA280)</f>
        <v>11</v>
      </c>
      <c r="P6" s="14">
        <f t="shared" si="0"/>
        <v>0.2</v>
      </c>
      <c r="S6" s="10" t="s">
        <v>46</v>
      </c>
      <c r="T6" s="1">
        <f>COUNTA(DataSet!AA3:AA280)</f>
        <v>11</v>
      </c>
      <c r="U6" s="14">
        <f t="shared" si="1"/>
        <v>7.3333333333333334E-2</v>
      </c>
      <c r="X6" s="10" t="s">
        <v>35</v>
      </c>
      <c r="Y6" s="16">
        <f>AVERAGE(DataSet!AH3:AH279)</f>
        <v>4</v>
      </c>
    </row>
    <row r="7" spans="1:25" ht="15.75" x14ac:dyDescent="0.25">
      <c r="B7" s="9" t="s">
        <v>582</v>
      </c>
      <c r="C7" s="8">
        <f>SUM(C5:C6)</f>
        <v>150</v>
      </c>
      <c r="D7" s="12">
        <f>SUM(D5:D6)</f>
        <v>1</v>
      </c>
      <c r="N7" s="10" t="s">
        <v>32</v>
      </c>
      <c r="O7" s="1">
        <f>COUNTA(DataSet!M3:M280)</f>
        <v>9</v>
      </c>
      <c r="P7" s="14">
        <f t="shared" si="0"/>
        <v>0.16363636363636364</v>
      </c>
      <c r="S7" s="10" t="s">
        <v>32</v>
      </c>
      <c r="T7" s="1">
        <f>COUNTA(DataSet!M3:M280)</f>
        <v>9</v>
      </c>
      <c r="U7" s="14">
        <f t="shared" si="1"/>
        <v>0.06</v>
      </c>
      <c r="X7" s="10" t="s">
        <v>32</v>
      </c>
      <c r="Y7" s="16">
        <f>AVERAGE(DataSet!AE3:AE279)</f>
        <v>4</v>
      </c>
    </row>
    <row r="8" spans="1:25" x14ac:dyDescent="0.25">
      <c r="N8" s="10" t="s">
        <v>36</v>
      </c>
      <c r="O8" s="1">
        <f>COUNTA(DataSet!Q3:Q280)</f>
        <v>8</v>
      </c>
      <c r="P8" s="14">
        <f t="shared" si="0"/>
        <v>0.14545454545454545</v>
      </c>
      <c r="S8" s="10" t="s">
        <v>36</v>
      </c>
      <c r="T8" s="1">
        <f>COUNTA(DataSet!Q3:Q280)</f>
        <v>8</v>
      </c>
      <c r="U8" s="14">
        <f t="shared" si="1"/>
        <v>5.3333333333333337E-2</v>
      </c>
      <c r="X8" s="10" t="s">
        <v>37</v>
      </c>
      <c r="Y8" s="16">
        <f>AVERAGE(DataSet!AJ3:AJ279)</f>
        <v>4</v>
      </c>
    </row>
    <row r="9" spans="1:25" x14ac:dyDescent="0.25">
      <c r="N9" s="10" t="s">
        <v>42</v>
      </c>
      <c r="O9" s="1">
        <f>COUNTA(DataSet!W3:W280)</f>
        <v>9</v>
      </c>
      <c r="P9" s="14">
        <f t="shared" si="0"/>
        <v>0.16363636363636364</v>
      </c>
      <c r="S9" s="10" t="s">
        <v>42</v>
      </c>
      <c r="T9" s="1">
        <f>COUNTA(DataSet!W3:W280)</f>
        <v>9</v>
      </c>
      <c r="U9" s="14">
        <f t="shared" si="1"/>
        <v>0.06</v>
      </c>
      <c r="X9" s="10" t="s">
        <v>44</v>
      </c>
      <c r="Y9" s="16">
        <f>AVERAGE(DataSet!AQ3:AQ279)</f>
        <v>4</v>
      </c>
    </row>
    <row r="10" spans="1:25" x14ac:dyDescent="0.25">
      <c r="N10" s="10" t="s">
        <v>41</v>
      </c>
      <c r="O10" s="1">
        <f>COUNTA(DataSet!V3:V280)</f>
        <v>3</v>
      </c>
      <c r="P10" s="14">
        <f t="shared" si="0"/>
        <v>5.4545454545454543E-2</v>
      </c>
      <c r="S10" s="10" t="s">
        <v>41</v>
      </c>
      <c r="T10" s="1">
        <f>COUNTA(DataSet!V3:V280)</f>
        <v>3</v>
      </c>
      <c r="U10" s="14">
        <f t="shared" si="1"/>
        <v>0.02</v>
      </c>
      <c r="X10" s="10" t="s">
        <v>45</v>
      </c>
      <c r="Y10" s="16">
        <f>AVERAGE(DataSet!AR3:AR279)</f>
        <v>4</v>
      </c>
    </row>
    <row r="11" spans="1:25" x14ac:dyDescent="0.25">
      <c r="N11" s="10" t="s">
        <v>43</v>
      </c>
      <c r="O11" s="1">
        <f>COUNTA(DataSet!X3:X280)</f>
        <v>4</v>
      </c>
      <c r="P11" s="14">
        <f t="shared" si="0"/>
        <v>7.2727272727272724E-2</v>
      </c>
      <c r="S11" s="10" t="s">
        <v>43</v>
      </c>
      <c r="T11" s="1">
        <f>COUNTA(DataSet!X3:X280)</f>
        <v>4</v>
      </c>
      <c r="U11" s="14">
        <f t="shared" si="1"/>
        <v>2.6666666666666668E-2</v>
      </c>
      <c r="X11" s="10" t="s">
        <v>43</v>
      </c>
      <c r="Y11" s="16">
        <f>AVERAGE(DataSet!AP3:AP279)</f>
        <v>3.75</v>
      </c>
    </row>
    <row r="12" spans="1:25" x14ac:dyDescent="0.25">
      <c r="N12" s="10" t="s">
        <v>34</v>
      </c>
      <c r="O12" s="1">
        <f>COUNTA(DataSet!O3:O280)</f>
        <v>2</v>
      </c>
      <c r="P12" s="14">
        <f t="shared" si="0"/>
        <v>3.6363636363636362E-2</v>
      </c>
      <c r="S12" s="10" t="s">
        <v>34</v>
      </c>
      <c r="T12" s="1">
        <f>COUNTA(DataSet!O3:O280)</f>
        <v>2</v>
      </c>
      <c r="U12" s="14">
        <f t="shared" si="1"/>
        <v>1.3333333333333334E-2</v>
      </c>
      <c r="X12" s="10" t="s">
        <v>31</v>
      </c>
      <c r="Y12" s="16">
        <f>AVERAGE(DataSet!AD3:AD279)</f>
        <v>3.5</v>
      </c>
    </row>
    <row r="13" spans="1:25" x14ac:dyDescent="0.25">
      <c r="N13" s="10" t="s">
        <v>31</v>
      </c>
      <c r="O13" s="1">
        <f>COUNTA(DataSet!L3:L280)</f>
        <v>2</v>
      </c>
      <c r="P13" s="14">
        <f t="shared" si="0"/>
        <v>3.6363636363636362E-2</v>
      </c>
      <c r="S13" s="10" t="s">
        <v>31</v>
      </c>
      <c r="T13" s="1">
        <f>COUNTA(DataSet!L3:L280)</f>
        <v>2</v>
      </c>
      <c r="U13" s="14">
        <f t="shared" si="1"/>
        <v>1.3333333333333334E-2</v>
      </c>
      <c r="X13" s="10" t="s">
        <v>33</v>
      </c>
      <c r="Y13" s="16">
        <f>AVERAGE(DataSet!AF3:AF279)</f>
        <v>3.5</v>
      </c>
    </row>
    <row r="14" spans="1:25" x14ac:dyDescent="0.25">
      <c r="N14" s="10" t="s">
        <v>33</v>
      </c>
      <c r="O14" s="1">
        <f>COUNTA(DataSet!N3:N280)</f>
        <v>2</v>
      </c>
      <c r="P14" s="14">
        <f t="shared" si="0"/>
        <v>3.6363636363636362E-2</v>
      </c>
      <c r="S14" s="10" t="s">
        <v>33</v>
      </c>
      <c r="T14" s="1">
        <f>COUNTA(DataSet!N3:N280)</f>
        <v>2</v>
      </c>
      <c r="U14" s="14">
        <f t="shared" si="1"/>
        <v>1.3333333333333334E-2</v>
      </c>
      <c r="X14" s="10" t="s">
        <v>42</v>
      </c>
      <c r="Y14" s="16">
        <f>AVERAGE(DataSet!AO3:AO279)</f>
        <v>3.4444444444444446</v>
      </c>
    </row>
    <row r="15" spans="1:25" x14ac:dyDescent="0.25">
      <c r="N15" s="10" t="s">
        <v>37</v>
      </c>
      <c r="O15" s="1">
        <f>COUNTA(DataSet!R3:R280)</f>
        <v>1</v>
      </c>
      <c r="P15" s="14">
        <f t="shared" si="0"/>
        <v>1.8181818181818181E-2</v>
      </c>
      <c r="S15" s="10" t="s">
        <v>37</v>
      </c>
      <c r="T15" s="1">
        <f>COUNTA(DataSet!R3:R280)</f>
        <v>1</v>
      </c>
      <c r="U15" s="14">
        <f t="shared" si="1"/>
        <v>6.6666666666666671E-3</v>
      </c>
      <c r="X15" s="10" t="s">
        <v>39</v>
      </c>
      <c r="Y15" s="16">
        <f>AVERAGE(DataSet!AL3:AL279)</f>
        <v>3.375</v>
      </c>
    </row>
    <row r="16" spans="1:25" x14ac:dyDescent="0.25">
      <c r="N16" s="10" t="s">
        <v>44</v>
      </c>
      <c r="O16" s="1">
        <f>COUNTA(DataSet!Y3:Y280)</f>
        <v>1</v>
      </c>
      <c r="P16" s="14">
        <f t="shared" si="0"/>
        <v>1.8181818181818181E-2</v>
      </c>
      <c r="S16" s="10" t="s">
        <v>44</v>
      </c>
      <c r="T16" s="1">
        <f>COUNTA(DataSet!Y3:Y280)</f>
        <v>1</v>
      </c>
      <c r="U16" s="14">
        <f t="shared" si="1"/>
        <v>6.6666666666666671E-3</v>
      </c>
      <c r="X16" s="10" t="s">
        <v>36</v>
      </c>
      <c r="Y16" s="16">
        <f>AVERAGE(DataSet!AI3:AI279)</f>
        <v>3.25</v>
      </c>
    </row>
    <row r="17" spans="14:25" x14ac:dyDescent="0.25">
      <c r="N17" s="10" t="s">
        <v>45</v>
      </c>
      <c r="O17" s="1">
        <f>COUNTA(DataSet!Z3:Z280)</f>
        <v>1</v>
      </c>
      <c r="P17" s="14">
        <f t="shared" si="0"/>
        <v>1.8181818181818181E-2</v>
      </c>
      <c r="S17" s="10" t="s">
        <v>45</v>
      </c>
      <c r="T17" s="1">
        <f>COUNTA(DataSet!Z3:Z280)</f>
        <v>1</v>
      </c>
      <c r="U17" s="14">
        <f t="shared" si="1"/>
        <v>6.6666666666666671E-3</v>
      </c>
      <c r="X17" s="10" t="s">
        <v>38</v>
      </c>
      <c r="Y17" s="16">
        <f>AVERAGE(DataSet!AK3:AK279)</f>
        <v>3</v>
      </c>
    </row>
    <row r="18" spans="14:25" x14ac:dyDescent="0.25">
      <c r="N18" s="10" t="s">
        <v>35</v>
      </c>
      <c r="O18" s="1">
        <f>COUNTA(DataSet!P3:P280)</f>
        <v>1</v>
      </c>
      <c r="P18" s="14">
        <f t="shared" si="0"/>
        <v>1.8181818181818181E-2</v>
      </c>
      <c r="S18" s="10" t="s">
        <v>35</v>
      </c>
      <c r="T18" s="1">
        <f>COUNTA(DataSet!P3:P280)</f>
        <v>1</v>
      </c>
      <c r="U18" s="14">
        <f t="shared" si="1"/>
        <v>6.6666666666666671E-3</v>
      </c>
      <c r="X18" s="10" t="s">
        <v>41</v>
      </c>
      <c r="Y18" s="16">
        <f>AVERAGE(DataSet!AN3:AN279)</f>
        <v>3</v>
      </c>
    </row>
    <row r="19" spans="14:25" x14ac:dyDescent="0.25">
      <c r="N19" s="10" t="s">
        <v>38</v>
      </c>
      <c r="O19" s="1">
        <f>COUNTA(DataSet!S3:S280)</f>
        <v>1</v>
      </c>
      <c r="P19" s="14">
        <f t="shared" si="0"/>
        <v>1.8181818181818181E-2</v>
      </c>
      <c r="S19" s="10" t="s">
        <v>38</v>
      </c>
      <c r="T19" s="1">
        <f>COUNTA(DataSet!S3:S280)</f>
        <v>1</v>
      </c>
      <c r="U19" s="14">
        <f t="shared" si="1"/>
        <v>6.6666666666666671E-3</v>
      </c>
      <c r="X19" s="10" t="s">
        <v>34</v>
      </c>
      <c r="Y19" s="16">
        <f>AVERAGE(DataSet!AG3:AG279)</f>
        <v>3</v>
      </c>
    </row>
    <row r="20" spans="14:25" x14ac:dyDescent="0.25">
      <c r="N20" s="10" t="s">
        <v>40</v>
      </c>
      <c r="O20" s="1">
        <f>COUNTA(DataSet!U3:U280)</f>
        <v>0</v>
      </c>
      <c r="P20" s="14">
        <f t="shared" si="0"/>
        <v>0</v>
      </c>
      <c r="S20" s="10" t="s">
        <v>40</v>
      </c>
      <c r="T20" s="1">
        <f>COUNTA(DataSet!U3:U280)</f>
        <v>0</v>
      </c>
      <c r="U20" s="14">
        <f t="shared" si="1"/>
        <v>0</v>
      </c>
      <c r="X20" s="10" t="s">
        <v>46</v>
      </c>
      <c r="Y20" s="16">
        <f>AVERAGE(DataSet!AS3:AS279)</f>
        <v>2.8181818181818183</v>
      </c>
    </row>
    <row r="21" spans="14:25" ht="15.75" x14ac:dyDescent="0.25">
      <c r="N21" s="9" t="s">
        <v>603</v>
      </c>
      <c r="O21" s="8">
        <f>C5</f>
        <v>55</v>
      </c>
      <c r="P21" s="12" t="s">
        <v>306</v>
      </c>
      <c r="S21" s="9" t="s">
        <v>603</v>
      </c>
      <c r="T21" s="8">
        <f>C7</f>
        <v>150</v>
      </c>
      <c r="U21" s="12" t="s">
        <v>306</v>
      </c>
      <c r="X21" s="10" t="s">
        <v>40</v>
      </c>
      <c r="Y21" s="16" t="s">
        <v>306</v>
      </c>
    </row>
    <row r="22" spans="14:25" ht="15.75" x14ac:dyDescent="0.25">
      <c r="X22" s="9" t="s">
        <v>603</v>
      </c>
      <c r="Y22" s="8" t="s">
        <v>306</v>
      </c>
    </row>
  </sheetData>
  <sortState xmlns:xlrd2="http://schemas.microsoft.com/office/spreadsheetml/2017/richdata2" ref="X5:Y21">
    <sortCondition descending="1" ref="Y5:Y21"/>
  </sortState>
  <mergeCells count="4">
    <mergeCell ref="N3:P3"/>
    <mergeCell ref="S3:U3"/>
    <mergeCell ref="X3:Y3"/>
    <mergeCell ref="N1:U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DataSet</vt:lpstr>
      <vt:lpstr>Main</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2020-05-27T17:09:49Z</dcterms:modified>
</cp:coreProperties>
</file>