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 Farhad\Desktop\data Analytics with Excel\"/>
    </mc:Choice>
  </mc:AlternateContent>
  <bookViews>
    <workbookView xWindow="0" yWindow="0" windowWidth="20490" windowHeight="7650" activeTab="2"/>
  </bookViews>
  <sheets>
    <sheet name="B&amp;N Bookstore" sheetId="1" r:id="rId1"/>
    <sheet name="Quality Sweeter Co" sheetId="2" r:id="rId2"/>
    <sheet name="Blue Ja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6" i="3"/>
  <c r="B16" i="3" s="1"/>
  <c r="B15" i="2"/>
  <c r="B19" i="2" s="1"/>
  <c r="B21" i="3" l="1"/>
  <c r="B11" i="2"/>
  <c r="B20" i="2" s="1"/>
  <c r="F5" i="2" s="1"/>
  <c r="B15" i="1"/>
  <c r="B12" i="1"/>
  <c r="B18" i="1" s="1"/>
  <c r="B23" i="3" l="1"/>
  <c r="B21" i="1"/>
  <c r="E9" i="3" l="1"/>
  <c r="F18" i="3"/>
</calcChain>
</file>

<file path=xl/sharedStrings.xml><?xml version="1.0" encoding="utf-8"?>
<sst xmlns="http://schemas.openxmlformats.org/spreadsheetml/2006/main" count="57" uniqueCount="49">
  <si>
    <t>B&amp;N Bookstore</t>
  </si>
  <si>
    <t>Regular Price</t>
  </si>
  <si>
    <t>Demand</t>
  </si>
  <si>
    <t>salse Price</t>
  </si>
  <si>
    <t>Ordered</t>
  </si>
  <si>
    <t>Cost /Unit</t>
  </si>
  <si>
    <t>Order</t>
  </si>
  <si>
    <t>(500-4500)</t>
  </si>
  <si>
    <t>Surplus</t>
  </si>
  <si>
    <t>Profit:</t>
  </si>
  <si>
    <t>Revenue:</t>
  </si>
  <si>
    <t>Cost:</t>
  </si>
  <si>
    <t>Order:</t>
  </si>
  <si>
    <t xml:space="preserve">Quality Sweater Company </t>
  </si>
  <si>
    <t>inputs:</t>
  </si>
  <si>
    <t>Costs:</t>
  </si>
  <si>
    <t>printing:</t>
  </si>
  <si>
    <t>Variable Cost</t>
  </si>
  <si>
    <t>per catalog</t>
  </si>
  <si>
    <t>mailing:</t>
  </si>
  <si>
    <t>reply envelopes:</t>
  </si>
  <si>
    <t>labor and Material</t>
  </si>
  <si>
    <t>catalog ordered:</t>
  </si>
  <si>
    <t>response Rate:</t>
  </si>
  <si>
    <t>Total order:</t>
  </si>
  <si>
    <t>average Customer order:</t>
  </si>
  <si>
    <t>Total Revenue:</t>
  </si>
  <si>
    <t>Total Profit:</t>
  </si>
  <si>
    <t>Total Closts:</t>
  </si>
  <si>
    <t>response Rate</t>
  </si>
  <si>
    <t>profit</t>
  </si>
  <si>
    <t>Scenario</t>
  </si>
  <si>
    <t>You are going to manage a band, The Screamin' Blue Jays, which will go on tour across the United States. The tour costs $5.5 million to fund and develop. There will be 5 concerts per week and you project the band to be on the road for 30 weeks. The average cost to rent different venues on tour is $1000 per show. Tickets will sell at $50 each. You also earn an average of $1.50 profit per ticket from concession sales. Each venue has a maximum capacity of 800 seats and you expect 80% of the seats to be full.</t>
  </si>
  <si>
    <t>Number of concerts</t>
  </si>
  <si>
    <t>concerts per week:</t>
  </si>
  <si>
    <t>weeks on tour:</t>
  </si>
  <si>
    <t>total Concerts:</t>
  </si>
  <si>
    <t>Expected Concert attendance</t>
  </si>
  <si>
    <t>maximum capacity:</t>
  </si>
  <si>
    <t>Attendance (%):</t>
  </si>
  <si>
    <t>number of tickets sold:</t>
  </si>
  <si>
    <t>fixed start-up cost:</t>
  </si>
  <si>
    <t>venue rental costs:</t>
  </si>
  <si>
    <t>Ticket price:</t>
  </si>
  <si>
    <t>concession sales:</t>
  </si>
  <si>
    <t>Total Cost:</t>
  </si>
  <si>
    <t>seats sold(%)</t>
  </si>
  <si>
    <t>number of weeks on tour</t>
  </si>
  <si>
    <t>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</si>
</sst>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4"/>
      <color rgb="FF1F1F1F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2"/>
    <xf numFmtId="44" fontId="0" fillId="0" borderId="0" xfId="0" applyNumberFormat="1"/>
    <xf numFmtId="164" fontId="0" fillId="0" borderId="0" xfId="0" applyNumberFormat="1"/>
    <xf numFmtId="44" fontId="0" fillId="0" borderId="0" xfId="1" applyFont="1"/>
    <xf numFmtId="164" fontId="0" fillId="0" borderId="0" xfId="1" applyNumberFormat="1" applyFont="1"/>
    <xf numFmtId="44" fontId="0" fillId="0" borderId="0" xfId="1" applyNumberFormat="1" applyFont="1"/>
    <xf numFmtId="0" fontId="0" fillId="2" borderId="0" xfId="0" applyFill="1"/>
    <xf numFmtId="0" fontId="0" fillId="0" borderId="2" xfId="0" applyBorder="1"/>
    <xf numFmtId="44" fontId="0" fillId="0" borderId="2" xfId="1" applyNumberFormat="1" applyFont="1" applyBorder="1"/>
    <xf numFmtId="164" fontId="0" fillId="0" borderId="2" xfId="1" applyNumberFormat="1" applyFont="1" applyBorder="1"/>
    <xf numFmtId="1" fontId="0" fillId="0" borderId="2" xfId="1" applyNumberFormat="1" applyFont="1" applyFill="1" applyBorder="1"/>
    <xf numFmtId="165" fontId="0" fillId="0" borderId="0" xfId="1" applyNumberFormat="1" applyFont="1"/>
    <xf numFmtId="0" fontId="0" fillId="0" borderId="0" xfId="0" applyAlignment="1">
      <alignment horizontal="left" indent="1"/>
    </xf>
    <xf numFmtId="1" fontId="0" fillId="0" borderId="0" xfId="1" applyNumberFormat="1" applyFont="1"/>
    <xf numFmtId="9" fontId="0" fillId="2" borderId="0" xfId="3" applyFont="1" applyFill="1"/>
    <xf numFmtId="10" fontId="0" fillId="0" borderId="0" xfId="3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0" fontId="2" fillId="0" borderId="1" xfId="2" applyAlignment="1">
      <alignment horizontal="left"/>
    </xf>
    <xf numFmtId="0" fontId="3" fillId="0" borderId="0" xfId="0" applyFont="1" applyAlignment="1">
      <alignment horizontal="left" indent="1"/>
    </xf>
    <xf numFmtId="44" fontId="4" fillId="0" borderId="0" xfId="0" applyNumberFormat="1" applyFont="1"/>
    <xf numFmtId="164" fontId="6" fillId="0" borderId="0" xfId="0" applyNumberFormat="1" applyFont="1"/>
    <xf numFmtId="44" fontId="6" fillId="0" borderId="0" xfId="0" applyNumberFormat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textRotation="90"/>
    </xf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'Quality Sweeter Co'!$E$6:$E$16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'Quality Sweeter Co'!$F$6:$F$16</c:f>
              <c:numCache>
                <c:formatCode>General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5-4108-9AE7-8F604376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023103"/>
        <c:axId val="1122024767"/>
      </c:barChart>
      <c:catAx>
        <c:axId val="11220231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24767"/>
        <c:crosses val="autoZero"/>
        <c:auto val="1"/>
        <c:lblAlgn val="ctr"/>
        <c:lblOffset val="100"/>
        <c:noMultiLvlLbl val="0"/>
      </c:catAx>
      <c:valAx>
        <c:axId val="11220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2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3</xdr:row>
      <xdr:rowOff>19050</xdr:rowOff>
    </xdr:from>
    <xdr:to>
      <xdr:col>13</xdr:col>
      <xdr:colOff>528637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H16" sqref="H16"/>
    </sheetView>
  </sheetViews>
  <sheetFormatPr defaultRowHeight="15" x14ac:dyDescent="0.25"/>
  <cols>
    <col min="1" max="1" width="20" bestFit="1" customWidth="1"/>
    <col min="2" max="2" width="12.5703125" bestFit="1" customWidth="1"/>
    <col min="6" max="6" width="10.5703125" bestFit="1" customWidth="1"/>
  </cols>
  <sheetData>
    <row r="1" spans="1:15" ht="20.25" thickBot="1" x14ac:dyDescent="0.35">
      <c r="A1" s="1" t="s">
        <v>0</v>
      </c>
    </row>
    <row r="2" spans="1:15" ht="15.75" thickTop="1" x14ac:dyDescent="0.25"/>
    <row r="4" spans="1:15" x14ac:dyDescent="0.25">
      <c r="A4" t="s">
        <v>1</v>
      </c>
      <c r="B4" s="3">
        <v>30</v>
      </c>
      <c r="E4" s="8" t="s">
        <v>4</v>
      </c>
      <c r="F4" s="8" t="s">
        <v>5</v>
      </c>
    </row>
    <row r="5" spans="1:15" x14ac:dyDescent="0.25">
      <c r="A5" t="s">
        <v>3</v>
      </c>
      <c r="B5" s="5">
        <v>10</v>
      </c>
      <c r="E5" s="8">
        <v>0</v>
      </c>
      <c r="F5" s="9">
        <v>24</v>
      </c>
    </row>
    <row r="6" spans="1:15" x14ac:dyDescent="0.25">
      <c r="E6" s="8">
        <v>1000</v>
      </c>
      <c r="F6" s="9">
        <v>23</v>
      </c>
    </row>
    <row r="7" spans="1:15" x14ac:dyDescent="0.25">
      <c r="E7" s="8">
        <v>2000</v>
      </c>
      <c r="F7" s="9">
        <v>22.25</v>
      </c>
    </row>
    <row r="8" spans="1:15" x14ac:dyDescent="0.25">
      <c r="E8" s="8">
        <v>3000</v>
      </c>
      <c r="F8" s="9">
        <v>21.75</v>
      </c>
    </row>
    <row r="9" spans="1:15" x14ac:dyDescent="0.25">
      <c r="A9" t="s">
        <v>2</v>
      </c>
      <c r="B9" s="7">
        <v>3000</v>
      </c>
      <c r="C9" t="s">
        <v>7</v>
      </c>
      <c r="E9" s="8">
        <v>4000</v>
      </c>
      <c r="F9" s="9">
        <v>21.3</v>
      </c>
    </row>
    <row r="10" spans="1:15" x14ac:dyDescent="0.25">
      <c r="A10" t="s">
        <v>6</v>
      </c>
      <c r="B10" s="7">
        <v>4000</v>
      </c>
      <c r="F10" s="6"/>
      <c r="G10" s="26" t="s">
        <v>2</v>
      </c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E11" s="27" t="s">
        <v>12</v>
      </c>
      <c r="F11" s="10"/>
      <c r="G11" s="11">
        <v>500</v>
      </c>
      <c r="H11" s="11">
        <v>1000</v>
      </c>
      <c r="I11" s="11">
        <v>1500</v>
      </c>
      <c r="J11" s="11">
        <v>2000</v>
      </c>
      <c r="K11" s="11">
        <v>2500</v>
      </c>
      <c r="L11" s="11">
        <v>3000</v>
      </c>
      <c r="M11" s="11">
        <v>3500</v>
      </c>
      <c r="N11" s="11">
        <v>4000</v>
      </c>
      <c r="O11" s="11">
        <v>4500</v>
      </c>
    </row>
    <row r="12" spans="1:15" x14ac:dyDescent="0.25">
      <c r="A12" t="s">
        <v>8</v>
      </c>
      <c r="B12">
        <f>IF(B9&gt;B10,0, B10-B9)</f>
        <v>1000</v>
      </c>
      <c r="E12" s="27"/>
      <c r="F12" s="11">
        <v>500</v>
      </c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E13" s="27"/>
      <c r="F13" s="11">
        <v>1000</v>
      </c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E14" s="27"/>
      <c r="F14" s="11">
        <v>1500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t="s">
        <v>11</v>
      </c>
      <c r="B15" s="4">
        <f>VLOOKUP(B10,E4:F9,2,TRUE)*B10</f>
        <v>85200</v>
      </c>
      <c r="E15" s="27"/>
      <c r="F15" s="11">
        <v>2000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E16" s="27"/>
      <c r="F16" s="11">
        <v>2500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E17" s="27"/>
      <c r="F17" s="11">
        <v>3000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t="s">
        <v>10</v>
      </c>
      <c r="B18" s="2">
        <f>MIN(B9:B10)*B4+B12*B5</f>
        <v>100000</v>
      </c>
      <c r="E18" s="27"/>
      <c r="F18" s="11">
        <v>3500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E19" s="27"/>
      <c r="F19" s="11">
        <v>4000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E20" s="27"/>
      <c r="F20" s="11">
        <v>4500</v>
      </c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t="s">
        <v>9</v>
      </c>
      <c r="B21" s="6">
        <f>B18-B15</f>
        <v>14800</v>
      </c>
    </row>
  </sheetData>
  <mergeCells count="2">
    <mergeCell ref="G10:O10"/>
    <mergeCell ref="E11:E20"/>
  </mergeCells>
  <pageMargins left="0.7" right="0.7" top="0.75" bottom="0.75" header="0.3" footer="0.3"/>
  <pageSetup orientation="portrait" horizontalDpi="7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8" sqref="A18"/>
    </sheetView>
  </sheetViews>
  <sheetFormatPr defaultRowHeight="15" x14ac:dyDescent="0.25"/>
  <cols>
    <col min="1" max="1" width="24.7109375" bestFit="1" customWidth="1"/>
    <col min="2" max="2" width="12.5703125" bestFit="1" customWidth="1"/>
    <col min="5" max="5" width="13.7109375" bestFit="1" customWidth="1"/>
  </cols>
  <sheetData>
    <row r="1" spans="1:6" ht="20.25" thickBot="1" x14ac:dyDescent="0.35">
      <c r="A1" s="1" t="s">
        <v>13</v>
      </c>
      <c r="B1" s="1"/>
    </row>
    <row r="2" spans="1:6" ht="15.75" thickTop="1" x14ac:dyDescent="0.25"/>
    <row r="3" spans="1:6" x14ac:dyDescent="0.25">
      <c r="A3" t="s">
        <v>14</v>
      </c>
    </row>
    <row r="4" spans="1:6" x14ac:dyDescent="0.25">
      <c r="A4" t="s">
        <v>15</v>
      </c>
      <c r="E4" t="s">
        <v>29</v>
      </c>
      <c r="F4" t="s">
        <v>30</v>
      </c>
    </row>
    <row r="5" spans="1:6" x14ac:dyDescent="0.25">
      <c r="A5" s="13" t="s">
        <v>16</v>
      </c>
      <c r="B5" s="5">
        <v>20000</v>
      </c>
      <c r="F5" s="17">
        <f>B20</f>
        <v>-6000</v>
      </c>
    </row>
    <row r="6" spans="1:6" x14ac:dyDescent="0.25">
      <c r="A6" t="s">
        <v>17</v>
      </c>
      <c r="E6" s="16">
        <v>0.03</v>
      </c>
      <c r="F6">
        <f t="dataTable" ref="F6:F16" dt2D="0" dtr="0" r1="B14"/>
        <v>-21600</v>
      </c>
    </row>
    <row r="7" spans="1:6" x14ac:dyDescent="0.25">
      <c r="A7" s="13" t="s">
        <v>16</v>
      </c>
      <c r="B7" s="4">
        <v>0.1</v>
      </c>
      <c r="C7" t="s">
        <v>18</v>
      </c>
      <c r="E7" s="16">
        <v>3.5000000000000003E-2</v>
      </c>
      <c r="F7">
        <v>-17700</v>
      </c>
    </row>
    <row r="8" spans="1:6" x14ac:dyDescent="0.25">
      <c r="A8" t="s">
        <v>19</v>
      </c>
      <c r="B8" s="4">
        <v>0.15</v>
      </c>
      <c r="E8" s="16">
        <v>0.04</v>
      </c>
      <c r="F8">
        <v>-13800</v>
      </c>
    </row>
    <row r="9" spans="1:6" x14ac:dyDescent="0.25">
      <c r="A9" s="13" t="s">
        <v>20</v>
      </c>
      <c r="B9" s="4">
        <v>0.2</v>
      </c>
      <c r="E9" s="16">
        <v>4.4999999999999998E-2</v>
      </c>
      <c r="F9">
        <v>-9900</v>
      </c>
    </row>
    <row r="10" spans="1:6" x14ac:dyDescent="0.25">
      <c r="A10" t="s">
        <v>21</v>
      </c>
      <c r="B10" s="4">
        <v>32</v>
      </c>
      <c r="E10" s="16">
        <v>0.05</v>
      </c>
      <c r="F10">
        <v>-6000</v>
      </c>
    </row>
    <row r="11" spans="1:6" x14ac:dyDescent="0.25">
      <c r="A11" s="13" t="s">
        <v>28</v>
      </c>
      <c r="B11" s="4">
        <f>B5+(B7+B8)*B13+(B9+B10)*B15</f>
        <v>206000</v>
      </c>
      <c r="E11" s="16">
        <v>5.5E-2</v>
      </c>
      <c r="F11">
        <v>-2100.0000000000291</v>
      </c>
    </row>
    <row r="12" spans="1:6" x14ac:dyDescent="0.25">
      <c r="E12" s="16">
        <v>0.06</v>
      </c>
      <c r="F12">
        <v>1799.9999999999709</v>
      </c>
    </row>
    <row r="13" spans="1:6" x14ac:dyDescent="0.25">
      <c r="A13" t="s">
        <v>22</v>
      </c>
      <c r="B13" s="14">
        <v>100000</v>
      </c>
      <c r="E13" s="16">
        <v>6.5000000000000002E-2</v>
      </c>
      <c r="F13">
        <v>5699.9999999999709</v>
      </c>
    </row>
    <row r="14" spans="1:6" x14ac:dyDescent="0.25">
      <c r="A14" t="s">
        <v>23</v>
      </c>
      <c r="B14" s="15">
        <v>0.05</v>
      </c>
      <c r="E14" s="16">
        <v>7.0000000000000007E-2</v>
      </c>
      <c r="F14">
        <v>9600</v>
      </c>
    </row>
    <row r="15" spans="1:6" x14ac:dyDescent="0.25">
      <c r="A15" t="s">
        <v>24</v>
      </c>
      <c r="B15" s="14">
        <f>B14*B13</f>
        <v>5000</v>
      </c>
      <c r="E15" s="16">
        <v>7.4999999999999997E-2</v>
      </c>
      <c r="F15">
        <v>13500</v>
      </c>
    </row>
    <row r="16" spans="1:6" x14ac:dyDescent="0.25">
      <c r="E16" s="16">
        <v>0.08</v>
      </c>
      <c r="F16">
        <v>17400</v>
      </c>
    </row>
    <row r="17" spans="1:2" x14ac:dyDescent="0.25">
      <c r="A17" t="s">
        <v>10</v>
      </c>
    </row>
    <row r="18" spans="1:2" x14ac:dyDescent="0.25">
      <c r="A18" t="s">
        <v>25</v>
      </c>
      <c r="B18" s="5">
        <v>40</v>
      </c>
    </row>
    <row r="19" spans="1:2" x14ac:dyDescent="0.25">
      <c r="A19" t="s">
        <v>26</v>
      </c>
      <c r="B19" s="5">
        <f>B15*B18</f>
        <v>200000</v>
      </c>
    </row>
    <row r="20" spans="1:2" x14ac:dyDescent="0.25">
      <c r="A20" t="s">
        <v>27</v>
      </c>
      <c r="B20" s="3">
        <f>B19-B11</f>
        <v>-6000</v>
      </c>
    </row>
  </sheetData>
  <pageMargins left="0.7" right="0.7" top="0.75" bottom="0.75" header="0.3" footer="0.3"/>
  <pageSetup orientation="portrait" horizontalDpi="7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topLeftCell="B1" workbookViewId="0">
      <selection activeCell="J11" sqref="J11"/>
    </sheetView>
  </sheetViews>
  <sheetFormatPr defaultRowHeight="15" x14ac:dyDescent="0.25"/>
  <cols>
    <col min="1" max="1" width="37.28515625" bestFit="1" customWidth="1"/>
    <col min="2" max="2" width="17.5703125" bestFit="1" customWidth="1"/>
    <col min="5" max="5" width="13.42578125" bestFit="1" customWidth="1"/>
    <col min="6" max="6" width="9.42578125" customWidth="1"/>
  </cols>
  <sheetData>
    <row r="2" spans="1:11" ht="30" x14ac:dyDescent="0.25">
      <c r="K2" s="18" t="s">
        <v>31</v>
      </c>
    </row>
    <row r="3" spans="1:11" ht="20.25" thickBot="1" x14ac:dyDescent="0.35">
      <c r="A3" s="1" t="s">
        <v>33</v>
      </c>
    </row>
    <row r="4" spans="1:11" ht="15.75" thickTop="1" x14ac:dyDescent="0.25">
      <c r="A4" s="13" t="s">
        <v>34</v>
      </c>
      <c r="B4" s="7">
        <v>5</v>
      </c>
      <c r="K4" s="19" t="s">
        <v>32</v>
      </c>
    </row>
    <row r="5" spans="1:11" x14ac:dyDescent="0.25">
      <c r="A5" s="13" t="s">
        <v>35</v>
      </c>
      <c r="B5" s="7">
        <v>34.418022528160193</v>
      </c>
    </row>
    <row r="6" spans="1:11" x14ac:dyDescent="0.25">
      <c r="A6" s="13" t="s">
        <v>36</v>
      </c>
      <c r="B6">
        <f>B5*B4</f>
        <v>172.09011264080095</v>
      </c>
    </row>
    <row r="8" spans="1:11" ht="20.25" thickBot="1" x14ac:dyDescent="0.35">
      <c r="A8" s="1" t="s">
        <v>37</v>
      </c>
      <c r="D8" t="s">
        <v>46</v>
      </c>
      <c r="E8" t="s">
        <v>30</v>
      </c>
    </row>
    <row r="9" spans="1:11" ht="15.75" thickTop="1" x14ac:dyDescent="0.25">
      <c r="A9" s="13" t="s">
        <v>38</v>
      </c>
      <c r="B9">
        <v>800</v>
      </c>
      <c r="E9" s="23">
        <f>B23</f>
        <v>0</v>
      </c>
    </row>
    <row r="10" spans="1:11" x14ac:dyDescent="0.25">
      <c r="A10" s="13" t="s">
        <v>39</v>
      </c>
      <c r="B10" s="20">
        <v>0.8</v>
      </c>
      <c r="D10" s="20">
        <v>0.4</v>
      </c>
      <c r="E10">
        <f t="dataTable" ref="E10:E16" dt2D="0" dtr="0" r1="B10"/>
        <v>-2836045.0563204014</v>
      </c>
    </row>
    <row r="11" spans="1:11" x14ac:dyDescent="0.25">
      <c r="A11" s="13" t="s">
        <v>40</v>
      </c>
      <c r="B11">
        <f>B10*B9</f>
        <v>640</v>
      </c>
      <c r="D11" s="20">
        <v>0.5</v>
      </c>
      <c r="E11">
        <v>-2127033.7922403011</v>
      </c>
    </row>
    <row r="12" spans="1:11" x14ac:dyDescent="0.25">
      <c r="D12" s="20">
        <v>0.6</v>
      </c>
      <c r="E12">
        <v>-1418022.5281602014</v>
      </c>
    </row>
    <row r="13" spans="1:11" ht="20.25" thickBot="1" x14ac:dyDescent="0.35">
      <c r="A13" s="21" t="s">
        <v>15</v>
      </c>
      <c r="D13" s="20">
        <v>0.7</v>
      </c>
      <c r="E13">
        <v>-709011.26408010162</v>
      </c>
    </row>
    <row r="14" spans="1:11" ht="15.75" thickTop="1" x14ac:dyDescent="0.25">
      <c r="A14" s="13" t="s">
        <v>41</v>
      </c>
      <c r="B14" s="5">
        <v>5500000</v>
      </c>
      <c r="D14" s="20">
        <v>0.8</v>
      </c>
      <c r="E14">
        <v>0</v>
      </c>
    </row>
    <row r="15" spans="1:11" x14ac:dyDescent="0.25">
      <c r="A15" s="13" t="s">
        <v>42</v>
      </c>
      <c r="B15" s="5">
        <v>1000</v>
      </c>
      <c r="D15" s="20">
        <v>0.9</v>
      </c>
      <c r="E15">
        <v>709011.26408009883</v>
      </c>
    </row>
    <row r="16" spans="1:11" x14ac:dyDescent="0.25">
      <c r="A16" s="22" t="s">
        <v>45</v>
      </c>
      <c r="B16" s="5">
        <f>B14+B6*B15</f>
        <v>5672090.1126408009</v>
      </c>
      <c r="D16" s="20">
        <v>1</v>
      </c>
      <c r="E16">
        <v>1418022.5281601986</v>
      </c>
    </row>
    <row r="17" spans="1:12" ht="15.75" x14ac:dyDescent="0.25">
      <c r="B17" s="24"/>
      <c r="G17" s="26" t="s">
        <v>48</v>
      </c>
      <c r="H17" s="26"/>
      <c r="I17" s="26"/>
      <c r="J17" s="26"/>
      <c r="K17" s="26"/>
      <c r="L17" s="26"/>
    </row>
    <row r="18" spans="1:12" ht="20.25" thickBot="1" x14ac:dyDescent="0.35">
      <c r="A18" s="1" t="s">
        <v>10</v>
      </c>
      <c r="F18" s="23">
        <f>B23</f>
        <v>0</v>
      </c>
      <c r="G18" s="20">
        <v>0.4</v>
      </c>
      <c r="H18" s="20">
        <v>0.45</v>
      </c>
      <c r="I18" s="20">
        <v>0.5</v>
      </c>
      <c r="J18" s="20">
        <v>0.55000000000000004</v>
      </c>
      <c r="K18" s="20">
        <v>0.6</v>
      </c>
      <c r="L18" s="20">
        <v>0.65</v>
      </c>
    </row>
    <row r="19" spans="1:12" ht="15.75" thickTop="1" x14ac:dyDescent="0.25">
      <c r="A19" t="s">
        <v>43</v>
      </c>
      <c r="B19" s="12">
        <v>50</v>
      </c>
      <c r="E19" s="28" t="s">
        <v>47</v>
      </c>
      <c r="F19">
        <v>30</v>
      </c>
      <c r="G19">
        <f t="dataTable" ref="G19:L24" dt2D="1" dtr="1" r1="B10" r2="B5" ca="1"/>
        <v>-3178000</v>
      </c>
      <c r="H19">
        <v>-2869000</v>
      </c>
      <c r="I19">
        <v>-2560000</v>
      </c>
      <c r="J19">
        <v>-2250999.9999999995</v>
      </c>
      <c r="K19">
        <v>-1942000</v>
      </c>
      <c r="L19">
        <v>-1633000</v>
      </c>
    </row>
    <row r="20" spans="1:12" x14ac:dyDescent="0.25">
      <c r="A20" t="s">
        <v>44</v>
      </c>
      <c r="B20" s="6">
        <v>1.5</v>
      </c>
      <c r="E20" s="28"/>
      <c r="F20">
        <v>35</v>
      </c>
      <c r="G20">
        <v>-2791000</v>
      </c>
      <c r="H20">
        <v>-2430500</v>
      </c>
      <c r="I20">
        <v>-2070000</v>
      </c>
      <c r="J20">
        <v>-1709499.9999999995</v>
      </c>
      <c r="K20">
        <v>-1349000</v>
      </c>
      <c r="L20">
        <v>-988500</v>
      </c>
    </row>
    <row r="21" spans="1:12" x14ac:dyDescent="0.25">
      <c r="A21" t="s">
        <v>26</v>
      </c>
      <c r="B21" s="2">
        <f>(B20+B19)*B11*B6</f>
        <v>5672090.112640799</v>
      </c>
      <c r="E21" s="28"/>
      <c r="F21">
        <v>40</v>
      </c>
      <c r="G21">
        <v>-2404000</v>
      </c>
      <c r="H21">
        <v>-1992000</v>
      </c>
      <c r="I21">
        <v>-1580000</v>
      </c>
      <c r="J21">
        <v>-1167999.9999999991</v>
      </c>
      <c r="K21">
        <v>-756000</v>
      </c>
      <c r="L21">
        <v>-344000</v>
      </c>
    </row>
    <row r="22" spans="1:12" ht="15.75" x14ac:dyDescent="0.25">
      <c r="B22" s="25"/>
      <c r="E22" s="28"/>
      <c r="F22">
        <v>45</v>
      </c>
      <c r="G22">
        <v>-2017000</v>
      </c>
      <c r="H22">
        <v>-1553500</v>
      </c>
      <c r="I22">
        <v>-1090000</v>
      </c>
      <c r="J22">
        <v>-626499.99999999907</v>
      </c>
      <c r="K22">
        <v>-163000</v>
      </c>
      <c r="L22">
        <v>300500</v>
      </c>
    </row>
    <row r="23" spans="1:12" x14ac:dyDescent="0.25">
      <c r="A23" t="s">
        <v>9</v>
      </c>
      <c r="B23" s="2">
        <f>B21-B16</f>
        <v>0</v>
      </c>
      <c r="E23" s="28"/>
      <c r="F23">
        <v>50</v>
      </c>
      <c r="G23">
        <v>-1630000</v>
      </c>
      <c r="H23">
        <v>-1115000</v>
      </c>
      <c r="I23">
        <v>-600000</v>
      </c>
      <c r="J23">
        <v>-84999.999999999069</v>
      </c>
      <c r="K23">
        <v>430000</v>
      </c>
      <c r="L23">
        <v>945000</v>
      </c>
    </row>
    <row r="24" spans="1:12" x14ac:dyDescent="0.25">
      <c r="E24" s="28"/>
      <c r="F24">
        <v>55</v>
      </c>
      <c r="G24">
        <v>-1243000</v>
      </c>
      <c r="H24">
        <v>-676500</v>
      </c>
      <c r="I24">
        <v>-110000</v>
      </c>
      <c r="J24">
        <v>456500.00000000093</v>
      </c>
      <c r="K24">
        <v>1023000</v>
      </c>
      <c r="L24">
        <v>1589500</v>
      </c>
    </row>
  </sheetData>
  <mergeCells count="2">
    <mergeCell ref="E19:E24"/>
    <mergeCell ref="G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B&amp;N Bookstore</vt:lpstr>
      <vt:lpstr>Quality Sweeter Co</vt:lpstr>
      <vt:lpstr>Blue Jays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Farhad</dc:creator>
  <cp:lastModifiedBy>Eng Farhad</cp:lastModifiedBy>
  <dcterms:created xsi:type="dcterms:W3CDTF">2023-11-29T13:00:58Z</dcterms:created>
  <dcterms:modified xsi:type="dcterms:W3CDTF">2024-07-15T12:14:55Z</dcterms:modified>
</cp:coreProperties>
</file>