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mc:AlternateContent xmlns:mc="http://schemas.openxmlformats.org/markup-compatibility/2006">
    <mc:Choice Requires="x15">
      <x15ac:absPath xmlns:x15ac="http://schemas.microsoft.com/office/spreadsheetml/2010/11/ac" url="E:\PYTHON\digitalent-kominfo-python\latihan_statistik_excel\"/>
    </mc:Choice>
  </mc:AlternateContent>
  <xr:revisionPtr revIDLastSave="0" documentId="13_ncr:1_{23AA89A5-0D53-4007-B7A2-1F0AD7E98283}" xr6:coauthVersionLast="38" xr6:coauthVersionMax="38" xr10:uidLastSave="{00000000-0000-0000-0000-000000000000}"/>
  <bookViews>
    <workbookView xWindow="0" yWindow="0" windowWidth="20490" windowHeight="7755" activeTab="3" xr2:uid="{00000000-000D-0000-FFFF-FFFF00000000}"/>
  </bookViews>
  <sheets>
    <sheet name="corel covar" sheetId="1" r:id="rId1"/>
    <sheet name="MA" sheetId="2" r:id="rId2"/>
    <sheet name="Regresi" sheetId="3" r:id="rId3"/>
    <sheet name="Solver" sheetId="4" r:id="rId4"/>
  </sheets>
  <definedNames>
    <definedName name="Capital">Solver!$C$7:$E$7</definedName>
    <definedName name="Order_Size">Solver!$C$12:$E$12</definedName>
    <definedName name="OrderSize" localSheetId="3">Solver!$C$12:$E$12</definedName>
    <definedName name="Resources_used">Solver!$G$7:$G$8</definedName>
    <definedName name="solver_adj" localSheetId="3" hidden="1">Solver!$C$12:$E$12</definedName>
    <definedName name="solver_cvg" localSheetId="3" hidden="1">0.0001</definedName>
    <definedName name="solver_drv" localSheetId="3" hidden="1">1</definedName>
    <definedName name="solver_eng" localSheetId="3" hidden="1">2</definedName>
    <definedName name="solver_est" localSheetId="3" hidden="1">1</definedName>
    <definedName name="solver_itr" localSheetId="3" hidden="1">2147483647</definedName>
    <definedName name="solver_lhs1" localSheetId="3" hidden="1">Solver!$G$7</definedName>
    <definedName name="solver_lhs2" localSheetId="3" hidden="1">Solver!$G$8</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2</definedName>
    <definedName name="solver_nwt" localSheetId="3" hidden="1">1</definedName>
    <definedName name="solver_opt" localSheetId="3" hidden="1">Solver!$I$12</definedName>
    <definedName name="solver_pre" localSheetId="3" hidden="1">0.000001</definedName>
    <definedName name="solver_rbv" localSheetId="3" hidden="1">1</definedName>
    <definedName name="solver_rel1" localSheetId="3" hidden="1">1</definedName>
    <definedName name="solver_rel2" localSheetId="3" hidden="1">1</definedName>
    <definedName name="solver_rhs1" localSheetId="3" hidden="1">Solver!$I$7</definedName>
    <definedName name="solver_rhs2" localSheetId="3" hidden="1">Solver!$I$8</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1</definedName>
    <definedName name="solver_val" localSheetId="3" hidden="1">0</definedName>
    <definedName name="solver_ver" localSheetId="3" hidden="1">3</definedName>
    <definedName name="Storage">Solver!$C$8:$E$8</definedName>
    <definedName name="Unit_Profit">Solver!$C$4:$E$4</definedName>
    <definedName name="UnitProfit" localSheetId="3">Solver!$C$4:$E$4</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G8" i="4" l="1"/>
  <c r="G7" i="4"/>
  <c r="I12" i="4"/>
  <c r="C39" i="3"/>
  <c r="C40" i="3"/>
  <c r="C41" i="3"/>
  <c r="C42" i="3"/>
  <c r="C43" i="3"/>
  <c r="C44" i="3"/>
  <c r="C38" i="3"/>
  <c r="B39" i="3"/>
  <c r="B40" i="3"/>
  <c r="B41" i="3"/>
  <c r="B42" i="3"/>
  <c r="B43" i="3"/>
  <c r="B44" i="3"/>
  <c r="B38" i="3"/>
  <c r="I33" i="3"/>
  <c r="G33" i="3"/>
  <c r="D33" i="3"/>
  <c r="B33" i="3"/>
  <c r="C4" i="2"/>
  <c r="D4" i="2"/>
  <c r="E4" i="2"/>
  <c r="F4" i="2"/>
  <c r="G4" i="2"/>
  <c r="H4" i="2"/>
  <c r="I4" i="2"/>
  <c r="J4" i="2"/>
  <c r="K4" i="2"/>
  <c r="L4" i="2"/>
  <c r="M4" i="2"/>
  <c r="G3" i="2"/>
  <c r="H3" i="2"/>
  <c r="I3" i="2"/>
  <c r="J3" i="2"/>
  <c r="K3" i="2"/>
  <c r="L3" i="2"/>
  <c r="M3" i="2"/>
  <c r="K13" i="1"/>
  <c r="J12" i="1"/>
  <c r="K5" i="1"/>
  <c r="J4" i="1"/>
  <c r="C21" i="1"/>
  <c r="C22" i="1"/>
  <c r="C23" i="1"/>
  <c r="C24" i="1"/>
  <c r="C25" i="1"/>
  <c r="C2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Farham Harvianto</author>
  </authors>
  <commentList>
    <comment ref="F4" authorId="0" shapeId="0" xr:uid="{B7D41D9A-619B-4D36-A9F5-4B850A785929}">
      <text>
        <r>
          <rPr>
            <b/>
            <sz val="9"/>
            <color indexed="81"/>
            <rFont val="Tahoma"/>
            <family val="2"/>
          </rPr>
          <t>Farham Harvianto:</t>
        </r>
        <r>
          <rPr>
            <sz val="9"/>
            <color indexed="81"/>
            <rFont val="Tahoma"/>
            <family val="2"/>
          </rPr>
          <t xml:space="preserve">
Korelasi dengan diri sendiri</t>
        </r>
      </text>
    </comment>
    <comment ref="G4" authorId="0" shapeId="0" xr:uid="{25FADA10-24F0-4DE8-A5D6-271A0D0729E7}">
      <text>
        <r>
          <rPr>
            <b/>
            <sz val="9"/>
            <color indexed="81"/>
            <rFont val="Tahoma"/>
            <family val="2"/>
          </rPr>
          <t>Farham Harvianto:</t>
        </r>
        <r>
          <rPr>
            <sz val="9"/>
            <color indexed="81"/>
            <rFont val="Tahoma"/>
            <family val="2"/>
          </rPr>
          <t xml:space="preserve">
Tidak Berkorelas</t>
        </r>
      </text>
    </comment>
    <comment ref="F5" authorId="0" shapeId="0" xr:uid="{E7BC2B5A-27C8-4F25-8B18-39D5FCEE70F1}">
      <text>
        <r>
          <rPr>
            <b/>
            <sz val="9"/>
            <color indexed="81"/>
            <rFont val="Tahoma"/>
            <family val="2"/>
          </rPr>
          <t>Farham Harvianto:</t>
        </r>
        <r>
          <rPr>
            <sz val="9"/>
            <color indexed="81"/>
            <rFont val="Tahoma"/>
            <family val="2"/>
          </rPr>
          <t xml:space="preserve">
Colom 2 Berkorelasi dengan Kolom 1</t>
        </r>
      </text>
    </comment>
    <comment ref="G5" authorId="0" shapeId="0" xr:uid="{405D3040-17B7-4ED2-8A81-33D1D825ADD8}">
      <text>
        <r>
          <rPr>
            <b/>
            <sz val="9"/>
            <color indexed="81"/>
            <rFont val="Tahoma"/>
            <family val="2"/>
          </rPr>
          <t>Farham Harvianto:</t>
        </r>
        <r>
          <rPr>
            <sz val="9"/>
            <color indexed="81"/>
            <rFont val="Tahoma"/>
            <family val="2"/>
          </rPr>
          <t xml:space="preserve">
Kolom 2 Berkorelasi dengan Kolom 2</t>
        </r>
      </text>
    </comment>
    <comment ref="F13" authorId="0" shapeId="0" xr:uid="{C15D9B62-0BB1-49AE-AAA9-5DC6B84A6184}">
      <text>
        <r>
          <rPr>
            <b/>
            <sz val="9"/>
            <color indexed="81"/>
            <rFont val="Tahoma"/>
            <family val="2"/>
          </rPr>
          <t>Farham Harvianto:</t>
        </r>
        <r>
          <rPr>
            <sz val="9"/>
            <color indexed="81"/>
            <rFont val="Tahoma"/>
            <family val="2"/>
          </rPr>
          <t xml:space="preserve">
kolom 2 Berkorelasi Negatif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Farham Harvianto</author>
  </authors>
  <commentList>
    <comment ref="B7" authorId="0" shapeId="0" xr:uid="{0FF8167A-446F-4678-881A-97C463700269}">
      <text>
        <r>
          <rPr>
            <b/>
            <sz val="9"/>
            <color indexed="81"/>
            <rFont val="Tahoma"/>
            <family val="2"/>
          </rPr>
          <t>Farham Harvianto:</t>
        </r>
        <r>
          <rPr>
            <sz val="9"/>
            <color indexed="81"/>
            <rFont val="Tahoma"/>
            <family val="2"/>
          </rPr>
          <t xml:space="preserve">
Metode Moving Average ini lebih baik digunakan untuk menghitung data yang bersifat stabil atau data yang tidak berfluktuasi dengan tajam (data yang perubahan naik dan turunnya sangat drastis). 
Hal ini dikarenakan data pada setiap periode diberikan bobot yang sama sehingga tidak dapat mewakilkan periode-periode tertentu yang bersifat khusus ataupun data periode terakhir yang biasanya dinilai sebagai data yang terbaik dalam mengambarkan kondisi terkini.
 Oleh karena itu, munculah Metode-metode Moving Average yang lain untuk mencoba mengatasinya, metode moving average yang lain diantaranya adalah Metode Weighted Moving Average (Rata-rata Bergerak Berbobot) atau disingkat dengan WMA dan Metode Exponential Smoothing (Metode Penghalusan Bertingkat). 
Sedangkan Metode Moving Average yang sederhana ini sering disebut dengan Simple Moving Average atau disingkat dengan SMA.</t>
        </r>
      </text>
    </comment>
    <comment ref="B9" authorId="0" shapeId="0" xr:uid="{87A86B43-3E2D-4FD2-A18F-A1085EA0ABCD}">
      <text>
        <r>
          <rPr>
            <b/>
            <sz val="9"/>
            <color indexed="81"/>
            <rFont val="Tahoma"/>
            <family val="2"/>
          </rPr>
          <t>Farham Harvianto:</t>
        </r>
        <r>
          <rPr>
            <sz val="9"/>
            <color indexed="81"/>
            <rFont val="Tahoma"/>
            <family val="2"/>
          </rPr>
          <t xml:space="preserve">
MA = (n1 + n2 + n3 + …) / n
MA = ΣX / Jumlah Periode
Keterangan :
MA = Moving Average
ΣX  = Keseluruhan Penjumlahan dari semua data periode waktu yang diperhitungkan
Jumlah Periode = Jumlah Periode Rata-rata bergerak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Farham Harvianto</author>
  </authors>
  <commentList>
    <comment ref="G21" authorId="0" shapeId="0" xr:uid="{529F713F-2DFA-4C7F-9CCC-805C507D9760}">
      <text>
        <r>
          <rPr>
            <b/>
            <sz val="9"/>
            <color indexed="81"/>
            <rFont val="Tahoma"/>
            <family val="2"/>
          </rPr>
          <t>Farham Harvianto:</t>
        </r>
        <r>
          <rPr>
            <sz val="9"/>
            <color indexed="81"/>
            <rFont val="Tahoma"/>
            <family val="2"/>
          </rPr>
          <t xml:space="preserve">
Apabila Kurang dari 0.05 Berarti Bagus, Jika lbih dari Itu,berarti dataya Kotor, terdapat OutLayer</t>
        </r>
      </text>
    </comment>
    <comment ref="C37" authorId="0" shapeId="0" xr:uid="{FF7FA117-E5AC-441C-B56A-711027759AAD}">
      <text>
        <r>
          <rPr>
            <b/>
            <sz val="9"/>
            <color indexed="81"/>
            <rFont val="Tahoma"/>
            <family val="2"/>
          </rPr>
          <t>Farham Harvianto:</t>
        </r>
        <r>
          <rPr>
            <sz val="9"/>
            <color indexed="81"/>
            <rFont val="Tahoma"/>
            <family val="2"/>
          </rPr>
          <t xml:space="preserve">
Semakin Kecil Semakin Bagus Peramalannya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Farham Harvianto</author>
  </authors>
  <commentList>
    <comment ref="C12" authorId="0" shapeId="0" xr:uid="{62A935ED-F792-4B95-B2DB-054BA4A66681}">
      <text>
        <r>
          <rPr>
            <b/>
            <sz val="9"/>
            <color indexed="81"/>
            <rFont val="Tahoma"/>
            <family val="2"/>
          </rPr>
          <t>Farham Harvianto:</t>
        </r>
        <r>
          <rPr>
            <sz val="9"/>
            <color indexed="81"/>
            <rFont val="Tahoma"/>
            <family val="2"/>
          </rPr>
          <t xml:space="preserve">
Manual Masukkinnya
</t>
        </r>
      </text>
    </comment>
  </commentList>
</comments>
</file>

<file path=xl/sharedStrings.xml><?xml version="1.0" encoding="utf-8"?>
<sst xmlns="http://schemas.openxmlformats.org/spreadsheetml/2006/main" count="137" uniqueCount="91">
  <si>
    <t>Bussiness Cards</t>
  </si>
  <si>
    <t>Numbe of Visitor</t>
  </si>
  <si>
    <t>January</t>
  </si>
  <si>
    <t>February</t>
  </si>
  <si>
    <t>March</t>
  </si>
  <si>
    <t>April</t>
  </si>
  <si>
    <t>May</t>
  </si>
  <si>
    <t>June</t>
  </si>
  <si>
    <t>Period</t>
  </si>
  <si>
    <t>Actual</t>
  </si>
  <si>
    <t>Quantity Sold</t>
  </si>
  <si>
    <t>Price</t>
  </si>
  <si>
    <t>Advertising</t>
  </si>
  <si>
    <t>Cycle Trader</t>
  </si>
  <si>
    <t>Bicycles</t>
  </si>
  <si>
    <t>Mopeds</t>
  </si>
  <si>
    <t>Child Seats</t>
  </si>
  <si>
    <t>Unit Profit</t>
  </si>
  <si>
    <t>Resources</t>
  </si>
  <si>
    <t>Used</t>
  </si>
  <si>
    <t>Available</t>
  </si>
  <si>
    <t>Capital</t>
  </si>
  <si>
    <t>≤</t>
  </si>
  <si>
    <t>Storage</t>
  </si>
  <si>
    <t>Total Profit</t>
  </si>
  <si>
    <t>Order Size</t>
  </si>
  <si>
    <t>Column 1</t>
  </si>
  <si>
    <t>Column 2</t>
  </si>
  <si>
    <t>Korelasi</t>
  </si>
  <si>
    <t>Kovarian</t>
  </si>
  <si>
    <t>Perbedaan antara Korelasi dengan Kovarian</t>
  </si>
  <si>
    <t>0 - 1</t>
  </si>
  <si>
    <t>Kalo 1 Itu Kuat. Bisa 1 atau -1 Sama sama Kuat</t>
  </si>
  <si>
    <t>Bisa Beragam</t>
  </si>
  <si>
    <t>Hasilnya</t>
  </si>
  <si>
    <t>Keterangan</t>
  </si>
  <si>
    <t>Harus Apple To Apple</t>
  </si>
  <si>
    <t>Tidak Apple To Apple</t>
  </si>
  <si>
    <t>Hanya Menentukan Nilai Hubungan</t>
  </si>
  <si>
    <t>Hanya Menentukan Nilai Hubungan Saja</t>
  </si>
  <si>
    <t>Interval 6</t>
  </si>
  <si>
    <t>Inverval 2</t>
  </si>
  <si>
    <t>Pengertian</t>
  </si>
  <si>
    <t>Klik</t>
  </si>
  <si>
    <t>Rumus</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</si>
  <si>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</si>
  <si>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</si>
  <si>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</si>
  <si>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</si>
  <si>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</si>
  <si>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</si>
  <si>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</si>
  <si>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</si>
  <si>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</si>
  <si>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</si>
  <si>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</si>
  <si>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</si>
  <si>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</si>
  <si>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</si>
  <si>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</si>
  <si>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</si>
  <si>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</si>
  <si>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</si>
  <si>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</si>
  <si>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</si>
  <si>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</si>
  <si>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</si>
  <si>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</si>
  <si>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</si>
  <si>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Sumbu X = Data yang Ada</t>
  </si>
  <si>
    <t>Sumbu Y = Yang Mau di Prediksi ( Di Drag Sampe Labelnya</t>
  </si>
  <si>
    <t>&lt; 0.05</t>
  </si>
  <si>
    <t>Cara Forcasting, Mana sih data yang harus di regresi</t>
  </si>
  <si>
    <t>Disini bisa merumuskan,</t>
  </si>
  <si>
    <t>+</t>
  </si>
  <si>
    <t>*Price</t>
  </si>
  <si>
    <t>*</t>
  </si>
  <si>
    <t>Ramalan</t>
  </si>
  <si>
    <t>Residu</t>
  </si>
  <si>
    <t>Ramalah</t>
  </si>
  <si>
    <t>Hasil Ramalan</t>
  </si>
  <si>
    <t>Range Name</t>
  </si>
  <si>
    <t>Cell</t>
  </si>
  <si>
    <t>Unit_Profit</t>
  </si>
  <si>
    <t>C4:E:4</t>
  </si>
  <si>
    <t>OrderSize</t>
  </si>
  <si>
    <t>C12:E12</t>
  </si>
  <si>
    <t>RecouseUSe</t>
  </si>
  <si>
    <t>G7:G8</t>
  </si>
  <si>
    <t>Recouse Availabe</t>
  </si>
  <si>
    <t>I7:I8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</si>
</sst>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quot;$&quot;#,##0.00"/>
  </numFmts>
  <fonts count="7" x14ac:knownFonts="1">
    <font>
      <sz val="11"/>
      <color theme="1"/>
      <name val="Calibri"/>
      <family val="2"/>
      <scheme val="minor"/>
    </font>
    <font>
      <b/>
      <sz val="22"/>
      <color theme="1"/>
      <name val="Calibri"/>
      <family val="2"/>
      <scheme val="minor"/>
    </font>
    <font>
      <b/>
      <sz val="11"/>
      <color theme="1"/>
      <name val="Calibri"/>
      <family val="2"/>
      <scheme val="minor"/>
    </font>
    <font>
      <i/>
      <sz val="11"/>
      <color theme="1"/>
      <name val="Calibri"/>
      <family val="2"/>
      <scheme val="minor"/>
    </font>
    <font>
      <sz val="9"/>
      <color indexed="81"/>
      <name val="Tahoma"/>
      <family val="2"/>
    </font>
    <font>
      <b/>
      <sz val="9"/>
      <color indexed="81"/>
      <name val="Tahoma"/>
      <family val="2"/>
    </font>
    <font>
      <b/>
      <i/>
      <sz val="11"/>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Font="1" applyBorder="1"/>
    <xf numFmtId="164" fontId="0" fillId="0" borderId="0" xfId="0" applyNumberFormat="1"/>
    <xf numFmtId="0" fontId="1" fillId="0" borderId="0" xfId="0" applyFont="1"/>
    <xf numFmtId="0" fontId="0" fillId="0" borderId="1" xfId="0" applyBorder="1"/>
    <xf numFmtId="0" fontId="0" fillId="2" borderId="0" xfId="0" applyFill="1"/>
    <xf numFmtId="0" fontId="2" fillId="0" borderId="0" xfId="0" applyFont="1"/>
    <xf numFmtId="0" fontId="0" fillId="0" borderId="0" xfId="0" applyFill="1" applyBorder="1" applyAlignment="1"/>
    <xf numFmtId="0" fontId="0" fillId="0" borderId="2" xfId="0" applyFill="1" applyBorder="1" applyAlignment="1"/>
    <xf numFmtId="0" fontId="3" fillId="0" borderId="3" xfId="0" applyFont="1" applyFill="1" applyBorder="1" applyAlignment="1">
      <alignment horizontal="center"/>
    </xf>
    <xf numFmtId="0" fontId="0" fillId="0" borderId="0" xfId="0" applyAlignment="1">
      <alignment horizontal="center"/>
    </xf>
    <xf numFmtId="0" fontId="6" fillId="0" borderId="0" xfId="0" applyFont="1"/>
    <xf numFmtId="0" fontId="3" fillId="3" borderId="3" xfId="0" applyFont="1" applyFill="1" applyBorder="1" applyAlignment="1">
      <alignment horizontal="center"/>
    </xf>
    <xf numFmtId="0" fontId="0" fillId="3" borderId="0" xfId="0" applyFill="1" applyBorder="1" applyAlignment="1"/>
    <xf numFmtId="0" fontId="0" fillId="3" borderId="2" xfId="0" applyFill="1" applyBorder="1" applyAlignment="1"/>
    <xf numFmtId="0" fontId="2" fillId="0" borderId="1" xfId="0" applyFont="1" applyBorder="1"/>
    <xf numFmtId="0" fontId="3" fillId="0" borderId="3" xfId="0" applyFont="1" applyFill="1" applyBorder="1" applyAlignment="1">
      <alignment horizontal="centerContinuous"/>
    </xf>
    <xf numFmtId="0" fontId="0" fillId="0" borderId="0" xfId="0" applyBorder="1"/>
    <xf numFmtId="0" fontId="2" fillId="0" borderId="0" xfId="0" applyFont="1" applyAlignment="1">
      <alignment horizontal="center"/>
    </xf>
    <xf numFmtId="165" fontId="0" fillId="0" borderId="0" xfId="0" applyNumberFormat="1"/>
    <xf numFmtId="0" fontId="2" fillId="3" borderId="0" xfId="0" applyFont="1" applyFill="1" applyAlignment="1">
      <alignment horizontal="center"/>
    </xf>
    <xf numFmtId="0" fontId="2" fillId="3" borderId="0" xfId="0" applyFont="1" applyFill="1" applyAlignment="1">
      <alignment wrapText="1"/>
    </xf>
    <xf numFmtId="0" fontId="2" fillId="3" borderId="0" xfId="0" quotePrefix="1" applyFont="1" applyFill="1"/>
    <xf numFmtId="0" fontId="2" fillId="3" borderId="0" xfId="0" applyFont="1" applyFill="1"/>
    <xf numFmtId="0" fontId="2" fillId="0" borderId="1" xfId="0" applyFont="1" applyBorder="1" applyAlignment="1">
      <alignment horizontal="center"/>
    </xf>
    <xf numFmtId="165" fontId="0" fillId="3" borderId="1" xfId="0" applyNumberFormat="1" applyFill="1" applyBorder="1"/>
    <xf numFmtId="165" fontId="0" fillId="4" borderId="1" xfId="0" applyNumberFormat="1" applyFill="1" applyBorder="1"/>
    <xf numFmtId="0" fontId="0" fillId="3" borderId="2" xfId="0" applyFill="1" applyBorder="1" applyAlignment="1">
      <alignment horizontal="center"/>
    </xf>
    <xf numFmtId="0" fontId="0" fillId="0" borderId="0" xfId="0" applyAlignment="1">
      <alignment horizontal="center"/>
    </xf>
    <xf numFmtId="0" fontId="2" fillId="0" borderId="4" xfId="0" applyFont="1" applyBorder="1" applyAlignment="1">
      <alignment horizontal="center"/>
    </xf>
    <xf numFmtId="0" fontId="2"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Inverval 6</a:t>
            </a:r>
          </a:p>
        </c:rich>
      </c:tx>
      <c:layout>
        <c:manualLayout>
          <c:xMode val="edge"/>
          <c:yMode val="edge"/>
          <c:x val="0.51234011373578303"/>
          <c:y val="7.87037037037037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MA!$B$2:$M$2</c:f>
              <c:numCache>
                <c:formatCode>General</c:formatCode>
                <c:ptCount val="12"/>
                <c:pt idx="0">
                  <c:v>120</c:v>
                </c:pt>
                <c:pt idx="1">
                  <c:v>150</c:v>
                </c:pt>
                <c:pt idx="2">
                  <c:v>240</c:v>
                </c:pt>
                <c:pt idx="3">
                  <c:v>540</c:v>
                </c:pt>
                <c:pt idx="4">
                  <c:v>210</c:v>
                </c:pt>
                <c:pt idx="5">
                  <c:v>380</c:v>
                </c:pt>
                <c:pt idx="6">
                  <c:v>120</c:v>
                </c:pt>
                <c:pt idx="7">
                  <c:v>870</c:v>
                </c:pt>
                <c:pt idx="8">
                  <c:v>250</c:v>
                </c:pt>
                <c:pt idx="9">
                  <c:v>1100</c:v>
                </c:pt>
                <c:pt idx="10">
                  <c:v>500</c:v>
                </c:pt>
                <c:pt idx="11">
                  <c:v>950</c:v>
                </c:pt>
              </c:numCache>
            </c:numRef>
          </c:val>
          <c:smooth val="0"/>
          <c:extLst>
            <c:ext xmlns:c16="http://schemas.microsoft.com/office/drawing/2014/chart" uri="{C3380CC4-5D6E-409C-BE32-E72D297353CC}">
              <c16:uniqueId val="{00000000-010F-4FD3-A636-790CC1C87C14}"/>
            </c:ext>
          </c:extLst>
        </c:ser>
        <c:ser>
          <c:idx val="1"/>
          <c:order val="1"/>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MA!$B$3:$M$3</c:f>
              <c:numCache>
                <c:formatCode>General</c:formatCode>
                <c:ptCount val="12"/>
                <c:pt idx="0">
                  <c:v>#N/A</c:v>
                </c:pt>
                <c:pt idx="1">
                  <c:v>#N/A</c:v>
                </c:pt>
                <c:pt idx="2">
                  <c:v>#N/A</c:v>
                </c:pt>
                <c:pt idx="3">
                  <c:v>#N/A</c:v>
                </c:pt>
                <c:pt idx="4">
                  <c:v>#N/A</c:v>
                </c:pt>
                <c:pt idx="5">
                  <c:v>273.33333333333331</c:v>
                </c:pt>
                <c:pt idx="6">
                  <c:v>273.33333333333331</c:v>
                </c:pt>
                <c:pt idx="7">
                  <c:v>393.33333333333331</c:v>
                </c:pt>
                <c:pt idx="8">
                  <c:v>395</c:v>
                </c:pt>
                <c:pt idx="9">
                  <c:v>488.33333333333331</c:v>
                </c:pt>
                <c:pt idx="10">
                  <c:v>536.66666666666663</c:v>
                </c:pt>
                <c:pt idx="11">
                  <c:v>631.66666666666663</c:v>
                </c:pt>
              </c:numCache>
            </c:numRef>
          </c:val>
          <c:smooth val="0"/>
          <c:extLst>
            <c:ext xmlns:c16="http://schemas.microsoft.com/office/drawing/2014/chart" uri="{C3380CC4-5D6E-409C-BE32-E72D297353CC}">
              <c16:uniqueId val="{00000001-010F-4FD3-A636-790CC1C87C14}"/>
            </c:ext>
          </c:extLst>
        </c:ser>
        <c:dLbls>
          <c:showLegendKey val="0"/>
          <c:showVal val="0"/>
          <c:showCatName val="0"/>
          <c:showSerName val="0"/>
          <c:showPercent val="0"/>
          <c:showBubbleSize val="0"/>
        </c:dLbls>
        <c:marker val="1"/>
        <c:smooth val="0"/>
        <c:axId val="522286712"/>
        <c:axId val="522283432"/>
      </c:lineChart>
      <c:catAx>
        <c:axId val="52228671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283432"/>
        <c:crosses val="autoZero"/>
        <c:auto val="1"/>
        <c:lblAlgn val="ctr"/>
        <c:lblOffset val="100"/>
        <c:noMultiLvlLbl val="0"/>
      </c:catAx>
      <c:valAx>
        <c:axId val="522283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2867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Inverval</a:t>
            </a:r>
            <a:r>
              <a:rPr lang="en-US" baseline="0"/>
              <a:t> 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MA!$B$2:$M$2</c:f>
              <c:numCache>
                <c:formatCode>General</c:formatCode>
                <c:ptCount val="12"/>
                <c:pt idx="0">
                  <c:v>120</c:v>
                </c:pt>
                <c:pt idx="1">
                  <c:v>150</c:v>
                </c:pt>
                <c:pt idx="2">
                  <c:v>240</c:v>
                </c:pt>
                <c:pt idx="3">
                  <c:v>540</c:v>
                </c:pt>
                <c:pt idx="4">
                  <c:v>210</c:v>
                </c:pt>
                <c:pt idx="5">
                  <c:v>380</c:v>
                </c:pt>
                <c:pt idx="6">
                  <c:v>120</c:v>
                </c:pt>
                <c:pt idx="7">
                  <c:v>870</c:v>
                </c:pt>
                <c:pt idx="8">
                  <c:v>250</c:v>
                </c:pt>
                <c:pt idx="9">
                  <c:v>1100</c:v>
                </c:pt>
                <c:pt idx="10">
                  <c:v>500</c:v>
                </c:pt>
                <c:pt idx="11">
                  <c:v>950</c:v>
                </c:pt>
              </c:numCache>
            </c:numRef>
          </c:val>
          <c:smooth val="0"/>
          <c:extLst>
            <c:ext xmlns:c16="http://schemas.microsoft.com/office/drawing/2014/chart" uri="{C3380CC4-5D6E-409C-BE32-E72D297353CC}">
              <c16:uniqueId val="{00000000-B50B-4FA3-9911-51BAEDA37A1C}"/>
            </c:ext>
          </c:extLst>
        </c:ser>
        <c:ser>
          <c:idx val="1"/>
          <c:order val="1"/>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MA!$B$4:$M$4</c:f>
              <c:numCache>
                <c:formatCode>General</c:formatCode>
                <c:ptCount val="12"/>
                <c:pt idx="0">
                  <c:v>#N/A</c:v>
                </c:pt>
                <c:pt idx="1">
                  <c:v>135</c:v>
                </c:pt>
                <c:pt idx="2">
                  <c:v>195</c:v>
                </c:pt>
                <c:pt idx="3">
                  <c:v>390</c:v>
                </c:pt>
                <c:pt idx="4">
                  <c:v>375</c:v>
                </c:pt>
                <c:pt idx="5">
                  <c:v>295</c:v>
                </c:pt>
                <c:pt idx="6">
                  <c:v>250</c:v>
                </c:pt>
                <c:pt idx="7">
                  <c:v>495</c:v>
                </c:pt>
                <c:pt idx="8">
                  <c:v>560</c:v>
                </c:pt>
                <c:pt idx="9">
                  <c:v>675</c:v>
                </c:pt>
                <c:pt idx="10">
                  <c:v>800</c:v>
                </c:pt>
                <c:pt idx="11">
                  <c:v>725</c:v>
                </c:pt>
              </c:numCache>
            </c:numRef>
          </c:val>
          <c:smooth val="0"/>
          <c:extLst>
            <c:ext xmlns:c16="http://schemas.microsoft.com/office/drawing/2014/chart" uri="{C3380CC4-5D6E-409C-BE32-E72D297353CC}">
              <c16:uniqueId val="{00000001-B50B-4FA3-9911-51BAEDA37A1C}"/>
            </c:ext>
          </c:extLst>
        </c:ser>
        <c:dLbls>
          <c:showLegendKey val="0"/>
          <c:showVal val="0"/>
          <c:showCatName val="0"/>
          <c:showSerName val="0"/>
          <c:showPercent val="0"/>
          <c:showBubbleSize val="0"/>
        </c:dLbls>
        <c:marker val="1"/>
        <c:smooth val="0"/>
        <c:axId val="88248360"/>
        <c:axId val="519599872"/>
      </c:lineChart>
      <c:catAx>
        <c:axId val="8824836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599872"/>
        <c:crosses val="autoZero"/>
        <c:auto val="1"/>
        <c:lblAlgn val="ctr"/>
        <c:lblOffset val="100"/>
        <c:noMultiLvlLbl val="0"/>
      </c:catAx>
      <c:valAx>
        <c:axId val="519599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248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MA!$B$2:$M$2</c:f>
              <c:numCache>
                <c:formatCode>General</c:formatCode>
                <c:ptCount val="12"/>
                <c:pt idx="0">
                  <c:v>120</c:v>
                </c:pt>
                <c:pt idx="1">
                  <c:v>150</c:v>
                </c:pt>
                <c:pt idx="2">
                  <c:v>240</c:v>
                </c:pt>
                <c:pt idx="3">
                  <c:v>540</c:v>
                </c:pt>
                <c:pt idx="4">
                  <c:v>210</c:v>
                </c:pt>
                <c:pt idx="5">
                  <c:v>380</c:v>
                </c:pt>
                <c:pt idx="6">
                  <c:v>120</c:v>
                </c:pt>
                <c:pt idx="7">
                  <c:v>870</c:v>
                </c:pt>
                <c:pt idx="8">
                  <c:v>250</c:v>
                </c:pt>
                <c:pt idx="9">
                  <c:v>1100</c:v>
                </c:pt>
                <c:pt idx="10">
                  <c:v>500</c:v>
                </c:pt>
                <c:pt idx="11">
                  <c:v>950</c:v>
                </c:pt>
              </c:numCache>
            </c:numRef>
          </c:val>
          <c:smooth val="0"/>
          <c:extLst>
            <c:ext xmlns:c16="http://schemas.microsoft.com/office/drawing/2014/chart" uri="{C3380CC4-5D6E-409C-BE32-E72D297353CC}">
              <c16:uniqueId val="{00000000-4EBB-41E5-833B-548A0823E002}"/>
            </c:ext>
          </c:extLst>
        </c:ser>
        <c:ser>
          <c:idx val="1"/>
          <c:order val="1"/>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MA!$B$3:$M$3</c:f>
              <c:numCache>
                <c:formatCode>General</c:formatCode>
                <c:ptCount val="12"/>
                <c:pt idx="0">
                  <c:v>#N/A</c:v>
                </c:pt>
                <c:pt idx="1">
                  <c:v>#N/A</c:v>
                </c:pt>
                <c:pt idx="2">
                  <c:v>#N/A</c:v>
                </c:pt>
                <c:pt idx="3">
                  <c:v>#N/A</c:v>
                </c:pt>
                <c:pt idx="4">
                  <c:v>#N/A</c:v>
                </c:pt>
                <c:pt idx="5">
                  <c:v>273.33333333333331</c:v>
                </c:pt>
                <c:pt idx="6">
                  <c:v>273.33333333333331</c:v>
                </c:pt>
                <c:pt idx="7">
                  <c:v>393.33333333333331</c:v>
                </c:pt>
                <c:pt idx="8">
                  <c:v>395</c:v>
                </c:pt>
                <c:pt idx="9">
                  <c:v>488.33333333333331</c:v>
                </c:pt>
                <c:pt idx="10">
                  <c:v>536.66666666666663</c:v>
                </c:pt>
                <c:pt idx="11">
                  <c:v>631.66666666666663</c:v>
                </c:pt>
              </c:numCache>
            </c:numRef>
          </c:val>
          <c:smooth val="0"/>
          <c:extLst>
            <c:ext xmlns:c16="http://schemas.microsoft.com/office/drawing/2014/chart" uri="{C3380CC4-5D6E-409C-BE32-E72D297353CC}">
              <c16:uniqueId val="{00000001-4EBB-41E5-833B-548A0823E002}"/>
            </c:ext>
          </c:extLst>
        </c:ser>
        <c:ser>
          <c:idx val="2"/>
          <c:order val="2"/>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MA!$B$4:$M$4</c:f>
              <c:numCache>
                <c:formatCode>General</c:formatCode>
                <c:ptCount val="12"/>
                <c:pt idx="0">
                  <c:v>#N/A</c:v>
                </c:pt>
                <c:pt idx="1">
                  <c:v>135</c:v>
                </c:pt>
                <c:pt idx="2">
                  <c:v>195</c:v>
                </c:pt>
                <c:pt idx="3">
                  <c:v>390</c:v>
                </c:pt>
                <c:pt idx="4">
                  <c:v>375</c:v>
                </c:pt>
                <c:pt idx="5">
                  <c:v>295</c:v>
                </c:pt>
                <c:pt idx="6">
                  <c:v>250</c:v>
                </c:pt>
                <c:pt idx="7">
                  <c:v>495</c:v>
                </c:pt>
                <c:pt idx="8">
                  <c:v>560</c:v>
                </c:pt>
                <c:pt idx="9">
                  <c:v>675</c:v>
                </c:pt>
                <c:pt idx="10">
                  <c:v>800</c:v>
                </c:pt>
                <c:pt idx="11">
                  <c:v>725</c:v>
                </c:pt>
              </c:numCache>
            </c:numRef>
          </c:val>
          <c:smooth val="0"/>
          <c:extLst>
            <c:ext xmlns:c16="http://schemas.microsoft.com/office/drawing/2014/chart" uri="{C3380CC4-5D6E-409C-BE32-E72D297353CC}">
              <c16:uniqueId val="{00000002-4EBB-41E5-833B-548A0823E002}"/>
            </c:ext>
          </c:extLst>
        </c:ser>
        <c:dLbls>
          <c:showLegendKey val="0"/>
          <c:showVal val="0"/>
          <c:showCatName val="0"/>
          <c:showSerName val="0"/>
          <c:showPercent val="0"/>
          <c:showBubbleSize val="0"/>
        </c:dLbls>
        <c:marker val="1"/>
        <c:smooth val="0"/>
        <c:axId val="489656744"/>
        <c:axId val="489657072"/>
      </c:lineChart>
      <c:catAx>
        <c:axId val="48965674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657072"/>
        <c:crosses val="autoZero"/>
        <c:auto val="1"/>
        <c:lblAlgn val="ctr"/>
        <c:lblOffset val="100"/>
        <c:noMultiLvlLbl val="0"/>
      </c:catAx>
      <c:valAx>
        <c:axId val="489657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6567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590550</xdr:colOff>
      <xdr:row>3</xdr:row>
      <xdr:rowOff>119062</xdr:rowOff>
    </xdr:from>
    <xdr:to>
      <xdr:col>18</xdr:col>
      <xdr:colOff>285750</xdr:colOff>
      <xdr:row>18</xdr:row>
      <xdr:rowOff>4762</xdr:rowOff>
    </xdr:to>
    <xdr:graphicFrame macro="">
      <xdr:nvGraphicFramePr>
        <xdr:cNvPr id="2" name="Chart 1">
          <a:extLst>
            <a:ext uri="{FF2B5EF4-FFF2-40B4-BE49-F238E27FC236}">
              <a16:creationId xmlns:a16="http://schemas.microsoft.com/office/drawing/2014/main" id="{134ACEEA-DAAB-4E5B-9ED6-AB6991ADA6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33337</xdr:colOff>
      <xdr:row>18</xdr:row>
      <xdr:rowOff>147637</xdr:rowOff>
    </xdr:from>
    <xdr:to>
      <xdr:col>18</xdr:col>
      <xdr:colOff>338137</xdr:colOff>
      <xdr:row>33</xdr:row>
      <xdr:rowOff>33337</xdr:rowOff>
    </xdr:to>
    <xdr:graphicFrame macro="">
      <xdr:nvGraphicFramePr>
        <xdr:cNvPr id="3" name="Chart 2">
          <a:extLst>
            <a:ext uri="{FF2B5EF4-FFF2-40B4-BE49-F238E27FC236}">
              <a16:creationId xmlns:a16="http://schemas.microsoft.com/office/drawing/2014/main" id="{2A9D1D06-C845-4FAA-BE91-E382AD540C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438150</xdr:colOff>
      <xdr:row>6</xdr:row>
      <xdr:rowOff>109537</xdr:rowOff>
    </xdr:from>
    <xdr:to>
      <xdr:col>10</xdr:col>
      <xdr:colOff>133350</xdr:colOff>
      <xdr:row>20</xdr:row>
      <xdr:rowOff>185737</xdr:rowOff>
    </xdr:to>
    <xdr:graphicFrame macro="">
      <xdr:nvGraphicFramePr>
        <xdr:cNvPr id="5" name="Chart 4">
          <a:extLst>
            <a:ext uri="{FF2B5EF4-FFF2-40B4-BE49-F238E27FC236}">
              <a16:creationId xmlns:a16="http://schemas.microsoft.com/office/drawing/2014/main" id="{C85BB8A3-4412-4E30-A0C4-C85181F4B0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
  <sheetViews>
    <sheetView topLeftCell="A10" workbookViewId="0">
      <selection activeCell="D14" sqref="D14"/>
    </sheetView>
  </sheetViews>
  <sheetFormatPr defaultRowHeight="15" x14ac:dyDescent="0.25"/>
  <cols>
    <col min="2" max="2" width="18.28515625" customWidth="1"/>
    <col min="3" max="3" width="42.85546875" customWidth="1"/>
  </cols>
  <sheetData>
    <row r="1" spans="1:12" x14ac:dyDescent="0.25">
      <c r="A1" s="4"/>
      <c r="B1" s="15" t="s">
        <v>0</v>
      </c>
      <c r="C1" s="15" t="s">
        <v>1</v>
      </c>
    </row>
    <row r="2" spans="1:12" ht="15.75" thickBot="1" x14ac:dyDescent="0.3">
      <c r="A2" s="4" t="s">
        <v>2</v>
      </c>
      <c r="B2" s="4">
        <v>2</v>
      </c>
      <c r="C2" s="4">
        <v>15</v>
      </c>
      <c r="E2" s="27" t="s">
        <v>28</v>
      </c>
      <c r="F2" s="27"/>
      <c r="G2" s="27"/>
      <c r="I2" s="28" t="s">
        <v>29</v>
      </c>
      <c r="J2" s="28"/>
      <c r="K2" s="28"/>
      <c r="L2" t="s">
        <v>38</v>
      </c>
    </row>
    <row r="3" spans="1:12" x14ac:dyDescent="0.25">
      <c r="A3" s="4" t="s">
        <v>3</v>
      </c>
      <c r="B3" s="4">
        <v>4</v>
      </c>
      <c r="C3" s="4">
        <v>30</v>
      </c>
      <c r="E3" s="12"/>
      <c r="F3" s="12" t="s">
        <v>26</v>
      </c>
      <c r="G3" s="12" t="s">
        <v>27</v>
      </c>
      <c r="I3" s="9"/>
      <c r="J3" s="9" t="s">
        <v>26</v>
      </c>
      <c r="K3" s="9" t="s">
        <v>27</v>
      </c>
    </row>
    <row r="4" spans="1:12" x14ac:dyDescent="0.25">
      <c r="A4" s="4" t="s">
        <v>4</v>
      </c>
      <c r="B4" s="4">
        <v>6</v>
      </c>
      <c r="C4" s="4">
        <v>45</v>
      </c>
      <c r="E4" s="13" t="s">
        <v>26</v>
      </c>
      <c r="F4" s="13">
        <v>1</v>
      </c>
      <c r="G4" s="13"/>
      <c r="I4" s="7" t="s">
        <v>26</v>
      </c>
      <c r="J4" s="7">
        <f>VARP('corel covar'!$B$2:$B$7)</f>
        <v>11.666666666666666</v>
      </c>
      <c r="K4" s="7"/>
    </row>
    <row r="5" spans="1:12" ht="15.75" thickBot="1" x14ac:dyDescent="0.3">
      <c r="A5" s="4" t="s">
        <v>5</v>
      </c>
      <c r="B5" s="4">
        <v>8</v>
      </c>
      <c r="C5" s="4">
        <v>60</v>
      </c>
      <c r="E5" s="14" t="s">
        <v>27</v>
      </c>
      <c r="F5" s="14">
        <v>1</v>
      </c>
      <c r="G5" s="14">
        <v>1</v>
      </c>
      <c r="I5" s="8" t="s">
        <v>27</v>
      </c>
      <c r="J5" s="8">
        <v>87.5</v>
      </c>
      <c r="K5" s="8">
        <f>VARP('corel covar'!$C$2:$C$7)</f>
        <v>656.25</v>
      </c>
    </row>
    <row r="6" spans="1:12" x14ac:dyDescent="0.25">
      <c r="A6" s="4" t="s">
        <v>6</v>
      </c>
      <c r="B6" s="4">
        <v>10</v>
      </c>
      <c r="C6" s="4">
        <v>75</v>
      </c>
    </row>
    <row r="7" spans="1:12" x14ac:dyDescent="0.25">
      <c r="A7" s="4" t="s">
        <v>7</v>
      </c>
      <c r="B7" s="4">
        <v>12</v>
      </c>
      <c r="C7" s="4">
        <v>90</v>
      </c>
    </row>
    <row r="10" spans="1:12" ht="15.75" thickBot="1" x14ac:dyDescent="0.3">
      <c r="A10" s="4"/>
      <c r="B10" s="15" t="s">
        <v>0</v>
      </c>
      <c r="C10" s="15" t="s">
        <v>1</v>
      </c>
      <c r="E10" s="27" t="s">
        <v>28</v>
      </c>
      <c r="F10" s="27"/>
      <c r="G10" s="27"/>
      <c r="I10" s="28" t="s">
        <v>29</v>
      </c>
      <c r="J10" s="28"/>
      <c r="K10" s="28"/>
      <c r="L10" t="s">
        <v>38</v>
      </c>
    </row>
    <row r="11" spans="1:12" x14ac:dyDescent="0.25">
      <c r="A11" s="4" t="s">
        <v>2</v>
      </c>
      <c r="B11" s="4">
        <v>2</v>
      </c>
      <c r="C11" s="4">
        <v>90</v>
      </c>
      <c r="E11" s="12"/>
      <c r="F11" s="12" t="s">
        <v>26</v>
      </c>
      <c r="G11" s="12" t="s">
        <v>27</v>
      </c>
      <c r="I11" s="9"/>
      <c r="J11" s="9" t="s">
        <v>26</v>
      </c>
      <c r="K11" s="9" t="s">
        <v>27</v>
      </c>
    </row>
    <row r="12" spans="1:12" x14ac:dyDescent="0.25">
      <c r="A12" s="4" t="s">
        <v>3</v>
      </c>
      <c r="B12" s="4">
        <v>4</v>
      </c>
      <c r="C12" s="4">
        <v>75</v>
      </c>
      <c r="E12" s="13" t="s">
        <v>26</v>
      </c>
      <c r="F12" s="13">
        <v>1</v>
      </c>
      <c r="G12" s="13"/>
      <c r="I12" s="7" t="s">
        <v>26</v>
      </c>
      <c r="J12" s="7">
        <f>VARP('corel covar'!$B$11:$B$16)</f>
        <v>11.666666666666666</v>
      </c>
      <c r="K12" s="7"/>
    </row>
    <row r="13" spans="1:12" ht="15.75" thickBot="1" x14ac:dyDescent="0.3">
      <c r="A13" s="4" t="s">
        <v>4</v>
      </c>
      <c r="B13" s="4">
        <v>6</v>
      </c>
      <c r="C13" s="4">
        <v>60</v>
      </c>
      <c r="E13" s="14" t="s">
        <v>27</v>
      </c>
      <c r="F13" s="14">
        <v>-1</v>
      </c>
      <c r="G13" s="14">
        <v>1</v>
      </c>
      <c r="I13" s="8" t="s">
        <v>27</v>
      </c>
      <c r="J13" s="8">
        <v>-87.5</v>
      </c>
      <c r="K13" s="8">
        <f>VARP('corel covar'!$C$11:$C$16)</f>
        <v>656.25</v>
      </c>
    </row>
    <row r="14" spans="1:12" x14ac:dyDescent="0.25">
      <c r="A14" s="4" t="s">
        <v>5</v>
      </c>
      <c r="B14" s="4">
        <v>8</v>
      </c>
      <c r="C14" s="4">
        <v>45</v>
      </c>
    </row>
    <row r="15" spans="1:12" x14ac:dyDescent="0.25">
      <c r="A15" s="4" t="s">
        <v>6</v>
      </c>
      <c r="B15" s="4">
        <v>10</v>
      </c>
      <c r="C15" s="4">
        <v>30</v>
      </c>
    </row>
    <row r="16" spans="1:12" x14ac:dyDescent="0.25">
      <c r="A16" s="4" t="s">
        <v>7</v>
      </c>
      <c r="B16" s="4">
        <v>12</v>
      </c>
      <c r="C16" s="4">
        <v>15</v>
      </c>
    </row>
    <row r="19" spans="1:4" x14ac:dyDescent="0.25">
      <c r="A19" s="4"/>
      <c r="B19" s="15" t="s">
        <v>0</v>
      </c>
      <c r="C19" s="15" t="s">
        <v>1</v>
      </c>
    </row>
    <row r="20" spans="1:4" x14ac:dyDescent="0.25">
      <c r="A20" s="4" t="s">
        <v>2</v>
      </c>
      <c r="B20" s="4"/>
      <c r="C20" s="4">
        <f ca="1">RAND()</f>
        <v>0.15496734361363984</v>
      </c>
    </row>
    <row r="21" spans="1:4" x14ac:dyDescent="0.25">
      <c r="A21" s="4" t="s">
        <v>3</v>
      </c>
      <c r="B21" s="4"/>
      <c r="C21" s="4">
        <f t="shared" ref="C21:C25" ca="1" si="0">RAND()</f>
        <v>0.2638136858790272</v>
      </c>
    </row>
    <row r="22" spans="1:4" x14ac:dyDescent="0.25">
      <c r="A22" s="4" t="s">
        <v>4</v>
      </c>
      <c r="B22" s="4"/>
      <c r="C22" s="4">
        <f t="shared" ca="1" si="0"/>
        <v>0.52239870794723875</v>
      </c>
    </row>
    <row r="23" spans="1:4" x14ac:dyDescent="0.25">
      <c r="A23" s="4" t="s">
        <v>5</v>
      </c>
      <c r="B23" s="4"/>
      <c r="C23" s="4">
        <f t="shared" ca="1" si="0"/>
        <v>2.4353079749969031E-2</v>
      </c>
    </row>
    <row r="24" spans="1:4" x14ac:dyDescent="0.25">
      <c r="A24" s="4" t="s">
        <v>6</v>
      </c>
      <c r="B24" s="4"/>
      <c r="C24" s="4">
        <f t="shared" ca="1" si="0"/>
        <v>0.67231636090632085</v>
      </c>
    </row>
    <row r="25" spans="1:4" x14ac:dyDescent="0.25">
      <c r="A25" s="4" t="s">
        <v>7</v>
      </c>
      <c r="B25" s="4"/>
      <c r="C25" s="4">
        <f t="shared" ca="1" si="0"/>
        <v>0.97632621539308218</v>
      </c>
    </row>
    <row r="28" spans="1:4" x14ac:dyDescent="0.25">
      <c r="A28" s="11" t="s">
        <v>30</v>
      </c>
    </row>
    <row r="29" spans="1:4" x14ac:dyDescent="0.25">
      <c r="B29" t="s">
        <v>34</v>
      </c>
      <c r="C29" t="s">
        <v>35</v>
      </c>
    </row>
    <row r="30" spans="1:4" x14ac:dyDescent="0.25">
      <c r="A30" t="s">
        <v>28</v>
      </c>
      <c r="B30" t="s">
        <v>31</v>
      </c>
      <c r="C30" t="s">
        <v>32</v>
      </c>
      <c r="D30" t="s">
        <v>36</v>
      </c>
    </row>
    <row r="31" spans="1:4" x14ac:dyDescent="0.25">
      <c r="A31" t="s">
        <v>29</v>
      </c>
      <c r="B31" t="s">
        <v>33</v>
      </c>
      <c r="C31" t="s">
        <v>39</v>
      </c>
      <c r="D31" t="s">
        <v>37</v>
      </c>
    </row>
  </sheetData>
  <mergeCells count="4">
    <mergeCell ref="E2:G2"/>
    <mergeCell ref="E10:G10"/>
    <mergeCell ref="I2:K2"/>
    <mergeCell ref="I10:K1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
  <sheetViews>
    <sheetView workbookViewId="0">
      <selection activeCell="C19" sqref="C19"/>
    </sheetView>
  </sheetViews>
  <sheetFormatPr defaultRowHeight="15" x14ac:dyDescent="0.25"/>
  <sheetData>
    <row r="1" spans="1:13" x14ac:dyDescent="0.25">
      <c r="A1" s="1" t="s">
        <v>8</v>
      </c>
      <c r="B1" s="1">
        <v>0</v>
      </c>
      <c r="C1" s="1">
        <v>1</v>
      </c>
      <c r="D1" s="1">
        <v>2</v>
      </c>
      <c r="E1" s="1">
        <v>3</v>
      </c>
      <c r="F1" s="1">
        <v>4</v>
      </c>
      <c r="G1" s="1">
        <v>5</v>
      </c>
      <c r="H1" s="1">
        <v>6</v>
      </c>
      <c r="I1" s="1">
        <v>7</v>
      </c>
      <c r="J1" s="1">
        <v>8</v>
      </c>
      <c r="K1" s="1">
        <v>9</v>
      </c>
      <c r="L1" s="1">
        <v>10</v>
      </c>
      <c r="M1" s="1">
        <v>11</v>
      </c>
    </row>
    <row r="2" spans="1:13" x14ac:dyDescent="0.25">
      <c r="A2" s="1" t="s">
        <v>9</v>
      </c>
      <c r="B2" s="1">
        <v>120</v>
      </c>
      <c r="C2" s="1">
        <v>150</v>
      </c>
      <c r="D2" s="1">
        <v>240</v>
      </c>
      <c r="E2" s="1">
        <v>540</v>
      </c>
      <c r="F2" s="1">
        <v>210</v>
      </c>
      <c r="G2" s="1">
        <v>380</v>
      </c>
      <c r="H2" s="1">
        <v>120</v>
      </c>
      <c r="I2" s="1">
        <v>870</v>
      </c>
      <c r="J2" s="1">
        <v>250</v>
      </c>
      <c r="K2" s="1">
        <v>1100</v>
      </c>
      <c r="L2" s="1">
        <v>500</v>
      </c>
      <c r="M2" s="1">
        <v>950</v>
      </c>
    </row>
    <row r="3" spans="1:13" x14ac:dyDescent="0.25">
      <c r="A3" t="s">
        <v>40</v>
      </c>
      <c r="B3" t="e">
        <v>#N/A</v>
      </c>
      <c r="C3" t="e">
        <v>#N/A</v>
      </c>
      <c r="D3" t="e">
        <v>#N/A</v>
      </c>
      <c r="E3" t="e">
        <v>#N/A</v>
      </c>
      <c r="F3" t="e">
        <v>#N/A</v>
      </c>
      <c r="G3">
        <f t="shared" ref="G3:M3" si="0">AVERAGE(B2:G2)</f>
        <v>273.33333333333331</v>
      </c>
      <c r="H3">
        <f t="shared" si="0"/>
        <v>273.33333333333331</v>
      </c>
      <c r="I3">
        <f t="shared" si="0"/>
        <v>393.33333333333331</v>
      </c>
      <c r="J3">
        <f t="shared" si="0"/>
        <v>395</v>
      </c>
      <c r="K3">
        <f t="shared" si="0"/>
        <v>488.33333333333331</v>
      </c>
      <c r="L3">
        <f t="shared" si="0"/>
        <v>536.66666666666663</v>
      </c>
      <c r="M3">
        <f t="shared" si="0"/>
        <v>631.66666666666663</v>
      </c>
    </row>
    <row r="4" spans="1:13" x14ac:dyDescent="0.25">
      <c r="A4" t="s">
        <v>41</v>
      </c>
      <c r="B4" t="e">
        <v>#N/A</v>
      </c>
      <c r="C4">
        <f t="shared" ref="C4:M4" si="1">AVERAGE(B2:C2)</f>
        <v>135</v>
      </c>
      <c r="D4">
        <f t="shared" si="1"/>
        <v>195</v>
      </c>
      <c r="E4">
        <f t="shared" si="1"/>
        <v>390</v>
      </c>
      <c r="F4">
        <f t="shared" si="1"/>
        <v>375</v>
      </c>
      <c r="G4">
        <f t="shared" si="1"/>
        <v>295</v>
      </c>
      <c r="H4">
        <f t="shared" si="1"/>
        <v>250</v>
      </c>
      <c r="I4">
        <f t="shared" si="1"/>
        <v>495</v>
      </c>
      <c r="J4">
        <f t="shared" si="1"/>
        <v>560</v>
      </c>
      <c r="K4">
        <f t="shared" si="1"/>
        <v>675</v>
      </c>
      <c r="L4">
        <f t="shared" si="1"/>
        <v>800</v>
      </c>
      <c r="M4">
        <f t="shared" si="1"/>
        <v>725</v>
      </c>
    </row>
    <row r="7" spans="1:13" x14ac:dyDescent="0.25">
      <c r="A7" t="s">
        <v>42</v>
      </c>
      <c r="B7" t="s">
        <v>43</v>
      </c>
    </row>
    <row r="9" spans="1:13" x14ac:dyDescent="0.25">
      <c r="A9" t="s">
        <v>44</v>
      </c>
      <c r="B9" t="s">
        <v>43</v>
      </c>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5"/>
  <sheetViews>
    <sheetView workbookViewId="0">
      <selection activeCell="F36" sqref="F36"/>
    </sheetView>
  </sheetViews>
  <sheetFormatPr defaultRowHeight="15" x14ac:dyDescent="0.25"/>
  <cols>
    <col min="1" max="1" width="21.140625" customWidth="1"/>
    <col min="2" max="2" width="14.5703125" customWidth="1"/>
    <col min="3" max="3" width="22.140625" customWidth="1"/>
    <col min="6" max="6" width="17.140625" customWidth="1"/>
    <col min="7" max="7" width="16" customWidth="1"/>
  </cols>
  <sheetData>
    <row r="1" spans="1:10" x14ac:dyDescent="0.25">
      <c r="A1" s="6" t="s">
        <v>10</v>
      </c>
      <c r="B1" s="6" t="s">
        <v>11</v>
      </c>
      <c r="C1" s="6" t="s">
        <v>12</v>
      </c>
    </row>
    <row r="2" spans="1:10" x14ac:dyDescent="0.25">
      <c r="A2">
        <v>8500</v>
      </c>
      <c r="B2" s="2">
        <v>2</v>
      </c>
      <c r="C2" s="2">
        <v>2800</v>
      </c>
      <c r="F2" t="s">
        <v>70</v>
      </c>
    </row>
    <row r="3" spans="1:10" x14ac:dyDescent="0.25">
      <c r="A3">
        <v>4700</v>
      </c>
      <c r="B3" s="2">
        <v>5</v>
      </c>
      <c r="C3" s="2">
        <v>200</v>
      </c>
      <c r="F3" t="s">
        <v>69</v>
      </c>
    </row>
    <row r="4" spans="1:10" x14ac:dyDescent="0.25">
      <c r="A4">
        <v>5800</v>
      </c>
      <c r="B4" s="2">
        <v>3</v>
      </c>
      <c r="C4" s="2">
        <v>400</v>
      </c>
    </row>
    <row r="5" spans="1:10" x14ac:dyDescent="0.25">
      <c r="A5">
        <v>7400</v>
      </c>
      <c r="B5" s="2">
        <v>2</v>
      </c>
      <c r="C5" s="2">
        <v>500</v>
      </c>
    </row>
    <row r="6" spans="1:10" x14ac:dyDescent="0.25">
      <c r="A6">
        <v>6200</v>
      </c>
      <c r="B6" s="2">
        <v>5</v>
      </c>
      <c r="C6" s="2">
        <v>3200</v>
      </c>
    </row>
    <row r="7" spans="1:10" x14ac:dyDescent="0.25">
      <c r="A7">
        <v>7300</v>
      </c>
      <c r="B7" s="2">
        <v>3</v>
      </c>
      <c r="C7" s="2">
        <v>1800</v>
      </c>
    </row>
    <row r="8" spans="1:10" x14ac:dyDescent="0.25">
      <c r="A8">
        <v>5600</v>
      </c>
      <c r="B8" s="2">
        <v>4</v>
      </c>
      <c r="C8" s="2">
        <v>900</v>
      </c>
    </row>
    <row r="9" spans="1:10" x14ac:dyDescent="0.25">
      <c r="A9" s="17"/>
      <c r="B9" s="17"/>
      <c r="C9" s="17"/>
      <c r="D9" s="17"/>
      <c r="E9" s="17"/>
      <c r="F9" s="17"/>
      <c r="G9" s="17"/>
      <c r="H9" s="17"/>
      <c r="I9" s="17"/>
      <c r="J9" s="17"/>
    </row>
    <row r="10" spans="1:10" x14ac:dyDescent="0.25">
      <c r="A10" t="s">
        <v>45</v>
      </c>
      <c r="J10" s="17"/>
    </row>
    <row r="11" spans="1:10" ht="15.75" thickBot="1" x14ac:dyDescent="0.3">
      <c r="J11" s="17"/>
    </row>
    <row r="12" spans="1:10" x14ac:dyDescent="0.25">
      <c r="A12" s="16" t="s">
        <v>46</v>
      </c>
      <c r="B12" s="16"/>
      <c r="J12" s="17"/>
    </row>
    <row r="13" spans="1:10" x14ac:dyDescent="0.25">
      <c r="A13" s="7" t="s">
        <v>47</v>
      </c>
      <c r="B13" s="7">
        <v>0.98068143057709889</v>
      </c>
      <c r="J13" s="17"/>
    </row>
    <row r="14" spans="1:10" x14ac:dyDescent="0.25">
      <c r="A14" s="7" t="s">
        <v>48</v>
      </c>
      <c r="B14" s="7">
        <v>0.96173606827874514</v>
      </c>
      <c r="J14" s="17"/>
    </row>
    <row r="15" spans="1:10" x14ac:dyDescent="0.25">
      <c r="A15" s="7" t="s">
        <v>49</v>
      </c>
      <c r="B15" s="7">
        <v>0.94260410241811776</v>
      </c>
      <c r="J15" s="17"/>
    </row>
    <row r="16" spans="1:10" x14ac:dyDescent="0.25">
      <c r="A16" s="7" t="s">
        <v>50</v>
      </c>
      <c r="B16" s="7">
        <v>310.52392490364105</v>
      </c>
      <c r="J16" s="17"/>
    </row>
    <row r="17" spans="1:10" ht="15.75" thickBot="1" x14ac:dyDescent="0.3">
      <c r="A17" s="8" t="s">
        <v>51</v>
      </c>
      <c r="B17" s="8">
        <v>7</v>
      </c>
      <c r="J17" s="17"/>
    </row>
    <row r="18" spans="1:10" x14ac:dyDescent="0.25">
      <c r="J18" s="17"/>
    </row>
    <row r="19" spans="1:10" ht="15.75" thickBot="1" x14ac:dyDescent="0.3">
      <c r="A19" t="s">
        <v>52</v>
      </c>
      <c r="J19" s="17"/>
    </row>
    <row r="20" spans="1:10" x14ac:dyDescent="0.25">
      <c r="A20" s="9"/>
      <c r="B20" s="9" t="s">
        <v>57</v>
      </c>
      <c r="C20" s="9" t="s">
        <v>58</v>
      </c>
      <c r="D20" s="9" t="s">
        <v>59</v>
      </c>
      <c r="E20" s="9" t="s">
        <v>60</v>
      </c>
      <c r="F20" s="9" t="s">
        <v>61</v>
      </c>
      <c r="J20" s="17"/>
    </row>
    <row r="21" spans="1:10" x14ac:dyDescent="0.25">
      <c r="A21" s="7" t="s">
        <v>53</v>
      </c>
      <c r="B21" s="7">
        <v>2</v>
      </c>
      <c r="C21" s="7">
        <v>9694299.5682497509</v>
      </c>
      <c r="D21" s="7">
        <v>4847149.7841248754</v>
      </c>
      <c r="E21" s="7">
        <v>50.268544031742614</v>
      </c>
      <c r="F21" s="7">
        <v>1.46412847076885E-3</v>
      </c>
      <c r="G21" t="s">
        <v>71</v>
      </c>
      <c r="J21" s="17"/>
    </row>
    <row r="22" spans="1:10" x14ac:dyDescent="0.25">
      <c r="A22" s="7" t="s">
        <v>54</v>
      </c>
      <c r="B22" s="7">
        <v>4</v>
      </c>
      <c r="C22" s="7">
        <v>385700.43175024848</v>
      </c>
      <c r="D22" s="7">
        <v>96425.107937562119</v>
      </c>
      <c r="E22" s="7"/>
      <c r="F22" s="7"/>
      <c r="J22" s="17"/>
    </row>
    <row r="23" spans="1:10" ht="15.75" thickBot="1" x14ac:dyDescent="0.3">
      <c r="A23" s="8" t="s">
        <v>55</v>
      </c>
      <c r="B23" s="8">
        <v>6</v>
      </c>
      <c r="C23" s="8">
        <v>10080000</v>
      </c>
      <c r="D23" s="8"/>
      <c r="E23" s="8"/>
      <c r="F23" s="8"/>
      <c r="J23" s="17"/>
    </row>
    <row r="24" spans="1:10" ht="15.75" thickBot="1" x14ac:dyDescent="0.3">
      <c r="J24" s="17"/>
    </row>
    <row r="25" spans="1:10" x14ac:dyDescent="0.25">
      <c r="A25" s="9"/>
      <c r="B25" s="9" t="s">
        <v>62</v>
      </c>
      <c r="C25" s="9" t="s">
        <v>50</v>
      </c>
      <c r="D25" s="9" t="s">
        <v>63</v>
      </c>
      <c r="E25" s="9" t="s">
        <v>64</v>
      </c>
      <c r="F25" s="9" t="s">
        <v>65</v>
      </c>
      <c r="G25" s="9" t="s">
        <v>66</v>
      </c>
      <c r="H25" s="9" t="s">
        <v>67</v>
      </c>
      <c r="I25" s="9" t="s">
        <v>68</v>
      </c>
      <c r="J25" s="17"/>
    </row>
    <row r="26" spans="1:10" x14ac:dyDescent="0.25">
      <c r="A26" s="7" t="s">
        <v>56</v>
      </c>
      <c r="B26" s="7">
        <v>8536.2138824310859</v>
      </c>
      <c r="C26" s="7">
        <v>386.91174784357685</v>
      </c>
      <c r="D26" s="7">
        <v>22.062431368411591</v>
      </c>
      <c r="E26" s="7">
        <v>2.4981174336364867E-5</v>
      </c>
      <c r="F26" s="7">
        <v>7461.974653987264</v>
      </c>
      <c r="G26" s="7">
        <v>9610.453110874907</v>
      </c>
      <c r="H26" s="7">
        <v>7461.974653987264</v>
      </c>
      <c r="I26" s="7">
        <v>9610.453110874907</v>
      </c>
      <c r="J26" s="17"/>
    </row>
    <row r="27" spans="1:10" x14ac:dyDescent="0.25">
      <c r="A27" s="7" t="s">
        <v>11</v>
      </c>
      <c r="B27" s="7">
        <v>-835.72235137827977</v>
      </c>
      <c r="C27" s="7">
        <v>99.653044691667603</v>
      </c>
      <c r="D27" s="7">
        <v>-8.3863202972277868</v>
      </c>
      <c r="E27" s="7">
        <v>1.1060639246037785E-3</v>
      </c>
      <c r="F27" s="7">
        <v>-1112.4035595305172</v>
      </c>
      <c r="G27" s="7">
        <v>-559.04114322604232</v>
      </c>
      <c r="H27" s="7">
        <v>-1112.4035595305172</v>
      </c>
      <c r="I27" s="7">
        <v>-559.04114322604232</v>
      </c>
      <c r="J27" s="17"/>
    </row>
    <row r="28" spans="1:10" ht="15.75" thickBot="1" x14ac:dyDescent="0.3">
      <c r="A28" s="8" t="s">
        <v>12</v>
      </c>
      <c r="B28" s="8">
        <v>0.59222849551643975</v>
      </c>
      <c r="C28" s="8">
        <v>0.10434680300246535</v>
      </c>
      <c r="D28" s="8">
        <v>5.6755787285830639</v>
      </c>
      <c r="E28" s="8">
        <v>4.7553093865151325E-3</v>
      </c>
      <c r="F28" s="8">
        <v>0.30251532507720641</v>
      </c>
      <c r="G28" s="8">
        <v>0.88194166595567314</v>
      </c>
      <c r="H28" s="8">
        <v>0.30251532507720641</v>
      </c>
      <c r="I28" s="8">
        <v>0.88194166595567314</v>
      </c>
      <c r="J28" s="17"/>
    </row>
    <row r="30" spans="1:10" x14ac:dyDescent="0.25">
      <c r="A30" t="s">
        <v>72</v>
      </c>
    </row>
    <row r="31" spans="1:10" x14ac:dyDescent="0.25">
      <c r="A31" t="s">
        <v>73</v>
      </c>
    </row>
    <row r="33" spans="1:9" x14ac:dyDescent="0.25">
      <c r="A33" s="20" t="s">
        <v>79</v>
      </c>
      <c r="B33" s="21">
        <f>B26</f>
        <v>8536.2138824310859</v>
      </c>
      <c r="C33" s="22" t="s">
        <v>74</v>
      </c>
      <c r="D33" s="22">
        <f>B27</f>
        <v>-835.72235137827977</v>
      </c>
      <c r="E33" s="23" t="s">
        <v>75</v>
      </c>
      <c r="F33" s="23" t="s">
        <v>74</v>
      </c>
      <c r="G33" s="23">
        <f>B28</f>
        <v>0.59222849551643975</v>
      </c>
      <c r="H33" s="23" t="s">
        <v>76</v>
      </c>
      <c r="I33" s="23" t="str">
        <f>A28</f>
        <v>Advertising</v>
      </c>
    </row>
    <row r="34" spans="1:9" x14ac:dyDescent="0.25">
      <c r="A34" s="10"/>
    </row>
    <row r="35" spans="1:9" x14ac:dyDescent="0.25">
      <c r="A35" s="10" t="s">
        <v>80</v>
      </c>
    </row>
    <row r="37" spans="1:9" x14ac:dyDescent="0.25">
      <c r="A37" s="24" t="s">
        <v>10</v>
      </c>
      <c r="B37" s="24" t="s">
        <v>77</v>
      </c>
      <c r="C37" s="24" t="s">
        <v>78</v>
      </c>
    </row>
    <row r="38" spans="1:9" x14ac:dyDescent="0.25">
      <c r="A38" s="4">
        <v>8500</v>
      </c>
      <c r="B38" s="25">
        <f>$B$26+$B$27*B2+$B$28*C2</f>
        <v>8523.0089671205569</v>
      </c>
      <c r="C38" s="26">
        <f>ABS(A38-B38)</f>
        <v>23.008967120556918</v>
      </c>
    </row>
    <row r="39" spans="1:9" x14ac:dyDescent="0.25">
      <c r="A39" s="4">
        <v>4700</v>
      </c>
      <c r="B39" s="25">
        <f t="shared" ref="B39:B44" si="0">$B$26+$B$27*B3+$B$28*C3</f>
        <v>4476.0478246429748</v>
      </c>
      <c r="C39" s="26">
        <f t="shared" ref="C39:C44" si="1">ABS(A39-B39)</f>
        <v>223.95217535702523</v>
      </c>
    </row>
    <row r="40" spans="1:9" x14ac:dyDescent="0.25">
      <c r="A40" s="4">
        <v>5800</v>
      </c>
      <c r="B40" s="25">
        <f t="shared" si="0"/>
        <v>6265.9382265028225</v>
      </c>
      <c r="C40" s="26">
        <f t="shared" si="1"/>
        <v>465.93822650282254</v>
      </c>
    </row>
    <row r="41" spans="1:9" x14ac:dyDescent="0.25">
      <c r="A41" s="4">
        <v>7400</v>
      </c>
      <c r="B41" s="25">
        <f t="shared" si="0"/>
        <v>7160.8834274327464</v>
      </c>
      <c r="C41" s="26">
        <f t="shared" si="1"/>
        <v>239.11657256725357</v>
      </c>
    </row>
    <row r="42" spans="1:9" x14ac:dyDescent="0.25">
      <c r="A42" s="4">
        <v>6200</v>
      </c>
      <c r="B42" s="25">
        <f t="shared" si="0"/>
        <v>6252.7333111922944</v>
      </c>
      <c r="C42" s="26">
        <f t="shared" si="1"/>
        <v>52.733311192294423</v>
      </c>
    </row>
    <row r="43" spans="1:9" x14ac:dyDescent="0.25">
      <c r="A43" s="4">
        <v>7300</v>
      </c>
      <c r="B43" s="25">
        <f t="shared" si="0"/>
        <v>7095.0581202258381</v>
      </c>
      <c r="C43" s="26">
        <f t="shared" si="1"/>
        <v>204.94187977416186</v>
      </c>
    </row>
    <row r="44" spans="1:9" x14ac:dyDescent="0.25">
      <c r="A44" s="4">
        <v>5600</v>
      </c>
      <c r="B44" s="25">
        <f t="shared" si="0"/>
        <v>5726.3301228827631</v>
      </c>
      <c r="C44" s="26">
        <f t="shared" si="1"/>
        <v>126.33012288276313</v>
      </c>
    </row>
    <row r="45" spans="1:9" x14ac:dyDescent="0.25">
      <c r="B45" s="19"/>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4"/>
  <sheetViews>
    <sheetView tabSelected="1" workbookViewId="0">
      <selection activeCell="G7" sqref="G7"/>
    </sheetView>
  </sheetViews>
  <sheetFormatPr defaultRowHeight="15" x14ac:dyDescent="0.25"/>
  <cols>
    <col min="2" max="2" width="16" customWidth="1"/>
    <col min="5" max="5" width="16.28515625" customWidth="1"/>
    <col min="9" max="9" width="20.42578125" customWidth="1"/>
    <col min="11" max="11" width="14.7109375" customWidth="1"/>
  </cols>
  <sheetData>
    <row r="1" spans="1:12" ht="28.5" x14ac:dyDescent="0.45">
      <c r="A1" s="3" t="s">
        <v>13</v>
      </c>
    </row>
    <row r="3" spans="1:12" x14ac:dyDescent="0.25">
      <c r="B3" s="4"/>
      <c r="C3" s="24" t="s">
        <v>14</v>
      </c>
      <c r="D3" s="24" t="s">
        <v>15</v>
      </c>
      <c r="E3" s="24" t="s">
        <v>16</v>
      </c>
      <c r="K3" s="6" t="s">
        <v>81</v>
      </c>
      <c r="L3" s="6" t="s">
        <v>82</v>
      </c>
    </row>
    <row r="4" spans="1:12" x14ac:dyDescent="0.25">
      <c r="B4" s="4" t="s">
        <v>17</v>
      </c>
      <c r="C4" s="4">
        <v>100</v>
      </c>
      <c r="D4" s="4">
        <v>300</v>
      </c>
      <c r="E4" s="4">
        <v>50</v>
      </c>
      <c r="K4" t="s">
        <v>83</v>
      </c>
      <c r="L4" t="s">
        <v>84</v>
      </c>
    </row>
    <row r="5" spans="1:12" x14ac:dyDescent="0.25">
      <c r="G5" s="29" t="s">
        <v>18</v>
      </c>
      <c r="H5" s="30"/>
      <c r="I5" s="24" t="s">
        <v>18</v>
      </c>
      <c r="K5" t="s">
        <v>85</v>
      </c>
      <c r="L5" t="s">
        <v>86</v>
      </c>
    </row>
    <row r="6" spans="1:12" x14ac:dyDescent="0.25">
      <c r="G6" s="15" t="s">
        <v>19</v>
      </c>
      <c r="H6" s="4"/>
      <c r="I6" s="24" t="s">
        <v>20</v>
      </c>
      <c r="K6" t="s">
        <v>87</v>
      </c>
      <c r="L6" t="s">
        <v>88</v>
      </c>
    </row>
    <row r="7" spans="1:12" x14ac:dyDescent="0.25">
      <c r="B7" s="4" t="s">
        <v>21</v>
      </c>
      <c r="C7" s="4">
        <v>300</v>
      </c>
      <c r="D7" s="4">
        <v>1200</v>
      </c>
      <c r="E7" s="4">
        <v>120</v>
      </c>
      <c r="G7" s="4">
        <f>SUMPRODUCT(Capital,Order_Size)</f>
        <v>93000</v>
      </c>
      <c r="H7" s="4" t="s">
        <v>22</v>
      </c>
      <c r="I7" s="4">
        <v>93000</v>
      </c>
      <c r="K7" t="s">
        <v>89</v>
      </c>
      <c r="L7" t="s">
        <v>90</v>
      </c>
    </row>
    <row r="8" spans="1:12" x14ac:dyDescent="0.25">
      <c r="B8" s="4" t="s">
        <v>23</v>
      </c>
      <c r="C8" s="4">
        <v>0.5</v>
      </c>
      <c r="D8" s="4">
        <v>1</v>
      </c>
      <c r="E8" s="4">
        <v>0.5</v>
      </c>
      <c r="G8" s="4">
        <f>SUMPRODUCT(Storage,Order_Size)</f>
        <v>101</v>
      </c>
      <c r="H8" s="4" t="s">
        <v>22</v>
      </c>
      <c r="I8" s="4">
        <v>101</v>
      </c>
    </row>
    <row r="11" spans="1:12" x14ac:dyDescent="0.25">
      <c r="B11" s="4"/>
      <c r="C11" s="24" t="s">
        <v>14</v>
      </c>
      <c r="D11" s="24" t="s">
        <v>15</v>
      </c>
      <c r="E11" s="24" t="s">
        <v>16</v>
      </c>
      <c r="I11" t="s">
        <v>24</v>
      </c>
    </row>
    <row r="12" spans="1:12" x14ac:dyDescent="0.25">
      <c r="B12" s="4" t="s">
        <v>25</v>
      </c>
      <c r="C12" s="4">
        <v>94</v>
      </c>
      <c r="D12" s="4">
        <v>54</v>
      </c>
      <c r="E12" s="4">
        <v>0</v>
      </c>
      <c r="I12" s="5">
        <f>SUMPRODUCT(Order_Size,Unit_Profit)</f>
        <v>25600</v>
      </c>
    </row>
    <row r="14" spans="1:12" x14ac:dyDescent="0.25">
      <c r="B14" s="18"/>
    </row>
  </sheetData>
  <mergeCells count="1">
    <mergeCell ref="G5:H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corel covar</vt:lpstr>
      <vt:lpstr>MA</vt:lpstr>
      <vt:lpstr>Regresi</vt:lpstr>
      <vt:lpstr>Solver</vt:lpstr>
      <vt:lpstr>Capital</vt:lpstr>
      <vt:lpstr>Order_Size</vt:lpstr>
      <vt:lpstr>Solver!OrderSize</vt:lpstr>
      <vt:lpstr>Resources_used</vt:lpstr>
      <vt:lpstr>Storage</vt:lpstr>
      <vt:lpstr>Unit_Profit</vt:lpstr>
      <vt:lpstr>Solver!UnitProfit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Farham Harvianto</cp:lastModifiedBy>
  <dcterms:created xsi:type="dcterms:W3CDTF">2018-11-15T00:22:41Z</dcterms:created>
  <dcterms:modified xsi:type="dcterms:W3CDTF">2018-11-15T07:01:06Z</dcterms:modified>
</cp:coreProperties>
</file>