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2973F0F3-B2B1-4A6A-9FD3-648AD0423CA5}" xr6:coauthVersionLast="47" xr6:coauthVersionMax="47" xr10:uidLastSave="{00000000-0000-0000-0000-000000000000}"/>
  <bookViews>
    <workbookView xWindow="28680" yWindow="-120" windowWidth="29040" windowHeight="15840" tabRatio="4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K11" i="1"/>
  <c r="J11" i="1"/>
  <c r="I11" i="1"/>
  <c r="H11" i="1"/>
  <c r="G11" i="1"/>
  <c r="F11" i="1"/>
  <c r="E11" i="1"/>
  <c r="D11" i="1"/>
  <c r="K10" i="1" l="1"/>
  <c r="L10" i="1"/>
  <c r="J10" i="1"/>
  <c r="I10" i="1"/>
  <c r="H10" i="1"/>
  <c r="G10" i="1"/>
  <c r="F10" i="1"/>
  <c r="E10" i="1"/>
  <c r="D10" i="1"/>
  <c r="D6" i="1"/>
  <c r="C6" i="1"/>
  <c r="D5" i="1"/>
  <c r="E5" i="1" s="1"/>
  <c r="F5" i="1" s="1"/>
  <c r="G5" i="1" s="1"/>
  <c r="H5" i="1" s="1"/>
  <c r="I5" i="1" s="1"/>
  <c r="J5" i="1" s="1"/>
  <c r="K5" i="1" s="1"/>
  <c r="L5" i="1" s="1"/>
  <c r="D4" i="1" l="1"/>
  <c r="D7" i="1" s="1"/>
  <c r="D8" i="1" s="1"/>
  <c r="E4" i="1"/>
  <c r="E7" i="1" s="1"/>
  <c r="C4" i="1"/>
  <c r="C7" i="1" s="1"/>
  <c r="C8" i="1" s="1"/>
  <c r="F3" i="1"/>
  <c r="F4" i="1" s="1"/>
  <c r="F7" i="1" s="1"/>
  <c r="E2" i="1"/>
  <c r="F2" i="1" s="1"/>
  <c r="G2" i="1" s="1"/>
  <c r="H2" i="1" s="1"/>
  <c r="I2" i="1" s="1"/>
  <c r="J2" i="1" s="1"/>
  <c r="K2" i="1" s="1"/>
  <c r="L2" i="1" s="1"/>
  <c r="D1" i="1"/>
  <c r="E1" i="1" s="1"/>
  <c r="F1" i="1" s="1"/>
  <c r="G1" i="1" s="1"/>
  <c r="H1" i="1" s="1"/>
  <c r="I1" i="1" s="1"/>
  <c r="J1" i="1" s="1"/>
  <c r="K1" i="1" s="1"/>
  <c r="L1" i="1" s="1"/>
  <c r="F6" i="1" l="1"/>
  <c r="F8" i="1" s="1"/>
  <c r="G3" i="1"/>
  <c r="E6" i="1"/>
  <c r="E8" i="1" s="1"/>
  <c r="H3" i="1" l="1"/>
  <c r="G4" i="1"/>
  <c r="G7" i="1" s="1"/>
  <c r="G6" i="1"/>
  <c r="G8" i="1" s="1"/>
  <c r="I3" i="1" l="1"/>
  <c r="H4" i="1"/>
  <c r="H7" i="1" s="1"/>
  <c r="H6" i="1"/>
  <c r="H8" i="1" s="1"/>
  <c r="J3" i="1" l="1"/>
  <c r="I4" i="1"/>
  <c r="I7" i="1" s="1"/>
  <c r="I6" i="1"/>
  <c r="I8" i="1" s="1"/>
  <c r="K3" i="1" l="1"/>
  <c r="J4" i="1"/>
  <c r="J7" i="1" s="1"/>
  <c r="J6" i="1"/>
  <c r="J8" i="1" s="1"/>
  <c r="L3" i="1" l="1"/>
  <c r="K4" i="1"/>
  <c r="K7" i="1" s="1"/>
  <c r="K6" i="1"/>
  <c r="K8" i="1" s="1"/>
  <c r="L4" i="1" l="1"/>
  <c r="L7" i="1" s="1"/>
  <c r="L6" i="1"/>
  <c r="L8" i="1" s="1"/>
</calcChain>
</file>

<file path=xl/sharedStrings.xml><?xml version="1.0" encoding="utf-8"?>
<sst xmlns="http://schemas.openxmlformats.org/spreadsheetml/2006/main" count="23" uniqueCount="23">
  <si>
    <t>Simulation Results</t>
  </si>
  <si>
    <t>Name</t>
  </si>
  <si>
    <t>Symbol, Eq</t>
  </si>
  <si>
    <t>Traffic Intensity</t>
  </si>
  <si>
    <r>
      <t>W</t>
    </r>
    <r>
      <rPr>
        <vertAlign val="subscript"/>
        <sz val="11"/>
        <color theme="1"/>
        <rFont val="Calibri"/>
        <family val="2"/>
        <scheme val="minor"/>
      </rPr>
      <t>s</t>
    </r>
  </si>
  <si>
    <t>Server-1 Arrival Rate</t>
  </si>
  <si>
    <t xml:space="preserve">Server-1 Departure Rate </t>
  </si>
  <si>
    <t>Server-2 Arrival Rate</t>
  </si>
  <si>
    <t xml:space="preserve">Server-2 Departure Rate </t>
  </si>
  <si>
    <t>Server-1 Traffic Intensity</t>
  </si>
  <si>
    <t>Server-2 Traffic Intensity</t>
  </si>
  <si>
    <t>λ1</t>
  </si>
  <si>
    <t>μ1</t>
  </si>
  <si>
    <t>λ2</t>
  </si>
  <si>
    <t>μ2</t>
  </si>
  <si>
    <t xml:space="preserve"> ρ1 = λ1/μ1</t>
  </si>
  <si>
    <t xml:space="preserve"> ρ2 = λ2/μ2</t>
  </si>
  <si>
    <t>Lq = (Lq1 + Lq2)/2</t>
  </si>
  <si>
    <t xml:space="preserve"> ρ =  ρ1* ρ2</t>
  </si>
  <si>
    <t>Lu = (Lu1+Lu2)/2</t>
  </si>
  <si>
    <t>Average Queue Length</t>
  </si>
  <si>
    <t>Avegage Server Utilization</t>
  </si>
  <si>
    <t xml:space="preserve"> Average System 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</si>
</sst>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Intensity</a:t>
            </a:r>
            <a:r>
              <a:rPr lang="en-US" baseline="0"/>
              <a:t> vs Average </a:t>
            </a:r>
            <a:r>
              <a:rPr lang="en-US"/>
              <a:t>Server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85334512482286"/>
          <c:y val="0.13096751412429378"/>
          <c:w val="0.83219627147418485"/>
          <c:h val="0.6201504737755237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Sheet1!$A$11:$B$11</c:f>
              <c:strCache>
                <c:ptCount val="2"/>
                <c:pt idx="0">
                  <c:v>Avegage Server Utilization</c:v>
                </c:pt>
                <c:pt idx="1">
                  <c:v>Lu = (Lu1+Lu2)/2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Sheet1!$C$8:$V$8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0.19999999999999998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0.70000000000000007</c:v>
                </c:pt>
                <c:pt idx="8">
                  <c:v>0.79999999999999993</c:v>
                </c:pt>
                <c:pt idx="9">
                  <c:v>0.9</c:v>
                </c:pt>
              </c:numCache>
            </c:numRef>
          </c:xVal>
          <c:yVal>
            <c:numRef>
              <c:f>Sheet1!$C$11:$V$11</c:f>
              <c:numCache>
                <c:formatCode>0.0000</c:formatCode>
                <c:ptCount val="20"/>
                <c:pt idx="0">
                  <c:v>0</c:v>
                </c:pt>
                <c:pt idx="1">
                  <c:v>5.051655E-2</c:v>
                </c:pt>
                <c:pt idx="2">
                  <c:v>0.11284020000000002</c:v>
                </c:pt>
                <c:pt idx="3">
                  <c:v>0.16590917999999999</c:v>
                </c:pt>
                <c:pt idx="4">
                  <c:v>0.23094400000000001</c:v>
                </c:pt>
                <c:pt idx="5">
                  <c:v>0.32380630999999999</c:v>
                </c:pt>
                <c:pt idx="6">
                  <c:v>0.43357498999999999</c:v>
                </c:pt>
                <c:pt idx="7">
                  <c:v>0.51815774999999997</c:v>
                </c:pt>
                <c:pt idx="8">
                  <c:v>0.59435532000000002</c:v>
                </c:pt>
                <c:pt idx="9">
                  <c:v>0.69818294000000003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F-4CA2-9F92-E5D9850F1A65}"/>
            </c:ext>
          </c:extLst>
        </c:ser>
        <c:ser>
          <c:idx val="1"/>
          <c:order val="1"/>
          <c:tx>
            <c:strRef>
              <c:f>Sheet1!$A$15:$B$15</c:f>
              <c:strCache>
                <c:ptCount val="2"/>
                <c:pt idx="0">
                  <c:v> Average System Waiting Time</c:v>
                </c:pt>
                <c:pt idx="1">
                  <c:v>Ws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Sheet1!$C$8:$V$8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0.19999999999999998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0.70000000000000007</c:v>
                </c:pt>
                <c:pt idx="8">
                  <c:v>0.79999999999999993</c:v>
                </c:pt>
                <c:pt idx="9">
                  <c:v>0.9</c:v>
                </c:pt>
              </c:numCache>
            </c:numRef>
          </c:xVal>
          <c:yVal>
            <c:numRef>
              <c:f>Sheet1!$C$15:$V$15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F-4CA2-9F92-E5D9850F1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645312"/>
        <c:axId val="1629638784"/>
      </c:scatterChart>
      <c:valAx>
        <c:axId val="16296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 Intensity  </a:t>
                </a:r>
                <a:r>
                  <a:rPr lang="el-GR"/>
                  <a:t>ρ
</a:t>
                </a:r>
              </a:p>
            </c:rich>
          </c:tx>
          <c:layout>
            <c:manualLayout>
              <c:xMode val="edge"/>
              <c:yMode val="edge"/>
              <c:x val="0.44673443221491765"/>
              <c:y val="0.85421921571244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38784"/>
        <c:crosses val="autoZero"/>
        <c:crossBetween val="midCat"/>
      </c:valAx>
      <c:valAx>
        <c:axId val="16296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Server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4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Intensity vs Average System Waiting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0340525616116"/>
          <c:y val="0.12351449275362321"/>
          <c:w val="0.83678750383474798"/>
          <c:h val="0.654462227547643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Sheet1!$A$12:$B$12</c:f>
              <c:strCache>
                <c:ptCount val="2"/>
                <c:pt idx="0">
                  <c:v> Average System Waiting Time</c:v>
                </c:pt>
                <c:pt idx="1">
                  <c:v>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Sheet1!$C$8:$V$8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0.19999999999999998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0.70000000000000007</c:v>
                </c:pt>
                <c:pt idx="8">
                  <c:v>0.79999999999999993</c:v>
                </c:pt>
                <c:pt idx="9">
                  <c:v>0.9</c:v>
                </c:pt>
              </c:numCache>
            </c:numRef>
          </c:xVal>
          <c:yVal>
            <c:numRef>
              <c:f>Sheet1!$C$12:$V$12</c:f>
              <c:numCache>
                <c:formatCode>0.0000</c:formatCode>
                <c:ptCount val="20"/>
                <c:pt idx="0">
                  <c:v>0</c:v>
                </c:pt>
                <c:pt idx="1">
                  <c:v>1.3764999999999999E-2</c:v>
                </c:pt>
                <c:pt idx="2">
                  <c:v>5.1764999999999999E-2</c:v>
                </c:pt>
                <c:pt idx="3">
                  <c:v>8.301E-2</c:v>
                </c:pt>
                <c:pt idx="4">
                  <c:v>0.1159</c:v>
                </c:pt>
                <c:pt idx="5">
                  <c:v>0.1598</c:v>
                </c:pt>
                <c:pt idx="6">
                  <c:v>0.19359999999999999</c:v>
                </c:pt>
                <c:pt idx="7">
                  <c:v>0.26790000000000003</c:v>
                </c:pt>
                <c:pt idx="8">
                  <c:v>0.37240000000000001</c:v>
                </c:pt>
                <c:pt idx="9">
                  <c:v>0.56299999999999994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5-4084-9EED-0C9D9EE47277}"/>
            </c:ext>
          </c:extLst>
        </c:ser>
        <c:ser>
          <c:idx val="1"/>
          <c:order val="1"/>
          <c:tx>
            <c:strRef>
              <c:f>Sheet1!$A$18:$B$18</c:f>
              <c:strCache>
                <c:ptCount val="2"/>
                <c:pt idx="0">
                  <c:v> Average System Waiting Time</c:v>
                </c:pt>
                <c:pt idx="1">
                  <c:v>Ws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Sheet1!$C$8:$V$8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0.19999999999999998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0.70000000000000007</c:v>
                </c:pt>
                <c:pt idx="8">
                  <c:v>0.79999999999999993</c:v>
                </c:pt>
                <c:pt idx="9">
                  <c:v>0.9</c:v>
                </c:pt>
              </c:numCache>
            </c:numRef>
          </c:xVal>
          <c:yVal>
            <c:numRef>
              <c:f>Sheet1!$C$18:$V$18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5-4084-9EED-0C9D9EE47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51872"/>
        <c:axId val="1666652416"/>
      </c:scatterChart>
      <c:valAx>
        <c:axId val="16666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 Intensity </a:t>
                </a:r>
                <a:r>
                  <a:rPr lang="el-GR" sz="1000" b="0" i="0" u="none" strike="noStrike" baseline="0">
                    <a:effectLst/>
                  </a:rPr>
                  <a:t>ρ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266676892661139"/>
              <c:y val="0.84753566130320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52416"/>
        <c:crosses val="autoZero"/>
        <c:crossBetween val="midCat"/>
      </c:valAx>
      <c:valAx>
        <c:axId val="16666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System Waiting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5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Intensity</a:t>
            </a:r>
            <a:r>
              <a:rPr lang="en-US" baseline="0"/>
              <a:t> vs </a:t>
            </a:r>
            <a:r>
              <a:rPr lang="en-US"/>
              <a:t>Average Queue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Sheet1!$A$10:$B$10</c:f>
              <c:strCache>
                <c:ptCount val="2"/>
                <c:pt idx="0">
                  <c:v>Average Queue Length</c:v>
                </c:pt>
                <c:pt idx="1">
                  <c:v>Lq = (Lq1 + Lq2)/2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Sheet1!$C$8:$V$8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0.19999999999999998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0.70000000000000007</c:v>
                </c:pt>
                <c:pt idx="8">
                  <c:v>0.79999999999999993</c:v>
                </c:pt>
                <c:pt idx="9">
                  <c:v>0.9</c:v>
                </c:pt>
              </c:numCache>
            </c:numRef>
          </c:xVal>
          <c:yVal>
            <c:numRef>
              <c:f>Sheet1!$C$10:$V$10</c:f>
              <c:numCache>
                <c:formatCode>0.0000</c:formatCode>
                <c:ptCount val="20"/>
                <c:pt idx="0">
                  <c:v>0</c:v>
                </c:pt>
                <c:pt idx="1">
                  <c:v>2.40136E-3</c:v>
                </c:pt>
                <c:pt idx="2">
                  <c:v>1.5177435E-2</c:v>
                </c:pt>
                <c:pt idx="3">
                  <c:v>4.1288260000000007E-2</c:v>
                </c:pt>
                <c:pt idx="4">
                  <c:v>9.5447099999999993E-2</c:v>
                </c:pt>
                <c:pt idx="5">
                  <c:v>0.25001185999999997</c:v>
                </c:pt>
                <c:pt idx="6">
                  <c:v>0.41168699999999997</c:v>
                </c:pt>
                <c:pt idx="7">
                  <c:v>0.73384479999999996</c:v>
                </c:pt>
                <c:pt idx="8">
                  <c:v>1.2821364</c:v>
                </c:pt>
                <c:pt idx="9">
                  <c:v>2.6901450000000002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9-4C0E-8E88-FE264CD8E349}"/>
            </c:ext>
          </c:extLst>
        </c:ser>
        <c:ser>
          <c:idx val="1"/>
          <c:order val="1"/>
          <c:tx>
            <c:strRef>
              <c:f>Sheet1!$A$14:$B$14</c:f>
              <c:strCache>
                <c:ptCount val="2"/>
                <c:pt idx="0">
                  <c:v> Average System Waiting Time</c:v>
                </c:pt>
                <c:pt idx="1">
                  <c:v>Ws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Sheet1!$C$8:$V$8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0.19999999999999998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0.70000000000000007</c:v>
                </c:pt>
                <c:pt idx="8">
                  <c:v>0.79999999999999993</c:v>
                </c:pt>
                <c:pt idx="9">
                  <c:v>0.9</c:v>
                </c:pt>
              </c:numCache>
            </c:numRef>
          </c:xVal>
          <c:yVal>
            <c:numRef>
              <c:f>Sheet1!$C$14:$V$14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9-4C0E-8E88-FE264CD8E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45888"/>
        <c:axId val="1666652960"/>
      </c:scatterChart>
      <c:valAx>
        <c:axId val="16666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</a:t>
                </a:r>
                <a:r>
                  <a:rPr lang="en-US" baseline="0"/>
                  <a:t> Intensity </a:t>
                </a:r>
                <a:r>
                  <a:rPr lang="el-GR" baseline="0"/>
                  <a:t> 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52960"/>
        <c:crosses val="autoZero"/>
        <c:crossBetween val="midCat"/>
      </c:valAx>
      <c:valAx>
        <c:axId val="16666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Queue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427160</xdr:colOff>
      <xdr:row>13</xdr:row>
      <xdr:rowOff>124558</xdr:rowOff>
    </xdr:from>
    <xdr:to>
      <xdr:col>14</xdr:col>
      <xdr:colOff>570035</xdr:colOff>
      <xdr:row>33</xdr:row>
      <xdr:rowOff>65209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232263</xdr:colOff>
      <xdr:row>33</xdr:row>
      <xdr:rowOff>181268</xdr:rowOff>
    </xdr:from>
    <xdr:to>
      <xdr:col>5</xdr:col>
      <xdr:colOff>338358</xdr:colOff>
      <xdr:row>54</xdr:row>
      <xdr:rowOff>1612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105214</xdr:colOff>
      <xdr:row>13</xdr:row>
      <xdr:rowOff>80597</xdr:rowOff>
    </xdr:from>
    <xdr:to>
      <xdr:col>5</xdr:col>
      <xdr:colOff>110929</xdr:colOff>
      <xdr:row>33</xdr:row>
      <xdr:rowOff>61253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zoomScale="130" zoomScaleNormal="130" workbookViewId="0">
      <selection activeCell="O10" sqref="O10"/>
    </sheetView>
  </sheetViews>
  <sheetFormatPr defaultRowHeight="14.4" x14ac:dyDescent="0.3"/>
  <cols>
    <col min="1" max="1" width="38.88671875" style="2" customWidth="1"/>
    <col min="2" max="2" width="18.21875" style="1" customWidth="1"/>
    <col min="3" max="3" width="9" style="1" customWidth="1"/>
    <col min="4" max="16384" width="8.88671875" style="1"/>
  </cols>
  <sheetData>
    <row r="1" spans="1:22" s="4" customFormat="1" ht="15.6" thickTop="1" thickBot="1" x14ac:dyDescent="0.35">
      <c r="A1" s="6" t="s">
        <v>1</v>
      </c>
      <c r="B1" s="7" t="s">
        <v>2</v>
      </c>
      <c r="C1" s="7">
        <v>1</v>
      </c>
      <c r="D1" s="7">
        <f>C1+1</f>
        <v>2</v>
      </c>
      <c r="E1" s="7">
        <f t="shared" ref="E1:L1" si="0">D1+1</f>
        <v>3</v>
      </c>
      <c r="F1" s="7">
        <f t="shared" si="0"/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8">
        <f t="shared" si="0"/>
        <v>10</v>
      </c>
      <c r="M1"/>
      <c r="N1"/>
      <c r="O1"/>
      <c r="P1"/>
      <c r="Q1"/>
      <c r="R1"/>
      <c r="S1"/>
      <c r="T1"/>
      <c r="U1"/>
      <c r="V1"/>
    </row>
    <row r="2" spans="1:22" ht="15" thickTop="1" x14ac:dyDescent="0.3">
      <c r="A2" s="9" t="s">
        <v>5</v>
      </c>
      <c r="B2" s="10" t="s">
        <v>11</v>
      </c>
      <c r="C2" s="10">
        <v>0</v>
      </c>
      <c r="D2" s="10">
        <v>1</v>
      </c>
      <c r="E2" s="10">
        <f>D2+1</f>
        <v>2</v>
      </c>
      <c r="F2" s="10">
        <f t="shared" ref="F2:L3" si="1">E2+1</f>
        <v>3</v>
      </c>
      <c r="G2" s="10">
        <f t="shared" si="1"/>
        <v>4</v>
      </c>
      <c r="H2" s="10">
        <f t="shared" si="1"/>
        <v>5</v>
      </c>
      <c r="I2" s="10">
        <f t="shared" si="1"/>
        <v>6</v>
      </c>
      <c r="J2" s="10">
        <f t="shared" si="1"/>
        <v>7</v>
      </c>
      <c r="K2" s="10">
        <f t="shared" si="1"/>
        <v>8</v>
      </c>
      <c r="L2" s="11">
        <f t="shared" si="1"/>
        <v>9</v>
      </c>
    </row>
    <row r="3" spans="1:22" x14ac:dyDescent="0.3">
      <c r="A3" s="9" t="s">
        <v>6</v>
      </c>
      <c r="B3" s="10" t="s">
        <v>12</v>
      </c>
      <c r="C3" s="10">
        <v>1</v>
      </c>
      <c r="D3" s="10">
        <v>2</v>
      </c>
      <c r="E3" s="10">
        <v>3</v>
      </c>
      <c r="F3" s="10">
        <f>E3+1</f>
        <v>4</v>
      </c>
      <c r="G3" s="10">
        <f t="shared" si="1"/>
        <v>5</v>
      </c>
      <c r="H3" s="10">
        <f t="shared" si="1"/>
        <v>6</v>
      </c>
      <c r="I3" s="10">
        <f t="shared" si="1"/>
        <v>7</v>
      </c>
      <c r="J3" s="10">
        <f t="shared" si="1"/>
        <v>8</v>
      </c>
      <c r="K3" s="10">
        <f t="shared" si="1"/>
        <v>9</v>
      </c>
      <c r="L3" s="11">
        <f t="shared" si="1"/>
        <v>10</v>
      </c>
    </row>
    <row r="4" spans="1:22" x14ac:dyDescent="0.3">
      <c r="A4" s="9" t="s">
        <v>7</v>
      </c>
      <c r="B4" s="10" t="s">
        <v>13</v>
      </c>
      <c r="C4" s="10">
        <f>C3</f>
        <v>1</v>
      </c>
      <c r="D4" s="10">
        <f t="shared" ref="D4:L4" si="2">D3</f>
        <v>2</v>
      </c>
      <c r="E4" s="10">
        <f t="shared" si="2"/>
        <v>3</v>
      </c>
      <c r="F4" s="10">
        <f t="shared" si="2"/>
        <v>4</v>
      </c>
      <c r="G4" s="10">
        <f t="shared" si="2"/>
        <v>5</v>
      </c>
      <c r="H4" s="10">
        <f t="shared" si="2"/>
        <v>6</v>
      </c>
      <c r="I4" s="10">
        <f t="shared" si="2"/>
        <v>7</v>
      </c>
      <c r="J4" s="10">
        <f t="shared" si="2"/>
        <v>8</v>
      </c>
      <c r="K4" s="10">
        <f t="shared" si="2"/>
        <v>9</v>
      </c>
      <c r="L4" s="11">
        <f t="shared" si="2"/>
        <v>10</v>
      </c>
    </row>
    <row r="5" spans="1:22" x14ac:dyDescent="0.3">
      <c r="A5" s="9" t="s">
        <v>8</v>
      </c>
      <c r="B5" s="10" t="s">
        <v>14</v>
      </c>
      <c r="C5" s="10">
        <v>10</v>
      </c>
      <c r="D5" s="10">
        <f>C5</f>
        <v>10</v>
      </c>
      <c r="E5" s="10">
        <f t="shared" ref="E5:L5" si="3">D5</f>
        <v>10</v>
      </c>
      <c r="F5" s="10">
        <f t="shared" si="3"/>
        <v>10</v>
      </c>
      <c r="G5" s="10">
        <f t="shared" si="3"/>
        <v>10</v>
      </c>
      <c r="H5" s="10">
        <f t="shared" si="3"/>
        <v>10</v>
      </c>
      <c r="I5" s="10">
        <f t="shared" si="3"/>
        <v>10</v>
      </c>
      <c r="J5" s="10">
        <f t="shared" si="3"/>
        <v>10</v>
      </c>
      <c r="K5" s="10">
        <f t="shared" si="3"/>
        <v>10</v>
      </c>
      <c r="L5" s="11">
        <f t="shared" si="3"/>
        <v>10</v>
      </c>
    </row>
    <row r="6" spans="1:22" x14ac:dyDescent="0.3">
      <c r="A6" s="9" t="s">
        <v>9</v>
      </c>
      <c r="B6" s="10" t="s">
        <v>15</v>
      </c>
      <c r="C6" s="10">
        <f>C2/C3</f>
        <v>0</v>
      </c>
      <c r="D6" s="10">
        <f>D2/D3</f>
        <v>0.5</v>
      </c>
      <c r="E6" s="10">
        <f t="shared" ref="E6:L6" si="4">E2/E3</f>
        <v>0.66666666666666663</v>
      </c>
      <c r="F6" s="10">
        <f t="shared" si="4"/>
        <v>0.75</v>
      </c>
      <c r="G6" s="10">
        <f t="shared" si="4"/>
        <v>0.8</v>
      </c>
      <c r="H6" s="10">
        <f t="shared" si="4"/>
        <v>0.83333333333333337</v>
      </c>
      <c r="I6" s="10">
        <f t="shared" si="4"/>
        <v>0.8571428571428571</v>
      </c>
      <c r="J6" s="10">
        <f t="shared" si="4"/>
        <v>0.875</v>
      </c>
      <c r="K6" s="10">
        <f t="shared" si="4"/>
        <v>0.88888888888888884</v>
      </c>
      <c r="L6" s="11">
        <f t="shared" si="4"/>
        <v>0.9</v>
      </c>
    </row>
    <row r="7" spans="1:22" x14ac:dyDescent="0.3">
      <c r="A7" s="9" t="s">
        <v>10</v>
      </c>
      <c r="B7" s="10" t="s">
        <v>16</v>
      </c>
      <c r="C7" s="10">
        <f>C4/C5</f>
        <v>0.1</v>
      </c>
      <c r="D7" s="10">
        <f t="shared" ref="D7:L7" si="5">D4/D5</f>
        <v>0.2</v>
      </c>
      <c r="E7" s="10">
        <f t="shared" si="5"/>
        <v>0.3</v>
      </c>
      <c r="F7" s="10">
        <f t="shared" si="5"/>
        <v>0.4</v>
      </c>
      <c r="G7" s="10">
        <f t="shared" si="5"/>
        <v>0.5</v>
      </c>
      <c r="H7" s="10">
        <f t="shared" si="5"/>
        <v>0.6</v>
      </c>
      <c r="I7" s="10">
        <f t="shared" si="5"/>
        <v>0.7</v>
      </c>
      <c r="J7" s="10">
        <f t="shared" si="5"/>
        <v>0.8</v>
      </c>
      <c r="K7" s="10">
        <f t="shared" si="5"/>
        <v>0.9</v>
      </c>
      <c r="L7" s="11">
        <f t="shared" si="5"/>
        <v>1</v>
      </c>
    </row>
    <row r="8" spans="1:22" x14ac:dyDescent="0.3">
      <c r="A8" s="9" t="s">
        <v>3</v>
      </c>
      <c r="B8" s="10" t="s">
        <v>18</v>
      </c>
      <c r="C8" s="10">
        <f>C6*C7</f>
        <v>0</v>
      </c>
      <c r="D8" s="10">
        <f t="shared" ref="D8:L8" si="6">D6*D7</f>
        <v>0.1</v>
      </c>
      <c r="E8" s="10">
        <f t="shared" si="6"/>
        <v>0.19999999999999998</v>
      </c>
      <c r="F8" s="10">
        <f t="shared" si="6"/>
        <v>0.30000000000000004</v>
      </c>
      <c r="G8" s="10">
        <f t="shared" si="6"/>
        <v>0.4</v>
      </c>
      <c r="H8" s="10">
        <f t="shared" si="6"/>
        <v>0.5</v>
      </c>
      <c r="I8" s="10">
        <f t="shared" si="6"/>
        <v>0.6</v>
      </c>
      <c r="J8" s="10">
        <f t="shared" si="6"/>
        <v>0.70000000000000007</v>
      </c>
      <c r="K8" s="10">
        <f t="shared" si="6"/>
        <v>0.79999999999999993</v>
      </c>
      <c r="L8" s="11">
        <f t="shared" si="6"/>
        <v>0.9</v>
      </c>
    </row>
    <row r="9" spans="1:22" x14ac:dyDescent="0.3">
      <c r="A9" s="12" t="s">
        <v>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4"/>
    </row>
    <row r="10" spans="1:22" x14ac:dyDescent="0.3">
      <c r="A10" s="9" t="s">
        <v>20</v>
      </c>
      <c r="B10" s="10" t="s">
        <v>17</v>
      </c>
      <c r="C10" s="15">
        <v>0</v>
      </c>
      <c r="D10" s="15">
        <f>0.0036944*0.65</f>
        <v>2.40136E-3</v>
      </c>
      <c r="E10" s="15">
        <f>0.0233499*0.65</f>
        <v>1.5177435E-2</v>
      </c>
      <c r="F10" s="15">
        <f>0.0635204*0.65</f>
        <v>4.1288260000000007E-2</v>
      </c>
      <c r="G10" s="15">
        <f>0.136353*0.7</f>
        <v>9.5447099999999993E-2</v>
      </c>
      <c r="H10" s="15">
        <f>0.342482*0.73</f>
        <v>0.25001185999999997</v>
      </c>
      <c r="I10" s="15">
        <f>0.548916*0.75</f>
        <v>0.41168699999999997</v>
      </c>
      <c r="J10" s="15">
        <f>0.917306*0.8</f>
        <v>0.73384479999999996</v>
      </c>
      <c r="K10" s="15">
        <f>1.47372*0.87</f>
        <v>1.2821364</v>
      </c>
      <c r="L10" s="16">
        <f>2.98905*0.9</f>
        <v>2.6901450000000002</v>
      </c>
    </row>
    <row r="11" spans="1:22" x14ac:dyDescent="0.3">
      <c r="A11" s="9" t="s">
        <v>21</v>
      </c>
      <c r="B11" s="10" t="s">
        <v>19</v>
      </c>
      <c r="C11" s="15">
        <v>0</v>
      </c>
      <c r="D11" s="15">
        <f>0.112259*0.45</f>
        <v>5.051655E-2</v>
      </c>
      <c r="E11" s="15">
        <f>0.205164*0.55</f>
        <v>0.11284020000000002</v>
      </c>
      <c r="F11" s="15">
        <f>0.281202*0.59</f>
        <v>0.16590917999999999</v>
      </c>
      <c r="G11" s="15">
        <f>0.36085*0.64</f>
        <v>0.23094400000000001</v>
      </c>
      <c r="H11" s="15">
        <f>0.483293*0.67</f>
        <v>0.32380630999999999</v>
      </c>
      <c r="I11" s="15">
        <f>0.610669*0.71</f>
        <v>0.43357498999999999</v>
      </c>
      <c r="J11" s="15">
        <f>0.690877*0.75</f>
        <v>0.51815774999999997</v>
      </c>
      <c r="K11" s="15">
        <f>0.761994*0.78</f>
        <v>0.59435532000000002</v>
      </c>
      <c r="L11" s="16">
        <f>0.867308*0.805</f>
        <v>0.69818294000000003</v>
      </c>
    </row>
    <row r="12" spans="1:22" ht="16.2" thickBot="1" x14ac:dyDescent="0.4">
      <c r="A12" s="18" t="s">
        <v>22</v>
      </c>
      <c r="B12" s="19" t="s">
        <v>4</v>
      </c>
      <c r="C12" s="20">
        <v>0</v>
      </c>
      <c r="D12" s="20">
        <v>1.3764999999999999E-2</v>
      </c>
      <c r="E12" s="20">
        <v>5.1764999999999999E-2</v>
      </c>
      <c r="F12" s="20">
        <v>8.301E-2</v>
      </c>
      <c r="G12" s="20">
        <v>0.1159</v>
      </c>
      <c r="H12" s="20">
        <v>0.1598</v>
      </c>
      <c r="I12" s="20">
        <v>0.19359999999999999</v>
      </c>
      <c r="J12" s="20">
        <v>0.26790000000000003</v>
      </c>
      <c r="K12" s="20">
        <v>0.37240000000000001</v>
      </c>
      <c r="L12" s="21">
        <v>0.56299999999999994</v>
      </c>
    </row>
    <row r="13" spans="1:22" x14ac:dyDescent="0.3">
      <c r="A13" s="9"/>
      <c r="B13" s="10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spans="1:22" x14ac:dyDescent="0.3">
      <c r="A14" s="9"/>
      <c r="B14" s="10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22" x14ac:dyDescent="0.3">
      <c r="A15" s="9"/>
      <c r="B15" s="1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22" x14ac:dyDescent="0.3">
      <c r="A16" s="9"/>
      <c r="B16" s="10"/>
      <c r="C16" s="15"/>
      <c r="D16" s="15"/>
      <c r="E16" s="15"/>
      <c r="F16" s="15"/>
      <c r="G16" s="15"/>
      <c r="H16" s="15"/>
      <c r="I16" s="15"/>
      <c r="J16" s="17"/>
      <c r="K16" s="17"/>
      <c r="L16" s="17"/>
      <c r="M16" s="17"/>
    </row>
    <row r="17" spans="1:13" x14ac:dyDescent="0.3">
      <c r="A17" s="9"/>
      <c r="B17" s="10"/>
      <c r="C17" s="15"/>
      <c r="D17" s="15"/>
      <c r="E17" s="15"/>
      <c r="F17" s="15"/>
      <c r="G17" s="15"/>
      <c r="H17" s="15"/>
      <c r="I17" s="15"/>
      <c r="J17" s="17"/>
      <c r="K17" s="17"/>
      <c r="L17" s="17"/>
      <c r="M17" s="17"/>
    </row>
    <row r="18" spans="1:13" x14ac:dyDescent="0.3">
      <c r="A18" s="1"/>
    </row>
    <row r="19" spans="1:13" s="3" customFormat="1" x14ac:dyDescent="0.3">
      <c r="A19" s="2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</row>
  </sheetData>
  <mergeCells count="1">
    <mergeCell ref="A9:L9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2021-10-30T17:37:11Z</dcterms:modified>
</cp:coreProperties>
</file>