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.sharepoint.com/sites/US-Southwest-Geomati/Shared Documents/Business Development/Marketing &amp; Presentations/2025/Presentations/250518 - NMDOT CIVIL3D CUSTOM COORDINATE SYSTEMS/Script/Manual Calculations/"/>
    </mc:Choice>
  </mc:AlternateContent>
  <xr:revisionPtr revIDLastSave="463" documentId="8_{4EDB0F68-0E36-4508-A2B0-37D960476658}" xr6:coauthVersionLast="47" xr6:coauthVersionMax="47" xr10:uidLastSave="{B67DDFB6-2E0A-4CB8-B746-1971BA496325}"/>
  <bookViews>
    <workbookView xWindow="28680" yWindow="-120" windowWidth="29040" windowHeight="15720" activeTab="1" xr2:uid="{E2DE0A49-CC1E-42F9-BABB-DF1C6495B008}"/>
  </bookViews>
  <sheets>
    <sheet name="Sheet1" sheetId="2" r:id="rId1"/>
    <sheet name="Sheet 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K3" i="1"/>
  <c r="K4" i="1"/>
  <c r="K5" i="1"/>
  <c r="K6" i="1"/>
  <c r="K7" i="1"/>
  <c r="K8" i="1"/>
  <c r="K9" i="1"/>
  <c r="K10" i="1"/>
  <c r="K2" i="1"/>
  <c r="H3" i="1"/>
  <c r="H4" i="1"/>
  <c r="H5" i="1"/>
  <c r="H6" i="1"/>
  <c r="H7" i="1"/>
  <c r="H8" i="1"/>
  <c r="H9" i="1"/>
  <c r="H10" i="1"/>
  <c r="H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E2" i="1"/>
  <c r="C14" i="1" l="1" a="1"/>
  <c r="C14" i="1" s="1"/>
  <c r="D14" i="1" l="1"/>
  <c r="F14" i="1"/>
  <c r="H14" i="1"/>
  <c r="J14" i="1"/>
  <c r="C15" i="1"/>
  <c r="E15" i="1"/>
  <c r="G15" i="1"/>
  <c r="I15" i="1"/>
  <c r="D16" i="1"/>
  <c r="H16" i="1"/>
  <c r="E14" i="1"/>
  <c r="G14" i="1"/>
  <c r="I14" i="1"/>
  <c r="K14" i="1"/>
  <c r="D15" i="1"/>
  <c r="F15" i="1"/>
  <c r="H15" i="1"/>
  <c r="J15" i="1"/>
  <c r="K15" i="1"/>
  <c r="E16" i="1"/>
  <c r="F16" i="1"/>
  <c r="G16" i="1"/>
  <c r="I16" i="1"/>
  <c r="J16" i="1"/>
  <c r="K16" i="1"/>
  <c r="C16" i="1"/>
  <c r="C19" i="1" l="1" a="1"/>
  <c r="C19" i="1" s="1"/>
  <c r="C24" i="1" s="1" a="1"/>
  <c r="D24" i="1" s="1"/>
  <c r="E26" i="1" l="1"/>
  <c r="E24" i="1"/>
  <c r="J26" i="1"/>
  <c r="I26" i="1"/>
  <c r="G26" i="1"/>
  <c r="D26" i="1"/>
  <c r="C26" i="1"/>
  <c r="D25" i="1"/>
  <c r="C24" i="1"/>
  <c r="K26" i="1"/>
  <c r="H26" i="1"/>
  <c r="K25" i="1"/>
  <c r="J25" i="1"/>
  <c r="I25" i="1"/>
  <c r="H25" i="1"/>
  <c r="G25" i="1"/>
  <c r="E25" i="1"/>
  <c r="C25" i="1"/>
  <c r="K24" i="1"/>
  <c r="J24" i="1"/>
  <c r="H24" i="1"/>
  <c r="F25" i="1"/>
  <c r="F26" i="1"/>
  <c r="I24" i="1"/>
  <c r="G24" i="1"/>
  <c r="F24" i="1"/>
  <c r="G34" i="1" l="1" a="1"/>
  <c r="G34" i="1" s="1"/>
  <c r="G29" i="1" a="1"/>
  <c r="G36" i="1" l="1"/>
  <c r="G35" i="1"/>
  <c r="G30" i="1"/>
  <c r="G31" i="1"/>
  <c r="G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<sst xmlns="http://schemas.openxmlformats.org/spreadsheetml/2006/main" count="63" uniqueCount="40">
  <si>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Source Coordinate System</t>
  </si>
  <si>
    <t>Target Coordinate System</t>
  </si>
  <si>
    <t>Pt #</t>
  </si>
  <si>
    <t>PT 1</t>
  </si>
  <si>
    <t>PT 2</t>
  </si>
  <si>
    <t>PT 3</t>
  </si>
  <si>
    <t>Note:  3 point pairs required to compute affine transformation parameters</t>
  </si>
  <si>
    <t>PT 4</t>
  </si>
  <si>
    <t>PT 5</t>
  </si>
  <si>
    <t>PT 6</t>
  </si>
  <si>
    <t>PT 7</t>
  </si>
  <si>
    <t>PT 8</t>
  </si>
  <si>
    <t>PT 9</t>
  </si>
  <si>
    <t>Yx =</t>
  </si>
  <si>
    <t>Yy =</t>
  </si>
  <si>
    <t>Source x (E)</t>
  </si>
  <si>
    <t>Source y (N)</t>
  </si>
  <si>
    <t>Target x (E)</t>
  </si>
  <si>
    <t>Target y (N)</t>
  </si>
  <si>
    <t>3x9</t>
  </si>
  <si>
    <t>9x3</t>
  </si>
  <si>
    <t>3x3</t>
  </si>
  <si>
    <t>=</t>
  </si>
  <si>
    <t>B</t>
  </si>
  <si>
    <t>A</t>
  </si>
  <si>
    <t>X</t>
  </si>
  <si>
    <t>Northing (y)</t>
  </si>
  <si>
    <t>Easting (x)</t>
  </si>
  <si>
    <r>
      <t>X</t>
    </r>
    <r>
      <rPr>
        <b/>
        <vertAlign val="superscript"/>
        <sz val="11"/>
        <color theme="1"/>
        <rFont val="Aptos"/>
        <family val="2"/>
      </rPr>
      <t>T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</si>
  <si>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</si>
  <si>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</si>
  <si>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Y</t>
    </r>
    <r>
      <rPr>
        <b/>
        <vertAlign val="subscript"/>
        <sz val="11"/>
        <color theme="1"/>
        <rFont val="Aptos"/>
        <family val="2"/>
      </rPr>
      <t>x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</si>
  <si>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Y</t>
    </r>
    <r>
      <rPr>
        <b/>
        <vertAlign val="subscript"/>
        <sz val="11"/>
        <color theme="1"/>
        <rFont val="Aptos"/>
        <family val="2"/>
      </rPr>
      <t>y</t>
    </r>
  </si>
  <si>
    <t>3x1</t>
  </si>
  <si>
    <t>A0</t>
  </si>
  <si>
    <t>A1</t>
  </si>
  <si>
    <t>A2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</si>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</sst>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000000000"/>
    <numFmt numFmtId="166" formatCode="0.000000000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vertAlign val="superscript"/>
      <sz val="11"/>
      <color theme="1"/>
      <name val="Aptos"/>
      <family val="2"/>
    </font>
    <font>
      <b/>
      <vertAlign val="superscript"/>
      <sz val="11"/>
      <color theme="1"/>
      <name val="Aptos"/>
      <family val="2"/>
    </font>
    <font>
      <b/>
      <vertAlign val="sub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  <xf numFmtId="164" fontId="3" fillId="0" borderId="3" xfId="0" applyNumberFormat="1" applyFont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4" fillId="0" borderId="0" xfId="0" applyFont="1"/>
    <xf numFmtId="0" fontId="3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65" fontId="3" fillId="0" borderId="0" xfId="0" applyNumberFormat="1" applyFont="1"/>
    <xf numFmtId="164" fontId="4" fillId="0" borderId="2" xfId="0" applyNumberFormat="1" applyFont="1" applyBorder="1"/>
    <xf numFmtId="164" fontId="3" fillId="0" borderId="0" xfId="0" quotePrefix="1" applyNumberFormat="1" applyFont="1" applyAlignment="1">
      <alignment horizontal="center"/>
    </xf>
    <xf numFmtId="2" fontId="3" fillId="0" borderId="0" xfId="0" applyNumberFormat="1" applyFont="1"/>
    <xf numFmtId="0" fontId="4" fillId="0" borderId="0" xfId="0" applyFont="1" applyAlignment="1">
      <alignment horizontal="right"/>
    </xf>
    <xf numFmtId="166" fontId="3" fillId="0" borderId="2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512445</xdr:colOff>
      <xdr:row>14</xdr:row>
      <xdr:rowOff>43815</xdr:rowOff>
    </xdr:from>
    <xdr:to>
      <xdr:col>22</xdr:col>
      <xdr:colOff>398145</xdr:colOff>
      <xdr:row>20</xdr:row>
      <xdr:rowOff>73963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C19D2-D10C-0711-924A-202A9624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961245" y="2606040"/>
          <a:ext cx="5457825" cy="1201723"/>
        </a:xfrm>
        <a:prstGeom prst="rect">
          <a:avLst/>
        </a:prstGeom>
      </xdr:spPr>
    </xdr:pic>
    <xdr:clientData/>
  </xdr:twoCellAnchor>
  <xdr:twoCellAnchor editAs="oneCell">
    <xdr:from>
      <xdr:col>13</xdr:col>
      <xdr:colOff>523874</xdr:colOff>
      <xdr:row>0</xdr:row>
      <xdr:rowOff>104660</xdr:rowOff>
    </xdr:from>
    <xdr:to>
      <xdr:col>22</xdr:col>
      <xdr:colOff>475003</xdr:colOff>
      <xdr:row>13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E840E3-4DD7-1CB6-9DBE-299E42AF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972674" y="104660"/>
          <a:ext cx="5527064" cy="2398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AD6C-B1AA-49F4-A91A-49F39361FEEC}">
  <dimension ref="A1:J15"/>
  <sheetViews>
    <sheetView workbookViewId="0">
      <selection activeCell="E21" sqref="E21"/>
    </sheetView>
  </sheetViews>
  <sheetFormatPr defaultRowHeight="15" x14ac:dyDescent="0.25"/>
  <cols>
    <col min="2" max="2" width="12.42578125" style="3" customWidth="1"/>
    <col min="3" max="3" width="11.85546875" style="3" customWidth="1"/>
    <col min="4" max="6" width="8.85546875" style="3"/>
    <col min="7" max="7" width="9.42578125" style="3" customWidth="1"/>
    <col min="8" max="8" width="12.42578125" style="3" customWidth="1"/>
    <col min="9" max="9" width="12.5703125" style="3" customWidth="1"/>
  </cols>
  <sheetData>
    <row r="1" spans="1:10" x14ac:dyDescent="0.25">
      <c r="A1" s="2" t="s">
        <v>0</v>
      </c>
      <c r="G1" s="4" t="s">
        <v>1</v>
      </c>
    </row>
    <row r="3" spans="1:10" x14ac:dyDescent="0.25">
      <c r="B3" s="3" t="s">
        <v>26</v>
      </c>
      <c r="C3" s="3" t="s">
        <v>27</v>
      </c>
      <c r="D3" s="3" t="s">
        <v>2</v>
      </c>
      <c r="H3" s="3" t="s">
        <v>26</v>
      </c>
      <c r="I3" s="3" t="s">
        <v>27</v>
      </c>
      <c r="J3" s="1" t="s">
        <v>2</v>
      </c>
    </row>
    <row r="4" spans="1:10" x14ac:dyDescent="0.25">
      <c r="A4" t="s">
        <v>3</v>
      </c>
      <c r="B4" s="3">
        <v>488591.52659999998</v>
      </c>
      <c r="C4" s="3">
        <v>644005.77599999995</v>
      </c>
      <c r="D4" s="3">
        <v>1</v>
      </c>
      <c r="G4" s="3" t="s">
        <v>3</v>
      </c>
      <c r="H4" s="3">
        <v>488507.63079999998</v>
      </c>
      <c r="I4" s="3">
        <v>643999.13080000004</v>
      </c>
      <c r="J4" s="1">
        <v>1</v>
      </c>
    </row>
    <row r="5" spans="1:10" x14ac:dyDescent="0.25">
      <c r="A5" t="s">
        <v>4</v>
      </c>
      <c r="B5" s="3">
        <v>489757.21549999999</v>
      </c>
      <c r="C5" s="3">
        <v>650091.42859999998</v>
      </c>
      <c r="D5" s="3">
        <v>2</v>
      </c>
      <c r="G5" s="3" t="s">
        <v>4</v>
      </c>
      <c r="H5" s="5">
        <v>489696.26209999999</v>
      </c>
      <c r="I5" s="3">
        <v>650080.34389999998</v>
      </c>
      <c r="J5" s="1">
        <v>2</v>
      </c>
    </row>
    <row r="6" spans="1:10" x14ac:dyDescent="0.25">
      <c r="A6" t="s">
        <v>5</v>
      </c>
      <c r="B6" s="3">
        <v>490392.25329999998</v>
      </c>
      <c r="C6" s="3">
        <v>657073.51450000005</v>
      </c>
      <c r="D6" s="3">
        <v>3</v>
      </c>
      <c r="G6" s="3" t="s">
        <v>5</v>
      </c>
      <c r="H6" s="3">
        <v>490357.62699999998</v>
      </c>
      <c r="I6" s="3">
        <v>657059.98529999994</v>
      </c>
      <c r="J6" s="1">
        <v>3</v>
      </c>
    </row>
    <row r="7" spans="1:10" x14ac:dyDescent="0.25">
      <c r="A7" t="s">
        <v>7</v>
      </c>
      <c r="B7" s="3">
        <v>491852.45169999998</v>
      </c>
      <c r="C7" s="3">
        <v>662336.85049999994</v>
      </c>
      <c r="D7" s="3">
        <v>4</v>
      </c>
      <c r="G7" s="3" t="s">
        <v>7</v>
      </c>
      <c r="H7" s="3">
        <v>491837.66460000002</v>
      </c>
      <c r="I7" s="3">
        <v>662317.777</v>
      </c>
      <c r="J7" s="1">
        <v>4</v>
      </c>
    </row>
    <row r="8" spans="1:10" x14ac:dyDescent="0.25">
      <c r="A8" t="s">
        <v>8</v>
      </c>
      <c r="B8" s="3">
        <v>486785.40950000001</v>
      </c>
      <c r="C8" s="3">
        <v>666244.14009999996</v>
      </c>
      <c r="D8" s="3">
        <v>5</v>
      </c>
      <c r="G8" s="3" t="s">
        <v>8</v>
      </c>
      <c r="H8" s="3">
        <v>486785.39399999997</v>
      </c>
      <c r="I8" s="3">
        <v>666244.14809999999</v>
      </c>
      <c r="J8" s="1">
        <v>5</v>
      </c>
    </row>
    <row r="9" spans="1:10" x14ac:dyDescent="0.25">
      <c r="A9" t="s">
        <v>9</v>
      </c>
      <c r="B9" s="3">
        <v>485580.32770000002</v>
      </c>
      <c r="C9" s="3">
        <v>675285.01509999996</v>
      </c>
      <c r="D9" s="3">
        <v>6</v>
      </c>
      <c r="G9" s="3" t="s">
        <v>9</v>
      </c>
      <c r="H9" s="3">
        <v>485614.4166</v>
      </c>
      <c r="I9" s="3">
        <v>675289.50360000005</v>
      </c>
      <c r="J9" s="1">
        <v>6</v>
      </c>
    </row>
    <row r="10" spans="1:10" x14ac:dyDescent="0.25">
      <c r="A10" t="s">
        <v>10</v>
      </c>
      <c r="B10" s="3">
        <v>484719.74040000001</v>
      </c>
      <c r="C10" s="3">
        <v>682155.94460000005</v>
      </c>
      <c r="D10" s="3">
        <v>7</v>
      </c>
      <c r="G10" s="3" t="s">
        <v>10</v>
      </c>
      <c r="H10" s="3">
        <v>484779.74780000001</v>
      </c>
      <c r="I10" s="3">
        <v>682163.62970000005</v>
      </c>
      <c r="J10" s="1">
        <v>7</v>
      </c>
    </row>
    <row r="11" spans="1:10" x14ac:dyDescent="0.25">
      <c r="A11" t="s">
        <v>11</v>
      </c>
      <c r="B11" s="3">
        <v>483847.3137</v>
      </c>
      <c r="C11" s="3">
        <v>689869.83680000005</v>
      </c>
      <c r="D11" s="3">
        <v>8</v>
      </c>
      <c r="G11" s="3" t="s">
        <v>11</v>
      </c>
      <c r="H11" s="3">
        <v>483936.41859999998</v>
      </c>
      <c r="I11" s="3">
        <v>689880.75730000006</v>
      </c>
      <c r="J11" s="1">
        <v>8</v>
      </c>
    </row>
    <row r="12" spans="1:10" x14ac:dyDescent="0.25">
      <c r="A12" t="s">
        <v>12</v>
      </c>
      <c r="B12" s="3">
        <v>482408.76429999998</v>
      </c>
      <c r="C12" s="3">
        <v>696855.12690000003</v>
      </c>
      <c r="D12" s="3">
        <v>9</v>
      </c>
      <c r="G12" s="3" t="s">
        <v>12</v>
      </c>
      <c r="H12" s="3">
        <v>482524.2231</v>
      </c>
      <c r="I12" s="3">
        <v>696871.42290000001</v>
      </c>
      <c r="J12" s="1">
        <v>9</v>
      </c>
    </row>
    <row r="15" spans="1:10" x14ac:dyDescent="0.25">
      <c r="A15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53F3-7612-42E5-859A-8FD5A2CAB558}">
  <dimension ref="A1:Q49"/>
  <sheetViews>
    <sheetView showGridLines="0" tabSelected="1" workbookViewId="0">
      <selection activeCell="F23" sqref="F23"/>
    </sheetView>
  </sheetViews>
  <sheetFormatPr defaultColWidth="8.85546875" defaultRowHeight="15" x14ac:dyDescent="0.25"/>
  <cols>
    <col min="1" max="1" width="8.28515625" style="6" bestFit="1" customWidth="1"/>
    <col min="2" max="2" width="6.7109375" style="6" customWidth="1"/>
    <col min="3" max="3" width="14" style="6" bestFit="1" customWidth="1"/>
    <col min="4" max="4" width="14.28515625" style="6" bestFit="1" customWidth="1"/>
    <col min="5" max="5" width="13.5703125" style="6" bestFit="1" customWidth="1"/>
    <col min="6" max="6" width="12.28515625" style="6" bestFit="1" customWidth="1"/>
    <col min="7" max="7" width="18.85546875" style="6" bestFit="1" customWidth="1"/>
    <col min="8" max="8" width="14.28515625" style="6" bestFit="1" customWidth="1"/>
    <col min="9" max="9" width="17.85546875" style="6" bestFit="1" customWidth="1"/>
    <col min="10" max="11" width="14" style="6" bestFit="1" customWidth="1"/>
    <col min="12" max="14" width="8.85546875" style="6"/>
    <col min="15" max="15" width="10" style="6" customWidth="1"/>
    <col min="16" max="16384" width="8.85546875" style="6"/>
  </cols>
  <sheetData>
    <row r="1" spans="1:17" x14ac:dyDescent="0.25">
      <c r="C1" s="7"/>
      <c r="D1" s="7" t="s">
        <v>15</v>
      </c>
      <c r="E1" s="7" t="s">
        <v>16</v>
      </c>
      <c r="F1" s="7"/>
      <c r="G1" s="8"/>
      <c r="H1" s="7" t="s">
        <v>17</v>
      </c>
      <c r="I1" s="8"/>
      <c r="J1" s="8"/>
      <c r="K1" s="7" t="s">
        <v>18</v>
      </c>
    </row>
    <row r="2" spans="1:17" x14ac:dyDescent="0.25">
      <c r="C2" s="25">
        <v>1</v>
      </c>
      <c r="D2" s="21">
        <f>Sheet1!C4</f>
        <v>644005.77599999995</v>
      </c>
      <c r="E2" s="22">
        <f>Sheet1!B4</f>
        <v>488591.52659999998</v>
      </c>
      <c r="F2" s="8"/>
      <c r="G2" s="8"/>
      <c r="H2" s="11">
        <f>Sheet1!I4</f>
        <v>643999.13080000004</v>
      </c>
      <c r="I2" s="8"/>
      <c r="J2" s="8"/>
      <c r="K2" s="11">
        <f>Sheet1!H4</f>
        <v>488507.63079999998</v>
      </c>
    </row>
    <row r="3" spans="1:17" x14ac:dyDescent="0.25">
      <c r="C3" s="25">
        <v>1</v>
      </c>
      <c r="D3" s="21">
        <f>Sheet1!C5</f>
        <v>650091.42859999998</v>
      </c>
      <c r="E3" s="22">
        <f>Sheet1!B5</f>
        <v>489757.21549999999</v>
      </c>
      <c r="F3" s="8"/>
      <c r="G3" s="8"/>
      <c r="H3" s="11">
        <f>Sheet1!I5</f>
        <v>650080.34389999998</v>
      </c>
      <c r="I3" s="8"/>
      <c r="J3" s="8"/>
      <c r="K3" s="11">
        <f>Sheet1!H5</f>
        <v>489696.26209999999</v>
      </c>
    </row>
    <row r="4" spans="1:17" x14ac:dyDescent="0.25">
      <c r="C4" s="25">
        <v>1</v>
      </c>
      <c r="D4" s="21">
        <f>Sheet1!C6</f>
        <v>657073.51450000005</v>
      </c>
      <c r="E4" s="22">
        <f>Sheet1!B6</f>
        <v>490392.25329999998</v>
      </c>
      <c r="F4" s="8"/>
      <c r="G4" s="8"/>
      <c r="H4" s="11">
        <f>Sheet1!I6</f>
        <v>657059.98529999994</v>
      </c>
      <c r="I4" s="8"/>
      <c r="J4" s="8"/>
      <c r="K4" s="11">
        <f>Sheet1!H6</f>
        <v>490357.62699999998</v>
      </c>
    </row>
    <row r="5" spans="1:17" x14ac:dyDescent="0.25">
      <c r="C5" s="25">
        <v>1</v>
      </c>
      <c r="D5" s="21">
        <f>Sheet1!C7</f>
        <v>662336.85049999994</v>
      </c>
      <c r="E5" s="22">
        <f>Sheet1!B7</f>
        <v>491852.45169999998</v>
      </c>
      <c r="F5" s="8"/>
      <c r="G5" s="8"/>
      <c r="H5" s="11">
        <f>Sheet1!I7</f>
        <v>662317.777</v>
      </c>
      <c r="I5" s="8"/>
      <c r="J5" s="8"/>
      <c r="K5" s="11">
        <f>Sheet1!H7</f>
        <v>491837.66460000002</v>
      </c>
    </row>
    <row r="6" spans="1:17" x14ac:dyDescent="0.25">
      <c r="A6" s="12" t="s">
        <v>25</v>
      </c>
      <c r="B6" s="13" t="s">
        <v>22</v>
      </c>
      <c r="C6" s="25">
        <v>1</v>
      </c>
      <c r="D6" s="21">
        <f>Sheet1!C8</f>
        <v>666244.14009999996</v>
      </c>
      <c r="E6" s="22">
        <f>Sheet1!B8</f>
        <v>486785.40950000001</v>
      </c>
      <c r="F6" s="8"/>
      <c r="G6" s="7" t="s">
        <v>13</v>
      </c>
      <c r="H6" s="11">
        <f>Sheet1!I8</f>
        <v>666244.14809999999</v>
      </c>
      <c r="I6" s="8"/>
      <c r="J6" s="7" t="s">
        <v>14</v>
      </c>
      <c r="K6" s="11">
        <f>Sheet1!H8</f>
        <v>486785.39399999997</v>
      </c>
    </row>
    <row r="7" spans="1:17" ht="16.5" x14ac:dyDescent="0.25">
      <c r="A7" s="14" t="s">
        <v>20</v>
      </c>
      <c r="B7" s="14"/>
      <c r="C7" s="25">
        <v>1</v>
      </c>
      <c r="D7" s="21">
        <f>Sheet1!C9</f>
        <v>675285.01509999996</v>
      </c>
      <c r="E7" s="22">
        <f>Sheet1!B9</f>
        <v>485580.32770000002</v>
      </c>
      <c r="F7" s="8"/>
      <c r="G7" s="8"/>
      <c r="H7" s="11">
        <f>Sheet1!I9</f>
        <v>675289.50360000005</v>
      </c>
      <c r="I7" s="8"/>
      <c r="J7" s="8"/>
      <c r="K7" s="11">
        <f>Sheet1!H9</f>
        <v>485614.4166</v>
      </c>
    </row>
    <row r="8" spans="1:17" x14ac:dyDescent="0.25">
      <c r="C8" s="25">
        <v>1</v>
      </c>
      <c r="D8" s="21">
        <f>Sheet1!C10</f>
        <v>682155.94460000005</v>
      </c>
      <c r="E8" s="22">
        <f>Sheet1!B10</f>
        <v>484719.74040000001</v>
      </c>
      <c r="F8" s="8"/>
      <c r="G8" s="8"/>
      <c r="H8" s="11">
        <f>Sheet1!I10</f>
        <v>682163.62970000005</v>
      </c>
      <c r="I8" s="8"/>
      <c r="J8" s="8"/>
      <c r="K8" s="11">
        <f>Sheet1!H10</f>
        <v>484779.74780000001</v>
      </c>
    </row>
    <row r="9" spans="1:17" x14ac:dyDescent="0.25">
      <c r="C9" s="25">
        <v>1</v>
      </c>
      <c r="D9" s="21">
        <f>Sheet1!C11</f>
        <v>689869.83680000005</v>
      </c>
      <c r="E9" s="22">
        <f>Sheet1!B11</f>
        <v>483847.3137</v>
      </c>
      <c r="F9" s="8"/>
      <c r="G9" s="8"/>
      <c r="H9" s="11">
        <f>Sheet1!I11</f>
        <v>689880.75730000006</v>
      </c>
      <c r="I9" s="8"/>
      <c r="J9" s="8"/>
      <c r="K9" s="11">
        <f>Sheet1!H11</f>
        <v>483936.41859999998</v>
      </c>
    </row>
    <row r="10" spans="1:17" x14ac:dyDescent="0.25">
      <c r="C10" s="25">
        <v>1</v>
      </c>
      <c r="D10" s="21">
        <f>Sheet1!C12</f>
        <v>696855.12690000003</v>
      </c>
      <c r="E10" s="22">
        <f>Sheet1!B12</f>
        <v>482408.76429999998</v>
      </c>
      <c r="F10" s="8"/>
      <c r="G10" s="8"/>
      <c r="H10" s="11">
        <f>Sheet1!I12</f>
        <v>696871.42290000001</v>
      </c>
      <c r="I10" s="8"/>
      <c r="J10" s="8"/>
      <c r="K10" s="11">
        <f>Sheet1!H12</f>
        <v>482524.2231</v>
      </c>
    </row>
    <row r="11" spans="1:17" x14ac:dyDescent="0.25">
      <c r="C11" s="8"/>
      <c r="D11" s="8"/>
      <c r="E11" s="8"/>
      <c r="F11" s="8"/>
      <c r="G11" s="8"/>
      <c r="H11" s="8"/>
      <c r="I11" s="8"/>
      <c r="J11" s="8"/>
      <c r="K11" s="8"/>
    </row>
    <row r="12" spans="1:17" x14ac:dyDescent="0.25">
      <c r="C12" s="8"/>
      <c r="D12" s="8"/>
      <c r="E12" s="8"/>
      <c r="F12" s="8"/>
      <c r="I12" s="8"/>
      <c r="J12" s="8"/>
      <c r="K12" s="8"/>
      <c r="Q12" s="7"/>
    </row>
    <row r="13" spans="1:17" x14ac:dyDescent="0.25">
      <c r="Q13" s="8"/>
    </row>
    <row r="14" spans="1:17" x14ac:dyDescent="0.25">
      <c r="C14" s="9">
        <f t="array" ref="C14:K16">TRANSPOSE(C2:E10)</f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10">
        <v>1</v>
      </c>
      <c r="Q14" s="8"/>
    </row>
    <row r="15" spans="1:17" ht="16.5" x14ac:dyDescent="0.25">
      <c r="A15" s="12" t="s">
        <v>28</v>
      </c>
      <c r="B15" s="13" t="s">
        <v>22</v>
      </c>
      <c r="C15" s="9">
        <v>644005.77599999995</v>
      </c>
      <c r="D15" s="8">
        <v>650091.42859999998</v>
      </c>
      <c r="E15" s="8">
        <v>657073.51450000005</v>
      </c>
      <c r="F15" s="8">
        <v>662336.85049999994</v>
      </c>
      <c r="G15" s="8">
        <v>666244.14009999996</v>
      </c>
      <c r="H15" s="8">
        <v>675285.01509999996</v>
      </c>
      <c r="I15" s="8">
        <v>682155.94460000005</v>
      </c>
      <c r="J15" s="8">
        <v>689869.83680000005</v>
      </c>
      <c r="K15" s="10">
        <v>696855.12690000003</v>
      </c>
      <c r="P15" s="12"/>
      <c r="Q15" s="8"/>
    </row>
    <row r="16" spans="1:17" ht="16.5" x14ac:dyDescent="0.25">
      <c r="A16" s="14" t="s">
        <v>19</v>
      </c>
      <c r="B16" s="14"/>
      <c r="C16" s="9">
        <v>488591.52659999998</v>
      </c>
      <c r="D16" s="8">
        <v>489757.21549999999</v>
      </c>
      <c r="E16" s="8">
        <v>490392.25329999998</v>
      </c>
      <c r="F16" s="8">
        <v>491852.45169999998</v>
      </c>
      <c r="G16" s="8">
        <v>486785.40950000001</v>
      </c>
      <c r="H16" s="8">
        <v>485580.32770000002</v>
      </c>
      <c r="I16" s="8">
        <v>484719.74040000001</v>
      </c>
      <c r="J16" s="8">
        <v>483847.3137</v>
      </c>
      <c r="K16" s="10">
        <v>482408.76429999998</v>
      </c>
      <c r="O16" s="12"/>
      <c r="Q16" s="8"/>
    </row>
    <row r="17" spans="1:1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Q17" s="8"/>
    </row>
    <row r="18" spans="1:17" x14ac:dyDescent="0.25">
      <c r="C18" s="8"/>
      <c r="D18" s="8"/>
      <c r="E18" s="8"/>
      <c r="F18" s="8"/>
      <c r="G18" s="8"/>
      <c r="H18" s="8"/>
      <c r="I18" s="8"/>
      <c r="J18" s="8"/>
      <c r="K18" s="8"/>
    </row>
    <row r="19" spans="1:17" x14ac:dyDescent="0.25">
      <c r="A19" s="8"/>
      <c r="B19" s="8"/>
      <c r="C19" s="23" cm="1">
        <f t="array" ref="C19:E21">MINVERSE(MMULT(C14:K16,C2:E10))</f>
        <v>15448.206520388781</v>
      </c>
      <c r="D19" s="6">
        <v>-4.2162452772338543E-3</v>
      </c>
      <c r="E19" s="24">
        <v>-2.5920672715838537E-2</v>
      </c>
      <c r="F19" s="8"/>
      <c r="G19" s="8"/>
      <c r="H19" s="8"/>
      <c r="I19" s="8"/>
      <c r="J19" s="8"/>
      <c r="K19" s="8"/>
      <c r="O19" s="15"/>
    </row>
    <row r="20" spans="1:17" ht="16.5" x14ac:dyDescent="0.25">
      <c r="A20" s="12" t="s">
        <v>29</v>
      </c>
      <c r="B20" s="13" t="s">
        <v>22</v>
      </c>
      <c r="C20" s="23">
        <v>-4.2162452772353896E-3</v>
      </c>
      <c r="D20" s="6">
        <v>1.4106089199080652E-9</v>
      </c>
      <c r="E20" s="24">
        <v>6.7174389061286448E-9</v>
      </c>
      <c r="F20" s="8"/>
      <c r="G20" s="8"/>
      <c r="H20" s="8"/>
      <c r="I20" s="8"/>
      <c r="J20" s="8"/>
      <c r="K20" s="8"/>
    </row>
    <row r="21" spans="1:17" ht="16.5" x14ac:dyDescent="0.25">
      <c r="A21" s="14" t="s">
        <v>21</v>
      </c>
      <c r="B21" s="14"/>
      <c r="C21" s="23">
        <v>-2.5920672715836427E-2</v>
      </c>
      <c r="D21" s="6">
        <v>6.7174389061254949E-9</v>
      </c>
      <c r="E21" s="24">
        <v>4.3983488725971327E-8</v>
      </c>
      <c r="F21" s="8"/>
      <c r="G21" s="8"/>
      <c r="H21" s="8"/>
      <c r="I21" s="8"/>
      <c r="J21" s="8"/>
      <c r="K21" s="8"/>
    </row>
    <row r="22" spans="1:17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7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7" x14ac:dyDescent="0.25">
      <c r="C24" s="23">
        <f t="array" ref="C24:K26">MMULT(C19:E21,C14:K16)</f>
        <v>68.299156086939547</v>
      </c>
      <c r="D24" s="6">
        <v>12.425111587917854</v>
      </c>
      <c r="E24" s="6">
        <v>-33.473682089184877</v>
      </c>
      <c r="F24" s="6">
        <v>-93.514522468269206</v>
      </c>
      <c r="G24" s="6">
        <v>21.352528712486674</v>
      </c>
      <c r="H24" s="6">
        <v>14.470513125288562</v>
      </c>
      <c r="I24" s="6">
        <v>7.807990817413156</v>
      </c>
      <c r="J24" s="6">
        <v>-2.1017837806684838</v>
      </c>
      <c r="K24" s="24">
        <v>5.7346880080640403</v>
      </c>
    </row>
    <row r="25" spans="1:17" ht="16.5" x14ac:dyDescent="0.25">
      <c r="A25" s="12" t="s">
        <v>30</v>
      </c>
      <c r="B25" s="13" t="s">
        <v>22</v>
      </c>
      <c r="C25" s="23">
        <v>-2.5721255149845947E-5</v>
      </c>
      <c r="D25" s="6">
        <v>-9.3063353395215001E-6</v>
      </c>
      <c r="E25" s="6">
        <v>4.8084849351647495E-6</v>
      </c>
      <c r="F25" s="6">
        <v>2.204178718806472E-5</v>
      </c>
      <c r="G25" s="6">
        <v>-6.4841016627864394E-6</v>
      </c>
      <c r="H25" s="6">
        <v>-1.8260261123999137E-6</v>
      </c>
      <c r="I25" s="6">
        <v>2.0852257172194154E-6</v>
      </c>
      <c r="J25" s="6">
        <v>7.1060378044225658E-6</v>
      </c>
      <c r="K25" s="24">
        <v>7.2961826196806141E-6</v>
      </c>
    </row>
    <row r="26" spans="1:17" ht="16.5" x14ac:dyDescent="0.25">
      <c r="A26" s="14" t="s">
        <v>19</v>
      </c>
      <c r="B26" s="14"/>
      <c r="C26" s="23">
        <v>-1.0464335854826895E-4</v>
      </c>
      <c r="D26" s="6">
        <v>-1.2492294412726201E-5</v>
      </c>
      <c r="E26" s="6">
        <v>6.2340618974712769E-5</v>
      </c>
      <c r="F26" s="6">
        <v>1.6192137686120087E-4</v>
      </c>
      <c r="G26" s="6">
        <v>-3.4697837439978674E-5</v>
      </c>
      <c r="H26" s="6">
        <v>-2.6970013733730591E-5</v>
      </c>
      <c r="I26" s="6">
        <v>-1.8666596396450102E-5</v>
      </c>
      <c r="J26" s="6">
        <v>-5.2213667381985351E-6</v>
      </c>
      <c r="K26" s="24">
        <v>-2.1570528566539765E-5</v>
      </c>
    </row>
    <row r="27" spans="1:17" x14ac:dyDescent="0.25">
      <c r="A27" s="8"/>
      <c r="B27" s="8"/>
      <c r="C27" s="8"/>
      <c r="D27" s="8"/>
      <c r="H27" s="8"/>
      <c r="K27" s="8"/>
    </row>
    <row r="28" spans="1:17" x14ac:dyDescent="0.25">
      <c r="A28" s="8"/>
      <c r="B28" s="8"/>
      <c r="C28" s="8"/>
      <c r="D28" s="8"/>
      <c r="H28" s="8"/>
      <c r="K28" s="8"/>
    </row>
    <row r="29" spans="1:17" x14ac:dyDescent="0.25">
      <c r="A29" s="8"/>
      <c r="B29" s="8"/>
      <c r="C29" s="16" t="s">
        <v>34</v>
      </c>
      <c r="D29" s="8"/>
      <c r="G29" s="20">
        <f t="array" ref="G29:G31">MMULT(C24:K26,H2:H10)</f>
        <v>1840.5580692342483</v>
      </c>
      <c r="H29" s="8"/>
      <c r="I29" s="26"/>
      <c r="O29" s="15"/>
    </row>
    <row r="30" spans="1:17" ht="18" x14ac:dyDescent="0.35">
      <c r="A30" s="7" t="s">
        <v>24</v>
      </c>
      <c r="B30" s="13" t="s">
        <v>22</v>
      </c>
      <c r="C30" s="16" t="s">
        <v>35</v>
      </c>
      <c r="D30" s="17" t="s">
        <v>22</v>
      </c>
      <c r="E30" s="12" t="s">
        <v>31</v>
      </c>
      <c r="F30" s="13" t="s">
        <v>22</v>
      </c>
      <c r="G30" s="20">
        <v>0.99999288908466522</v>
      </c>
      <c r="H30" s="8"/>
      <c r="I30" s="26"/>
    </row>
    <row r="31" spans="1:17" ht="16.5" x14ac:dyDescent="0.25">
      <c r="A31" s="14" t="s">
        <v>33</v>
      </c>
      <c r="C31" s="16" t="s">
        <v>36</v>
      </c>
      <c r="G31" s="20">
        <v>-3.7712971490169167E-3</v>
      </c>
      <c r="I31" s="26"/>
    </row>
    <row r="33" spans="1:10" x14ac:dyDescent="0.25">
      <c r="A33" s="8"/>
      <c r="B33" s="8"/>
      <c r="C33" s="8"/>
    </row>
    <row r="34" spans="1:10" x14ac:dyDescent="0.25">
      <c r="A34" s="8"/>
      <c r="B34" s="8"/>
      <c r="C34" s="16" t="s">
        <v>37</v>
      </c>
      <c r="G34" s="20">
        <f t="array" ref="G34:G36">MMULT(C24:K26,K2:K10)</f>
        <v>-2509.1556760873646</v>
      </c>
      <c r="I34" s="26"/>
    </row>
    <row r="35" spans="1:10" ht="18" x14ac:dyDescent="0.35">
      <c r="A35" s="7" t="s">
        <v>23</v>
      </c>
      <c r="B35" s="13" t="s">
        <v>22</v>
      </c>
      <c r="C35" s="16" t="s">
        <v>38</v>
      </c>
      <c r="D35" s="13" t="s">
        <v>22</v>
      </c>
      <c r="E35" s="12" t="s">
        <v>32</v>
      </c>
      <c r="F35" s="13" t="s">
        <v>22</v>
      </c>
      <c r="G35" s="20">
        <v>3.7712974345125438E-3</v>
      </c>
      <c r="I35" s="26"/>
    </row>
    <row r="36" spans="1:10" ht="16.5" x14ac:dyDescent="0.25">
      <c r="A36" s="14" t="s">
        <v>33</v>
      </c>
      <c r="B36" s="8"/>
      <c r="C36" s="16" t="s">
        <v>39</v>
      </c>
      <c r="G36" s="20">
        <v>0.99999288261639663</v>
      </c>
      <c r="I36" s="26"/>
    </row>
    <row r="37" spans="1:10" x14ac:dyDescent="0.25">
      <c r="F37" s="18"/>
      <c r="G37" s="18"/>
      <c r="J37" s="19"/>
    </row>
    <row r="38" spans="1:10" x14ac:dyDescent="0.25">
      <c r="F38" s="18"/>
      <c r="G38" s="18"/>
      <c r="J38" s="19"/>
    </row>
    <row r="39" spans="1:10" x14ac:dyDescent="0.25">
      <c r="F39" s="18"/>
      <c r="G39" s="18"/>
      <c r="J39" s="19"/>
    </row>
    <row r="40" spans="1:10" x14ac:dyDescent="0.25">
      <c r="F40" s="18"/>
      <c r="G40" s="18"/>
      <c r="J40" s="19"/>
    </row>
    <row r="41" spans="1:10" x14ac:dyDescent="0.25">
      <c r="F41" s="18"/>
      <c r="G41" s="18"/>
      <c r="J41" s="19"/>
    </row>
    <row r="42" spans="1:10" x14ac:dyDescent="0.25">
      <c r="F42" s="18"/>
      <c r="G42" s="18"/>
      <c r="J42" s="19"/>
    </row>
    <row r="43" spans="1:10" x14ac:dyDescent="0.25">
      <c r="F43" s="18"/>
      <c r="G43" s="18"/>
      <c r="J43" s="19"/>
    </row>
    <row r="44" spans="1:10" x14ac:dyDescent="0.25">
      <c r="F44" s="18"/>
      <c r="G44" s="18"/>
      <c r="J44" s="19"/>
    </row>
    <row r="45" spans="1:10" x14ac:dyDescent="0.25">
      <c r="F45" s="18"/>
      <c r="G45" s="18"/>
      <c r="J45" s="19"/>
    </row>
    <row r="46" spans="1:10" x14ac:dyDescent="0.25">
      <c r="J46" s="19"/>
    </row>
    <row r="47" spans="1:10" x14ac:dyDescent="0.25">
      <c r="F47" s="18"/>
      <c r="G47" s="18"/>
      <c r="J47" s="19"/>
    </row>
    <row r="48" spans="1:10" x14ac:dyDescent="0.25">
      <c r="F48" s="18"/>
      <c r="G48" s="18"/>
      <c r="J48" s="19"/>
    </row>
    <row r="49" spans="6:10" x14ac:dyDescent="0.25">
      <c r="F49" s="18"/>
      <c r="G49" s="18"/>
      <c r="J49" s="1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317A9-0963-4DF2-B440-E9A139C16D64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customXml/itemProps2.xml><?xml version="1.0" encoding="utf-8"?>
<ds:datastoreItem xmlns:ds="http://schemas.openxmlformats.org/officeDocument/2006/customXml" ds:itemID="{ABD30FCF-6859-4BBD-9B13-34118BC94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6F4B9-F4AE-4F5D-9A2A-2980498713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Stoll</dc:creator>
  <cp:keywords/>
  <dc:description/>
  <cp:lastModifiedBy>Javadnejad, Farid</cp:lastModifiedBy>
  <cp:revision/>
  <dcterms:created xsi:type="dcterms:W3CDTF">2020-04-20T14:39:40Z</dcterms:created>
  <dcterms:modified xsi:type="dcterms:W3CDTF">2025-06-27T15:08:22Z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