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5"/>
  <workbookPr/>
  <mc:AlternateContent xmlns:mc="http://schemas.openxmlformats.org/markup-compatibility/2006">
    <mc:Choice Requires="x15">
      <x15ac:absPath xmlns:x15ac="http://schemas.microsoft.com/office/spreadsheetml/2010/11/ac" url="D:\Program Aplikasi\xampp\htdocs\ESmotor\"/>
    </mc:Choice>
  </mc:AlternateContent>
  <xr:revisionPtr revIDLastSave="0" documentId="13_ncr:1_{3804947C-01D9-4953-884F-4E16AF89F302}" xr6:coauthVersionLast="47" xr6:coauthVersionMax="47" xr10:uidLastSave="{00000000-0000-0000-0000-000000000000}"/>
  <bookViews>
    <workbookView xWindow="3285" yWindow="3075" windowWidth="11340" windowHeight="7995" activeTab="1" xr2:uid="{00000000-000D-0000-FFFF-FFFF00000000}"/>
  </bookViews>
  <sheets>
    <sheet name="Perhitungan Bayes" sheetId="7" r:id="rId1"/>
    <sheet name="Dataset" sheetId="3" r:id="rId2"/>
  </sheets>
  <definedNames>
    <definedName name="Tabel_Probabilitas_Kerusakan">Dataset!$G$1:$I$1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3" l="1"/>
  <c r="M25" i="3"/>
  <c r="L25" i="3"/>
  <c r="K25" i="3"/>
  <c r="J25" i="3"/>
  <c r="N24" i="3"/>
  <c r="M24" i="3"/>
  <c r="L24" i="3"/>
  <c r="K24" i="3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N11" i="7"/>
  <c r="N10" i="7"/>
  <c r="N9" i="7"/>
  <c r="N8" i="7"/>
  <c r="N7" i="7"/>
  <c r="N6" i="7"/>
  <c r="N5" i="7"/>
  <c r="N4" i="7"/>
  <c r="N3" i="7"/>
  <c r="M11" i="7"/>
  <c r="M10" i="7"/>
  <c r="M9" i="7"/>
  <c r="M8" i="7"/>
  <c r="M7" i="7"/>
  <c r="M6" i="7"/>
  <c r="E5" i="7"/>
  <c r="M5" i="7"/>
  <c r="M4" i="7"/>
  <c r="M3" i="7"/>
  <c r="L11" i="7"/>
  <c r="L10" i="7"/>
  <c r="L8" i="7"/>
  <c r="L6" i="7"/>
  <c r="L5" i="7"/>
  <c r="L4" i="7"/>
  <c r="L3" i="7"/>
  <c r="K11" i="7"/>
  <c r="K10" i="7"/>
  <c r="K9" i="7"/>
  <c r="K8" i="7"/>
  <c r="C16" i="7"/>
  <c r="K7" i="7"/>
  <c r="K6" i="7"/>
  <c r="K5" i="7"/>
  <c r="K4" i="7"/>
  <c r="C12" i="7"/>
  <c r="C5" i="7"/>
  <c r="K3" i="7"/>
  <c r="J11" i="7"/>
  <c r="J10" i="7"/>
  <c r="J9" i="7"/>
  <c r="J8" i="7"/>
  <c r="J7" i="7"/>
  <c r="B16" i="7"/>
  <c r="J6" i="7"/>
  <c r="J5" i="7"/>
  <c r="J4" i="7"/>
  <c r="J3" i="7"/>
  <c r="E21" i="7" l="1"/>
  <c r="D21" i="7"/>
  <c r="C21" i="7"/>
  <c r="B21" i="7"/>
  <c r="A21" i="7"/>
  <c r="F16" i="7"/>
  <c r="E16" i="7"/>
  <c r="D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D5" i="7"/>
  <c r="B5" i="7"/>
  <c r="F4" i="7"/>
  <c r="E4" i="7"/>
  <c r="D4" i="7"/>
  <c r="C4" i="7"/>
  <c r="B4" i="7"/>
  <c r="H7" i="3"/>
  <c r="H6" i="3"/>
  <c r="H5" i="3"/>
  <c r="H4" i="3"/>
  <c r="H3" i="3"/>
  <c r="I8" i="3"/>
  <c r="L9" i="7" l="1"/>
  <c r="O8" i="7"/>
  <c r="P8" i="7" s="1"/>
  <c r="Q8" i="7"/>
  <c r="R8" i="7"/>
  <c r="S8" i="7"/>
  <c r="T8" i="7"/>
  <c r="L7" i="7"/>
  <c r="O10" i="7"/>
  <c r="P10" i="7" s="1"/>
  <c r="Q10" i="7"/>
  <c r="R10" i="7"/>
  <c r="S10" i="7"/>
  <c r="T10" i="7"/>
  <c r="U10" i="7" l="1"/>
  <c r="O7" i="7"/>
  <c r="O11" i="7"/>
  <c r="U8" i="7"/>
  <c r="O9" i="7"/>
  <c r="O5" i="7"/>
  <c r="P5" i="7" s="1"/>
  <c r="O3" i="7"/>
  <c r="O4" i="7"/>
  <c r="O6" i="7"/>
  <c r="P6" i="7" s="1"/>
  <c r="T3" i="7" l="1"/>
  <c r="P3" i="7"/>
  <c r="T9" i="7"/>
  <c r="S9" i="7"/>
  <c r="R9" i="7"/>
  <c r="Q9" i="7"/>
  <c r="P9" i="7"/>
  <c r="U9" i="7" s="1"/>
  <c r="T11" i="7"/>
  <c r="S11" i="7"/>
  <c r="R11" i="7"/>
  <c r="Q11" i="7"/>
  <c r="P11" i="7"/>
  <c r="U11" i="7" s="1"/>
  <c r="T7" i="7"/>
  <c r="S7" i="7"/>
  <c r="R7" i="7"/>
  <c r="Q7" i="7"/>
  <c r="P7" i="7"/>
  <c r="U7" i="7" s="1"/>
  <c r="R5" i="7"/>
  <c r="Q5" i="7"/>
  <c r="T5" i="7"/>
  <c r="S5" i="7"/>
  <c r="P4" i="7"/>
  <c r="S4" i="7"/>
  <c r="R4" i="7"/>
  <c r="T4" i="7"/>
  <c r="H8" i="3"/>
  <c r="U5" i="7" l="1"/>
  <c r="R3" i="7"/>
  <c r="T6" i="7" l="1"/>
  <c r="S6" i="7"/>
  <c r="R6" i="7"/>
  <c r="Q6" i="7"/>
  <c r="U6" i="7" s="1"/>
  <c r="Q4" i="7"/>
  <c r="U4" i="7" s="1"/>
  <c r="S3" i="7"/>
  <c r="Q3" i="7"/>
  <c r="U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Aryando</author>
  </authors>
  <commentList>
    <comment ref="J2" authorId="0" shapeId="0" xr:uid="{22DAF66A-1951-4795-A373-10641A3FC4E9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H1</t>
        </r>
      </text>
    </comment>
    <comment ref="K2" authorId="0" shapeId="0" xr:uid="{D23D93C8-7AAB-45FB-87E6-6AEF4FD2EDDF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H2</t>
        </r>
      </text>
    </comment>
    <comment ref="L2" authorId="0" shapeId="0" xr:uid="{DE3E9D0F-514E-4DCA-B5DC-20425805A1E6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H3</t>
        </r>
      </text>
    </comment>
    <comment ref="M2" authorId="0" shapeId="0" xr:uid="{3CA92043-1CC2-4053-867D-918A6471AA97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H4</t>
        </r>
      </text>
    </comment>
    <comment ref="N2" authorId="0" shapeId="0" xr:uid="{CCFF6BA3-B8AD-4891-A5E8-1C8289C92B9D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H5</t>
        </r>
      </text>
    </comment>
    <comment ref="O2" authorId="0" shapeId="0" xr:uid="{41EFB905-E5C8-4BCE-BC84-608F8365C7BC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Didapat dari menjumlahkan nilai probabilitas kemunculan masing-masing hipotesa</t>
        </r>
      </text>
    </comment>
    <comment ref="V2" authorId="0" shapeId="0" xr:uid="{223B530C-8FEA-41D9-BEE0-1D0EE6B73F55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Rekomendasi diberikan berdasarkan nilai bayes tertinggi dari masing-masing hipotesa</t>
        </r>
      </text>
    </comment>
    <comment ref="W2" authorId="0" shapeId="0" xr:uid="{C6D21F71-53E2-47BD-A8AE-18E9852B180D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Didapat dari DataSet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Aryando</author>
  </authors>
  <commentList>
    <comment ref="F1" authorId="0" shapeId="0" xr:uid="{F3D03362-E518-4239-8560-8403A6FF318D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Didapat dari banyaknya kerusakan yang muncul berdasarkan hasil data set</t>
        </r>
      </text>
    </comment>
    <comment ref="H2" authorId="0" shapeId="0" xr:uid="{F32F7718-8698-4DD1-94A0-0F73CDCB53D2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(Jumlah kemunculan penyakit / jumlah keseluruhan data)</t>
        </r>
      </text>
    </comment>
    <comment ref="I10" authorId="0" shapeId="0" xr:uid="{2100930F-D4E0-4A80-BD2A-C868DF749AF1}">
      <text>
        <r>
          <rPr>
            <b/>
            <sz val="9"/>
            <color indexed="81"/>
            <rFont val="Tahoma"/>
            <family val="2"/>
          </rPr>
          <t>Faris Sofyan 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</commentList>
</comments>
</file>

<file path=xl/sharedStrings.xml><?xml version="1.0" encoding="utf-8"?>
<sst xmlns="http://schemas.openxmlformats.org/spreadsheetml/2006/main" count="191" uniqueCount="101">
  <si>
    <t>ID</t>
  </si>
  <si>
    <t>H1</t>
  </si>
  <si>
    <t>H2</t>
  </si>
  <si>
    <t>H3</t>
  </si>
  <si>
    <t>H4</t>
  </si>
  <si>
    <t>H5</t>
  </si>
  <si>
    <t>Fakta</t>
  </si>
  <si>
    <t>No</t>
  </si>
  <si>
    <t>P(H1|F)</t>
  </si>
  <si>
    <t>P(H2|F)</t>
  </si>
  <si>
    <t>P(H3|F)</t>
  </si>
  <si>
    <t>P(H4|F)</t>
  </si>
  <si>
    <t>P(H5|F)</t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</si>
  <si>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P(F|Hk)xP(Hk)</t>
    </r>
  </si>
  <si>
    <t>Rekomendasi Pakar</t>
  </si>
  <si>
    <t>Probabilitas Kemunculan Hipotesa</t>
  </si>
  <si>
    <t>Tabel Dataset</t>
  </si>
  <si>
    <t>Tabel Kemunculan Rekomendasi berdasarkan Fakta</t>
  </si>
  <si>
    <t>Jumlah Muncul</t>
  </si>
  <si>
    <t>Total</t>
  </si>
  <si>
    <t>Tabel Perhitungan Bayes</t>
  </si>
  <si>
    <t>Status</t>
  </si>
  <si>
    <t>Benar</t>
  </si>
  <si>
    <t>Rekomendasi diberikan berdasarkan nilai bayes tertinggi dari masing-masing hipotesa</t>
  </si>
  <si>
    <t>IDGejala</t>
  </si>
  <si>
    <t>Daftar Gejala</t>
  </si>
  <si>
    <t>Gejala</t>
  </si>
  <si>
    <t>Dataset</t>
  </si>
  <si>
    <t>Daftar Kerusakan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</si>
  <si>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</si>
  <si>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</si>
  <si>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</si>
  <si>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</si>
  <si>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</si>
  <si>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</si>
  <si>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</si>
  <si>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</si>
  <si>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</si>
  <si>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</si>
  <si>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</si>
  <si>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</si>
  <si>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</si>
  <si>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G1,G2,G3,G4</t>
  </si>
  <si>
    <t>G8,G9,G10</t>
  </si>
  <si>
    <t>ID Kerusakan</t>
  </si>
  <si>
    <t>Uji 1</t>
  </si>
  <si>
    <t>Uji 2</t>
  </si>
  <si>
    <t>Uji 3</t>
  </si>
  <si>
    <t>Uji 4</t>
  </si>
  <si>
    <t>Uji 5</t>
  </si>
  <si>
    <t>Uji 6</t>
  </si>
  <si>
    <t>Uji 7</t>
  </si>
  <si>
    <t>Uji 8</t>
  </si>
  <si>
    <t>Uji 10</t>
  </si>
  <si>
    <t>Tabel Gejala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</si>
  <si>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</si>
  <si>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</si>
  <si>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</si>
  <si>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</si>
  <si>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</si>
  <si>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</si>
  <si>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</si>
  <si>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</si>
  <si>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</si>
  <si>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Rekomendasi Bayes</t>
  </si>
  <si>
    <r>
      <rPr>
        <b/>
        <sz val="11"/>
        <color theme="1"/>
        <rFont val="Calibri"/>
        <family val="2"/>
        <scheme val="minor"/>
      </rPr>
      <t xml:space="preserve">Nilai bayes </t>
    </r>
    <r>
      <rPr>
        <sz val="11"/>
        <color theme="1"/>
        <rFont val="Calibri"/>
        <family val="2"/>
        <scheme val="minor"/>
      </rPr>
      <t>didapat dari membagi nilai probabilitas kemunculan hipotesa terhadap fakta dengan nilai kumulatif kemunculan seluruh hipotesa terhadap fakta</t>
    </r>
  </si>
  <si>
    <r>
      <rPr>
        <b/>
        <u/>
        <sz val="11"/>
        <color theme="1"/>
        <rFont val="Calibri"/>
        <family val="2"/>
        <scheme val="minor"/>
      </rPr>
      <t>∑P(F|Hk)xP(Hk)</t>
    </r>
    <r>
      <rPr>
        <sz val="11"/>
        <color theme="1"/>
        <rFont val="Calibri"/>
        <family val="2"/>
        <scheme val="minor"/>
      </rPr>
      <t xml:space="preserve"> didapat dari menjumlahkan nilai probabilitas kemunculan masing-masing hipotesa</t>
    </r>
  </si>
  <si>
    <r>
      <rPr>
        <b/>
        <u/>
        <sz val="11"/>
        <color theme="1"/>
        <rFont val="Calibri"/>
        <family val="2"/>
        <scheme val="minor"/>
      </rPr>
      <t>P(Hi|F)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didapat dari mengkalikan masing-masing nilai bobot gejala yang ditemukan dengan nilai bobot kemunculan hX</t>
    </r>
  </si>
  <si>
    <t>ID Fakta/Gejala</t>
  </si>
  <si>
    <t>ID Rekomendasi/Hipotesa</t>
  </si>
  <si>
    <t>Bobot</t>
  </si>
  <si>
    <t>Tabel Probabilitas Kerusakan</t>
  </si>
  <si>
    <t>Tabel Probabilitas kerusakan tiap gejala</t>
  </si>
  <si>
    <t>Mesin tiba-tiba mati saat sedang jalan</t>
  </si>
  <si>
    <t>Indikator suhu temperatur menyala</t>
  </si>
  <si>
    <t>Performa mesin berkurang</t>
  </si>
  <si>
    <t>Mesin overheat berlebih</t>
  </si>
  <si>
    <t>Radiator cepat kering/kehabisan air</t>
  </si>
  <si>
    <t>Mesin tidak dapat menyala</t>
  </si>
  <si>
    <t>Kelistrikan mati total</t>
  </si>
  <si>
    <t>Voltase pada aki tidak normal/tidak mengisi</t>
  </si>
  <si>
    <t>Lampu sering kali putus</t>
  </si>
  <si>
    <t>Rusak pada bagian Sistem pengisian</t>
  </si>
  <si>
    <t>Rusak pada bagian sistem perkabelan</t>
  </si>
  <si>
    <t>Rusak pada bagian sistem pendingin</t>
  </si>
  <si>
    <t>Rusak pada bagian sistem pembakaran</t>
  </si>
  <si>
    <t>Rusak pada bagian sistem pengereman</t>
  </si>
  <si>
    <t>Kiprok tidak bekerja normal</t>
  </si>
  <si>
    <t>Busi tidak memercikan bunga api</t>
  </si>
  <si>
    <t>Rem terasa blong saat handle ditekan</t>
  </si>
  <si>
    <t>Hilang kompresi</t>
  </si>
  <si>
    <t>G1,G2,G6,G11,G12</t>
  </si>
  <si>
    <t>G2,G9</t>
  </si>
  <si>
    <t>G2,G6,G9,G10,G11</t>
  </si>
  <si>
    <t>G3,G4</t>
  </si>
  <si>
    <t>G11,G12</t>
  </si>
  <si>
    <t>G2,G6,G11,G12</t>
  </si>
  <si>
    <t>G1,G6,G11,G12</t>
  </si>
  <si>
    <t>G6,G11,G12</t>
  </si>
  <si>
    <t>G5,G9</t>
  </si>
  <si>
    <t>G5,G6,G9,G10,G11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</si>
</sst>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4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4" xfId="0" applyFill="1" applyBorder="1"/>
    <xf numFmtId="2" fontId="0" fillId="2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3"/>
  <sheetViews>
    <sheetView zoomScale="85" zoomScaleNormal="85" workbookViewId="0">
      <selection activeCell="I4" sqref="I4"/>
    </sheetView>
  </sheetViews>
  <sheetFormatPr defaultRowHeight="15" x14ac:dyDescent="0.25"/>
  <cols>
    <col min="1" max="1" width="12.28515625" customWidth="1"/>
    <col min="2" max="2" width="8.42578125" customWidth="1"/>
    <col min="6" max="6" width="8.7109375" customWidth="1"/>
    <col min="8" max="8" width="5.28515625" customWidth="1"/>
    <col min="9" max="9" width="17.140625" bestFit="1" customWidth="1"/>
    <col min="10" max="14" width="7.7109375" bestFit="1" customWidth="1"/>
    <col min="15" max="15" width="14.7109375" style="1" customWidth="1"/>
    <col min="16" max="19" width="7.7109375" bestFit="1" customWidth="1"/>
    <col min="21" max="21" width="7.7109375" bestFit="1" customWidth="1"/>
    <col min="22" max="22" width="12.42578125" customWidth="1"/>
    <col min="23" max="23" width="15.28515625" customWidth="1"/>
    <col min="27" max="27" width="28.42578125" customWidth="1"/>
    <col min="28" max="28" width="29.7109375" customWidth="1"/>
    <col min="29" max="29" width="34.85546875" customWidth="1"/>
    <col min="30" max="30" width="31.85546875" customWidth="1"/>
    <col min="31" max="31" width="35.7109375" customWidth="1"/>
    <col min="32" max="32" width="32.5703125" customWidth="1"/>
    <col min="33" max="33" width="28.28515625" customWidth="1"/>
    <col min="34" max="34" width="26.28515625" customWidth="1"/>
    <col min="35" max="35" width="12.28515625" customWidth="1"/>
    <col min="36" max="36" width="13.140625" customWidth="1"/>
    <col min="37" max="37" width="15.7109375" customWidth="1"/>
    <col min="38" max="38" width="15" customWidth="1"/>
  </cols>
  <sheetData>
    <row r="1" spans="1:34" x14ac:dyDescent="0.25">
      <c r="A1" s="44" t="s">
        <v>17</v>
      </c>
      <c r="B1" s="45"/>
      <c r="C1" s="45"/>
      <c r="D1" s="45"/>
      <c r="E1" s="45"/>
      <c r="F1" s="45"/>
      <c r="H1" s="42" t="s">
        <v>20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34" ht="30" x14ac:dyDescent="0.25">
      <c r="A2" s="46" t="s">
        <v>68</v>
      </c>
      <c r="B2" s="48" t="s">
        <v>44</v>
      </c>
      <c r="C2" s="48"/>
      <c r="D2" s="48"/>
      <c r="E2" s="48"/>
      <c r="F2" s="48"/>
      <c r="H2" s="8" t="s">
        <v>0</v>
      </c>
      <c r="I2" s="8" t="s">
        <v>6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4">
        <v>1</v>
      </c>
      <c r="V2" s="3" t="s">
        <v>64</v>
      </c>
      <c r="W2" s="3" t="s">
        <v>14</v>
      </c>
      <c r="X2" s="3" t="s">
        <v>21</v>
      </c>
    </row>
    <row r="3" spans="1:34" x14ac:dyDescent="0.25">
      <c r="A3" s="47"/>
      <c r="B3" s="9" t="s">
        <v>1</v>
      </c>
      <c r="C3" s="5" t="s">
        <v>2</v>
      </c>
      <c r="D3" s="5" t="s">
        <v>3</v>
      </c>
      <c r="E3" s="5" t="s">
        <v>4</v>
      </c>
      <c r="F3" s="5" t="s">
        <v>5</v>
      </c>
      <c r="H3" s="2" t="s">
        <v>55</v>
      </c>
      <c r="I3" s="2" t="s">
        <v>42</v>
      </c>
      <c r="J3" s="35">
        <f>B4*B5*B6*B7*A21</f>
        <v>0.05</v>
      </c>
      <c r="K3" s="12">
        <f>C4*C5*C6*C7*B21</f>
        <v>0</v>
      </c>
      <c r="L3" s="12">
        <f>D4*D5*D7*D6*C21</f>
        <v>0</v>
      </c>
      <c r="M3" s="12">
        <f>E4*E5*E6*E7*D21</f>
        <v>0</v>
      </c>
      <c r="N3" s="12">
        <f>F4*F5*F6*F7*E21</f>
        <v>0</v>
      </c>
      <c r="O3" s="12">
        <f>SUM(J3:N3)</f>
        <v>0.05</v>
      </c>
      <c r="P3" s="35">
        <f>J3/$O3</f>
        <v>1</v>
      </c>
      <c r="Q3" s="12">
        <f t="shared" ref="Q3:S10" si="0">K3/$O3</f>
        <v>0</v>
      </c>
      <c r="R3" s="12">
        <f t="shared" si="0"/>
        <v>0</v>
      </c>
      <c r="S3" s="12">
        <f t="shared" si="0"/>
        <v>0</v>
      </c>
      <c r="T3" s="12">
        <f>N3/$O3</f>
        <v>0</v>
      </c>
      <c r="U3" s="12">
        <f>SUM(P3:T3)</f>
        <v>1</v>
      </c>
      <c r="V3" s="15" t="s">
        <v>1</v>
      </c>
      <c r="W3" s="15" t="s">
        <v>1</v>
      </c>
      <c r="X3" s="36" t="s">
        <v>22</v>
      </c>
    </row>
    <row r="4" spans="1:34" x14ac:dyDescent="0.25">
      <c r="A4" s="24" t="s">
        <v>29</v>
      </c>
      <c r="B4" s="10">
        <f>2/2</f>
        <v>1</v>
      </c>
      <c r="C4" s="11">
        <f>1/2</f>
        <v>0.5</v>
      </c>
      <c r="D4" s="11">
        <f>1/1</f>
        <v>1</v>
      </c>
      <c r="E4" s="11">
        <f>1/3</f>
        <v>0.33333333333333331</v>
      </c>
      <c r="F4" s="11">
        <f>0/2</f>
        <v>0</v>
      </c>
      <c r="H4" s="2" t="s">
        <v>56</v>
      </c>
      <c r="I4" s="2" t="s">
        <v>92</v>
      </c>
      <c r="J4" s="12">
        <f>B5*B12</f>
        <v>0</v>
      </c>
      <c r="K4" s="35">
        <f>C5*C12*B21</f>
        <v>0.1</v>
      </c>
      <c r="L4" s="12">
        <f>D5*D12*C21</f>
        <v>0</v>
      </c>
      <c r="M4" s="12">
        <f>E5*E12*D21</f>
        <v>0</v>
      </c>
      <c r="N4" s="12">
        <f>F5*F12*E21</f>
        <v>0</v>
      </c>
      <c r="O4" s="12">
        <f>SUM(J4:N4)</f>
        <v>0.1</v>
      </c>
      <c r="P4" s="12">
        <f>J4/$O4</f>
        <v>0</v>
      </c>
      <c r="Q4" s="35">
        <f t="shared" si="0"/>
        <v>1</v>
      </c>
      <c r="R4" s="12">
        <f t="shared" si="0"/>
        <v>0</v>
      </c>
      <c r="S4" s="12">
        <f t="shared" si="0"/>
        <v>0</v>
      </c>
      <c r="T4" s="12">
        <f t="shared" ref="T4:T10" si="1">N4/$O4</f>
        <v>0</v>
      </c>
      <c r="U4" s="12">
        <f t="shared" ref="U4:U5" si="2">SUM(P4:T4)</f>
        <v>1</v>
      </c>
      <c r="V4" s="15" t="s">
        <v>2</v>
      </c>
      <c r="W4" s="15" t="s">
        <v>2</v>
      </c>
      <c r="X4" s="36" t="s">
        <v>22</v>
      </c>
    </row>
    <row r="5" spans="1:34" x14ac:dyDescent="0.25">
      <c r="A5" s="24" t="s">
        <v>30</v>
      </c>
      <c r="B5" s="10">
        <f>1/2</f>
        <v>0.5</v>
      </c>
      <c r="C5" s="11">
        <f>1/2</f>
        <v>0.5</v>
      </c>
      <c r="D5" s="11">
        <f>0/1</f>
        <v>0</v>
      </c>
      <c r="E5" s="11">
        <f>0/3</f>
        <v>0</v>
      </c>
      <c r="F5" s="11">
        <f>0/2</f>
        <v>0</v>
      </c>
      <c r="H5" s="2" t="s">
        <v>57</v>
      </c>
      <c r="I5" s="2" t="s">
        <v>43</v>
      </c>
      <c r="J5" s="12">
        <f>B11*B12*B13*A21</f>
        <v>0</v>
      </c>
      <c r="K5" s="12">
        <f>C11*C12*C13*B21</f>
        <v>0</v>
      </c>
      <c r="L5" s="35">
        <f>D11*C21</f>
        <v>0.1</v>
      </c>
      <c r="M5" s="12">
        <f>E11*E12*E13*E16*D21</f>
        <v>0</v>
      </c>
      <c r="N5" s="12">
        <f>F11*F12*F13*E21</f>
        <v>0</v>
      </c>
      <c r="O5" s="12">
        <f>SUM(J5:N5)</f>
        <v>0.1</v>
      </c>
      <c r="P5" s="12">
        <f t="shared" ref="P5" si="3">J5/$O5</f>
        <v>0</v>
      </c>
      <c r="Q5" s="12">
        <f>K5/$O5</f>
        <v>0</v>
      </c>
      <c r="R5" s="35">
        <f>L5/$O5</f>
        <v>1</v>
      </c>
      <c r="S5" s="12">
        <f>M5/$O5</f>
        <v>0</v>
      </c>
      <c r="T5" s="12">
        <f>N5/$O5</f>
        <v>0</v>
      </c>
      <c r="U5" s="12">
        <f t="shared" si="2"/>
        <v>1</v>
      </c>
      <c r="V5" s="15" t="s">
        <v>3</v>
      </c>
      <c r="W5" s="15" t="s">
        <v>3</v>
      </c>
      <c r="X5" s="36" t="s">
        <v>22</v>
      </c>
    </row>
    <row r="6" spans="1:34" x14ac:dyDescent="0.25">
      <c r="A6" s="24" t="s">
        <v>31</v>
      </c>
      <c r="B6" s="10">
        <f>2/2</f>
        <v>1</v>
      </c>
      <c r="C6" s="11">
        <f>1/2</f>
        <v>0.5</v>
      </c>
      <c r="D6" s="11">
        <f>0/1</f>
        <v>0</v>
      </c>
      <c r="E6" s="11">
        <f>0/3</f>
        <v>0</v>
      </c>
      <c r="F6" s="11">
        <f>0/2</f>
        <v>0</v>
      </c>
      <c r="H6" s="2" t="s">
        <v>58</v>
      </c>
      <c r="I6" s="2" t="s">
        <v>91</v>
      </c>
      <c r="J6" s="12">
        <f>B4*B5*B9*B14*B15*A21</f>
        <v>0</v>
      </c>
      <c r="K6" s="12">
        <f>C4*C12*C13*C14*B21</f>
        <v>0</v>
      </c>
      <c r="L6" s="12">
        <f>D16*C21</f>
        <v>0</v>
      </c>
      <c r="M6" s="35">
        <f>E4*E14*D21</f>
        <v>3.3333333333333333E-2</v>
      </c>
      <c r="N6" s="12">
        <f>F4*F5*F9*F14*F15*E21</f>
        <v>0</v>
      </c>
      <c r="O6" s="12">
        <f t="shared" ref="O6:O10" si="4">SUM(J6:N6)</f>
        <v>3.3333333333333333E-2</v>
      </c>
      <c r="P6" s="12">
        <f>J6/$O6</f>
        <v>0</v>
      </c>
      <c r="Q6" s="12">
        <f t="shared" si="0"/>
        <v>0</v>
      </c>
      <c r="R6" s="12">
        <f t="shared" si="0"/>
        <v>0</v>
      </c>
      <c r="S6" s="35">
        <f t="shared" si="0"/>
        <v>1</v>
      </c>
      <c r="T6" s="12">
        <f t="shared" si="1"/>
        <v>0</v>
      </c>
      <c r="U6" s="12">
        <f>SUM(P6:T6)</f>
        <v>1</v>
      </c>
      <c r="V6" s="15" t="s">
        <v>4</v>
      </c>
      <c r="W6" s="15" t="s">
        <v>4</v>
      </c>
      <c r="X6" s="36" t="s">
        <v>22</v>
      </c>
    </row>
    <row r="7" spans="1:34" x14ac:dyDescent="0.25">
      <c r="A7" s="24" t="s">
        <v>32</v>
      </c>
      <c r="B7" s="10">
        <f>1/2</f>
        <v>0.5</v>
      </c>
      <c r="C7" s="11">
        <f>0/2</f>
        <v>0</v>
      </c>
      <c r="D7" s="11">
        <f>0/1</f>
        <v>0</v>
      </c>
      <c r="E7" s="11">
        <f>0/3</f>
        <v>0</v>
      </c>
      <c r="F7" s="11">
        <f>0/2</f>
        <v>0</v>
      </c>
      <c r="H7" s="2" t="s">
        <v>59</v>
      </c>
      <c r="I7" s="2" t="s">
        <v>41</v>
      </c>
      <c r="J7" s="12">
        <f>B16*A21</f>
        <v>0</v>
      </c>
      <c r="K7" s="12">
        <f>C16*B21</f>
        <v>0</v>
      </c>
      <c r="L7" s="12">
        <f>D8*D15*D16*C21</f>
        <v>0</v>
      </c>
      <c r="M7" s="12">
        <f>E16*D21</f>
        <v>0</v>
      </c>
      <c r="N7" s="35">
        <f>F16*E21</f>
        <v>0.2</v>
      </c>
      <c r="O7" s="12">
        <f t="shared" si="4"/>
        <v>0.2</v>
      </c>
      <c r="P7" s="12">
        <f>J7/$O7</f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35">
        <f t="shared" si="1"/>
        <v>1</v>
      </c>
      <c r="U7" s="12">
        <f>SUM(P7:T7)</f>
        <v>1</v>
      </c>
      <c r="V7" s="15" t="s">
        <v>5</v>
      </c>
      <c r="W7" s="15" t="s">
        <v>5</v>
      </c>
      <c r="X7" s="36" t="s">
        <v>22</v>
      </c>
    </row>
    <row r="8" spans="1:34" x14ac:dyDescent="0.25">
      <c r="A8" s="24" t="s">
        <v>33</v>
      </c>
      <c r="B8" s="10">
        <f t="shared" ref="B8:B16" si="5">0/2</f>
        <v>0</v>
      </c>
      <c r="C8" s="11">
        <f>2/2</f>
        <v>1</v>
      </c>
      <c r="D8" s="11">
        <f>1/1</f>
        <v>1</v>
      </c>
      <c r="E8" s="11">
        <f>1/3</f>
        <v>0.33333333333333331</v>
      </c>
      <c r="F8" s="11">
        <f>2/2</f>
        <v>1</v>
      </c>
      <c r="H8" s="2" t="s">
        <v>60</v>
      </c>
      <c r="I8" s="2" t="s">
        <v>93</v>
      </c>
      <c r="J8" s="12">
        <f>B5*B9*B12*B13*B14*A21</f>
        <v>0</v>
      </c>
      <c r="K8" s="35">
        <f>C6*C8*C9*B21</f>
        <v>0.05</v>
      </c>
      <c r="L8" s="12">
        <f>D5*D9*D12*D13*D14*C21</f>
        <v>0</v>
      </c>
      <c r="M8" s="12">
        <f>E5*E9*E12*E13*E14*D21</f>
        <v>0</v>
      </c>
      <c r="N8" s="12">
        <f>F5*F9*F12*F13*F14*E21</f>
        <v>0</v>
      </c>
      <c r="O8" s="12">
        <f t="shared" si="4"/>
        <v>0.05</v>
      </c>
      <c r="P8" s="12">
        <f t="shared" ref="P8:P10" si="6">J8/$O8</f>
        <v>0</v>
      </c>
      <c r="Q8" s="35">
        <f t="shared" si="0"/>
        <v>1</v>
      </c>
      <c r="R8" s="12">
        <f t="shared" si="0"/>
        <v>0</v>
      </c>
      <c r="S8" s="12">
        <f t="shared" si="0"/>
        <v>0</v>
      </c>
      <c r="T8" s="12">
        <f t="shared" si="1"/>
        <v>0</v>
      </c>
      <c r="U8" s="12">
        <f t="shared" ref="U8:U10" si="7">SUM(P8:T8)</f>
        <v>1</v>
      </c>
      <c r="V8" s="15" t="s">
        <v>2</v>
      </c>
      <c r="W8" s="15" t="s">
        <v>2</v>
      </c>
      <c r="X8" s="36" t="s">
        <v>22</v>
      </c>
      <c r="AC8" s="22"/>
      <c r="AD8" s="23"/>
      <c r="AE8" s="23"/>
      <c r="AF8" s="23"/>
      <c r="AG8" s="23"/>
      <c r="AH8" s="23"/>
    </row>
    <row r="9" spans="1:34" x14ac:dyDescent="0.25">
      <c r="A9" s="24" t="s">
        <v>34</v>
      </c>
      <c r="B9" s="10">
        <f t="shared" si="5"/>
        <v>0</v>
      </c>
      <c r="C9" s="11">
        <f>1/2</f>
        <v>0.5</v>
      </c>
      <c r="D9" s="11">
        <f>0/1</f>
        <v>0</v>
      </c>
      <c r="E9" s="11">
        <f>0/3</f>
        <v>0</v>
      </c>
      <c r="F9" s="11">
        <f t="shared" ref="F9:F14" si="8">0/2</f>
        <v>0</v>
      </c>
      <c r="H9" s="2" t="s">
        <v>61</v>
      </c>
      <c r="I9" s="2" t="s">
        <v>94</v>
      </c>
      <c r="J9" s="35">
        <f>B6*B7*A21</f>
        <v>0.1</v>
      </c>
      <c r="K9" s="12">
        <f>C6*C7*B21</f>
        <v>0</v>
      </c>
      <c r="L9" s="12">
        <f t="shared" ref="L9" si="9">D4*D6*C21</f>
        <v>0</v>
      </c>
      <c r="M9" s="12">
        <f>E6*E7*D21</f>
        <v>0</v>
      </c>
      <c r="N9" s="12">
        <f>F6*F7*E21</f>
        <v>0</v>
      </c>
      <c r="O9" s="12">
        <f t="shared" si="4"/>
        <v>0.1</v>
      </c>
      <c r="P9" s="35">
        <f t="shared" si="6"/>
        <v>1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1"/>
        <v>0</v>
      </c>
      <c r="U9" s="12">
        <f t="shared" si="7"/>
        <v>1</v>
      </c>
      <c r="V9" s="15" t="s">
        <v>1</v>
      </c>
      <c r="W9" s="15" t="s">
        <v>1</v>
      </c>
      <c r="X9" s="36" t="s">
        <v>22</v>
      </c>
      <c r="AC9" s="22"/>
      <c r="AD9" s="23"/>
      <c r="AE9" s="23"/>
      <c r="AF9" s="23"/>
      <c r="AG9" s="23"/>
      <c r="AH9" s="23"/>
    </row>
    <row r="10" spans="1:34" x14ac:dyDescent="0.25">
      <c r="A10" s="24" t="s">
        <v>35</v>
      </c>
      <c r="B10" s="10">
        <f t="shared" si="5"/>
        <v>0</v>
      </c>
      <c r="C10" s="11">
        <f>1/2</f>
        <v>0.5</v>
      </c>
      <c r="D10" s="11">
        <f>1/1</f>
        <v>1</v>
      </c>
      <c r="E10" s="11">
        <f>0/3</f>
        <v>0</v>
      </c>
      <c r="F10" s="11">
        <f t="shared" si="8"/>
        <v>0</v>
      </c>
      <c r="H10" s="2" t="s">
        <v>62</v>
      </c>
      <c r="I10" s="2" t="s">
        <v>95</v>
      </c>
      <c r="J10" s="12">
        <f>B14*B15*A21</f>
        <v>0</v>
      </c>
      <c r="K10" s="12">
        <f>C15*C14*B21</f>
        <v>0</v>
      </c>
      <c r="L10" s="12">
        <f>D14*D15*C21</f>
        <v>0</v>
      </c>
      <c r="M10" s="35">
        <f>E14*D21</f>
        <v>9.9999999999999992E-2</v>
      </c>
      <c r="N10" s="12">
        <f>F14*F15*E21</f>
        <v>0</v>
      </c>
      <c r="O10" s="12">
        <f t="shared" si="4"/>
        <v>9.9999999999999992E-2</v>
      </c>
      <c r="P10" s="12">
        <f t="shared" si="6"/>
        <v>0</v>
      </c>
      <c r="Q10" s="12">
        <f t="shared" si="0"/>
        <v>0</v>
      </c>
      <c r="R10" s="12">
        <f t="shared" si="0"/>
        <v>0</v>
      </c>
      <c r="S10" s="35">
        <f t="shared" si="0"/>
        <v>1</v>
      </c>
      <c r="T10" s="12">
        <f t="shared" si="1"/>
        <v>0</v>
      </c>
      <c r="U10" s="12">
        <f t="shared" si="7"/>
        <v>1</v>
      </c>
      <c r="V10" s="15" t="s">
        <v>4</v>
      </c>
      <c r="W10" s="15" t="s">
        <v>4</v>
      </c>
      <c r="X10" s="36" t="s">
        <v>22</v>
      </c>
      <c r="AC10" s="22"/>
      <c r="AD10" s="23"/>
      <c r="AE10" s="23"/>
      <c r="AF10" s="23"/>
      <c r="AG10" s="23"/>
      <c r="AH10" s="23"/>
    </row>
    <row r="11" spans="1:34" x14ac:dyDescent="0.25">
      <c r="A11" s="24" t="s">
        <v>36</v>
      </c>
      <c r="B11" s="10">
        <f t="shared" si="5"/>
        <v>0</v>
      </c>
      <c r="C11" s="11">
        <f>0/2</f>
        <v>0</v>
      </c>
      <c r="D11" s="11">
        <f>1/1</f>
        <v>1</v>
      </c>
      <c r="E11" s="11">
        <f>1/3</f>
        <v>0.33333333333333331</v>
      </c>
      <c r="F11" s="11">
        <f t="shared" si="8"/>
        <v>0</v>
      </c>
      <c r="H11" s="2" t="s">
        <v>63</v>
      </c>
      <c r="I11" s="2" t="s">
        <v>96</v>
      </c>
      <c r="J11" s="12">
        <f>B5*B9*B14*B15*A21</f>
        <v>0</v>
      </c>
      <c r="K11" s="12">
        <f>C5*C9*C14*C15*B21</f>
        <v>0</v>
      </c>
      <c r="L11" s="12">
        <f>D5*D9*D14*D15*C21</f>
        <v>0</v>
      </c>
      <c r="M11" s="35">
        <f>E14*D21</f>
        <v>9.9999999999999992E-2</v>
      </c>
      <c r="N11" s="12">
        <f>F5*F9*F14*F15*E21</f>
        <v>0</v>
      </c>
      <c r="O11" s="12">
        <f>SUM(J11:N11)</f>
        <v>9.9999999999999992E-2</v>
      </c>
      <c r="P11" s="12">
        <f>J11/$O11</f>
        <v>0</v>
      </c>
      <c r="Q11" s="12">
        <f>K11/$O11</f>
        <v>0</v>
      </c>
      <c r="R11" s="12">
        <f>L11/$O11</f>
        <v>0</v>
      </c>
      <c r="S11" s="35">
        <f>M11/$O11</f>
        <v>1</v>
      </c>
      <c r="T11" s="12">
        <f>N11/$O11</f>
        <v>0</v>
      </c>
      <c r="U11" s="12">
        <f>SUM(P11:T11)</f>
        <v>1</v>
      </c>
      <c r="V11" s="15" t="s">
        <v>4</v>
      </c>
      <c r="W11" s="15" t="s">
        <v>4</v>
      </c>
      <c r="X11" s="36" t="s">
        <v>22</v>
      </c>
    </row>
    <row r="12" spans="1:34" x14ac:dyDescent="0.25">
      <c r="A12" s="24" t="s">
        <v>37</v>
      </c>
      <c r="B12" s="10">
        <f t="shared" si="5"/>
        <v>0</v>
      </c>
      <c r="C12" s="11">
        <f>2/2</f>
        <v>1</v>
      </c>
      <c r="D12" s="11">
        <f>0/1</f>
        <v>0</v>
      </c>
      <c r="E12" s="11">
        <f>3/3</f>
        <v>1</v>
      </c>
      <c r="F12" s="11">
        <f t="shared" si="8"/>
        <v>0</v>
      </c>
    </row>
    <row r="13" spans="1:34" x14ac:dyDescent="0.25">
      <c r="A13" s="24" t="s">
        <v>38</v>
      </c>
      <c r="B13" s="10">
        <f t="shared" si="5"/>
        <v>0</v>
      </c>
      <c r="C13" s="11">
        <f>0/2</f>
        <v>0</v>
      </c>
      <c r="D13" s="11">
        <f>0/1</f>
        <v>0</v>
      </c>
      <c r="E13" s="11">
        <f>3/3</f>
        <v>1</v>
      </c>
      <c r="F13" s="11">
        <f t="shared" si="8"/>
        <v>0</v>
      </c>
      <c r="L13" s="22"/>
      <c r="M13" s="23"/>
      <c r="N13" s="23"/>
      <c r="O13" s="23"/>
      <c r="P13" s="23"/>
      <c r="Q13" s="23"/>
    </row>
    <row r="14" spans="1:34" x14ac:dyDescent="0.25">
      <c r="A14" s="24" t="s">
        <v>39</v>
      </c>
      <c r="B14" s="10">
        <f t="shared" si="5"/>
        <v>0</v>
      </c>
      <c r="C14" s="11">
        <f>0/2</f>
        <v>0</v>
      </c>
      <c r="D14" s="11">
        <f>0/1</f>
        <v>0</v>
      </c>
      <c r="E14" s="11">
        <f>1/3</f>
        <v>0.33333333333333331</v>
      </c>
      <c r="F14" s="11">
        <f t="shared" si="8"/>
        <v>0</v>
      </c>
      <c r="L14" s="22"/>
      <c r="M14" s="23"/>
      <c r="N14" s="23"/>
      <c r="O14" s="23"/>
      <c r="P14" s="23"/>
      <c r="Q14" s="23"/>
    </row>
    <row r="15" spans="1:34" x14ac:dyDescent="0.25">
      <c r="A15" s="24" t="s">
        <v>40</v>
      </c>
      <c r="B15" s="10">
        <f t="shared" si="5"/>
        <v>0</v>
      </c>
      <c r="C15" s="11">
        <f>0/2</f>
        <v>0</v>
      </c>
      <c r="D15" s="11">
        <f>0/1</f>
        <v>0</v>
      </c>
      <c r="E15" s="11">
        <f>0/3</f>
        <v>0</v>
      </c>
      <c r="F15" s="11">
        <f>1/2</f>
        <v>0.5</v>
      </c>
      <c r="H15" t="s">
        <v>67</v>
      </c>
      <c r="L15" s="22"/>
      <c r="M15" s="23"/>
      <c r="N15" s="23"/>
      <c r="O15" s="23"/>
      <c r="P15" s="23"/>
      <c r="Q15" s="23"/>
    </row>
    <row r="16" spans="1:34" x14ac:dyDescent="0.25">
      <c r="A16" s="24" t="s">
        <v>41</v>
      </c>
      <c r="B16" s="10">
        <f t="shared" si="5"/>
        <v>0</v>
      </c>
      <c r="C16" s="11">
        <f>0/2</f>
        <v>0</v>
      </c>
      <c r="D16" s="11">
        <f>0/1</f>
        <v>0</v>
      </c>
      <c r="E16" s="11">
        <f>0/3</f>
        <v>0</v>
      </c>
      <c r="F16" s="11">
        <f>2/2</f>
        <v>1</v>
      </c>
      <c r="H16" t="s">
        <v>66</v>
      </c>
      <c r="L16" s="22"/>
      <c r="M16" s="23"/>
      <c r="N16" s="23"/>
      <c r="O16" s="23"/>
      <c r="P16" s="23"/>
      <c r="Q16" s="23"/>
      <c r="AC16" s="22"/>
      <c r="AD16" s="23"/>
      <c r="AE16" s="23"/>
      <c r="AF16" s="23"/>
      <c r="AG16" s="23"/>
      <c r="AH16" s="23"/>
    </row>
    <row r="17" spans="1:34" x14ac:dyDescent="0.25">
      <c r="A17" s="32"/>
      <c r="B17" s="33"/>
      <c r="C17" s="34"/>
      <c r="D17" s="34"/>
      <c r="E17" s="34"/>
      <c r="F17" s="34"/>
      <c r="H17" t="s">
        <v>65</v>
      </c>
      <c r="L17" s="22"/>
      <c r="M17" s="23"/>
      <c r="N17" s="23"/>
      <c r="O17" s="23"/>
      <c r="P17" s="23"/>
      <c r="Q17" s="23"/>
      <c r="AC17" s="22"/>
      <c r="AD17" s="23"/>
      <c r="AE17" s="23"/>
      <c r="AF17" s="23"/>
      <c r="AG17" s="23"/>
      <c r="AH17" s="23"/>
    </row>
    <row r="18" spans="1:34" x14ac:dyDescent="0.25">
      <c r="B18" s="22"/>
      <c r="C18" s="23"/>
      <c r="D18" s="23"/>
      <c r="E18" s="23"/>
      <c r="F18" s="23"/>
      <c r="H18" t="s">
        <v>23</v>
      </c>
      <c r="AC18" s="22"/>
      <c r="AD18" s="23"/>
      <c r="AE18" s="23"/>
      <c r="AF18" s="23"/>
      <c r="AG18" s="23"/>
      <c r="AH18" s="23"/>
    </row>
    <row r="19" spans="1:34" x14ac:dyDescent="0.25">
      <c r="A19" s="38" t="s">
        <v>15</v>
      </c>
      <c r="B19" s="39"/>
      <c r="C19" s="39"/>
      <c r="D19" s="39"/>
      <c r="E19" s="40"/>
      <c r="F19" s="14"/>
      <c r="O19"/>
      <c r="AC19" s="22"/>
      <c r="AD19" s="23"/>
      <c r="AE19" s="23"/>
      <c r="AF19" s="23"/>
      <c r="AG19" s="23"/>
      <c r="AH19" s="23"/>
    </row>
    <row r="20" spans="1:34" x14ac:dyDescent="0.25">
      <c r="A20" s="6" t="s">
        <v>1</v>
      </c>
      <c r="B20" s="6" t="s">
        <v>2</v>
      </c>
      <c r="C20" s="6" t="s">
        <v>3</v>
      </c>
      <c r="D20" s="6" t="s">
        <v>4</v>
      </c>
      <c r="E20" s="6" t="s">
        <v>5</v>
      </c>
      <c r="F20" s="14"/>
      <c r="O20"/>
      <c r="AC20" s="22"/>
      <c r="AD20" s="23"/>
      <c r="AE20" s="23"/>
      <c r="AF20" s="23"/>
      <c r="AG20" s="23"/>
      <c r="AH20" s="23"/>
    </row>
    <row r="21" spans="1:34" x14ac:dyDescent="0.25">
      <c r="A21" s="27">
        <f>2/10</f>
        <v>0.2</v>
      </c>
      <c r="B21" s="27">
        <f>2/10</f>
        <v>0.2</v>
      </c>
      <c r="C21" s="27">
        <f>1/10</f>
        <v>0.1</v>
      </c>
      <c r="D21" s="27">
        <f>3/10</f>
        <v>0.3</v>
      </c>
      <c r="E21" s="27">
        <f>2/10</f>
        <v>0.2</v>
      </c>
      <c r="O21"/>
      <c r="AC21" s="22"/>
      <c r="AD21" s="23"/>
      <c r="AE21" s="23"/>
      <c r="AF21" s="23"/>
      <c r="AG21" s="23"/>
      <c r="AH21" s="23"/>
    </row>
    <row r="22" spans="1:34" x14ac:dyDescent="0.25">
      <c r="M22" s="14"/>
      <c r="N22" s="14"/>
      <c r="O22"/>
      <c r="Q22" s="14"/>
      <c r="AC22" s="22"/>
      <c r="AD22" s="23"/>
      <c r="AE22" s="23"/>
      <c r="AF22" s="23"/>
      <c r="AG22" s="23"/>
      <c r="AH22" s="23"/>
    </row>
    <row r="23" spans="1:34" x14ac:dyDescent="0.25">
      <c r="H23" s="14"/>
      <c r="J23" s="14"/>
      <c r="L23" s="14"/>
      <c r="M23" s="14"/>
      <c r="N23" s="14"/>
      <c r="O23"/>
      <c r="Q23" s="14"/>
    </row>
    <row r="24" spans="1:34" x14ac:dyDescent="0.25">
      <c r="O24"/>
    </row>
    <row r="25" spans="1:34" x14ac:dyDescent="0.25">
      <c r="L25" s="22"/>
      <c r="M25" s="23"/>
      <c r="N25" s="23"/>
      <c r="O25"/>
    </row>
    <row r="26" spans="1:34" x14ac:dyDescent="0.25">
      <c r="L26" s="22"/>
      <c r="M26" s="23"/>
      <c r="N26" s="23"/>
      <c r="O26"/>
    </row>
    <row r="27" spans="1:34" x14ac:dyDescent="0.25">
      <c r="L27" s="23"/>
      <c r="M27" s="23"/>
      <c r="N27" s="23"/>
      <c r="O27"/>
    </row>
    <row r="28" spans="1:34" x14ac:dyDescent="0.25">
      <c r="O28"/>
    </row>
    <row r="29" spans="1:34" x14ac:dyDescent="0.25">
      <c r="O29"/>
    </row>
    <row r="30" spans="1:34" x14ac:dyDescent="0.25">
      <c r="E30" s="41"/>
      <c r="F30" s="41"/>
      <c r="G30" s="41"/>
      <c r="H30" s="41"/>
      <c r="I30" s="41"/>
      <c r="O30"/>
    </row>
    <row r="31" spans="1:34" x14ac:dyDescent="0.25">
      <c r="A31" s="14"/>
      <c r="B31" s="14"/>
      <c r="C31" s="14"/>
      <c r="D31" s="14"/>
      <c r="E31" s="14"/>
      <c r="F31" s="14"/>
      <c r="G31" s="14"/>
      <c r="H31" s="14"/>
      <c r="I31" s="14"/>
      <c r="O31"/>
    </row>
    <row r="32" spans="1:34" x14ac:dyDescent="0.25">
      <c r="A32" s="16"/>
      <c r="B32" s="14"/>
      <c r="C32" s="16"/>
      <c r="D32" s="14"/>
      <c r="O32"/>
    </row>
    <row r="33" spans="1:15" x14ac:dyDescent="0.25">
      <c r="C33" s="31"/>
      <c r="D33" s="20"/>
      <c r="O33"/>
    </row>
    <row r="34" spans="1:15" x14ac:dyDescent="0.25">
      <c r="C34" s="31"/>
      <c r="D34" s="20"/>
      <c r="O34"/>
    </row>
    <row r="35" spans="1:15" x14ac:dyDescent="0.25">
      <c r="C35" s="31"/>
      <c r="D35" s="20"/>
      <c r="O35"/>
    </row>
    <row r="36" spans="1:15" x14ac:dyDescent="0.25">
      <c r="C36" s="31"/>
      <c r="D36" s="20"/>
      <c r="O36"/>
    </row>
    <row r="37" spans="1:15" x14ac:dyDescent="0.25">
      <c r="C37" s="31"/>
      <c r="D37" s="20"/>
      <c r="O37"/>
    </row>
    <row r="38" spans="1:15" x14ac:dyDescent="0.25">
      <c r="A38" s="37"/>
      <c r="B38" s="37"/>
      <c r="C38" s="20"/>
      <c r="D38" s="20"/>
      <c r="O38"/>
    </row>
    <row r="39" spans="1:15" x14ac:dyDescent="0.25">
      <c r="O39"/>
    </row>
    <row r="40" spans="1:15" x14ac:dyDescent="0.25">
      <c r="O40"/>
    </row>
    <row r="41" spans="1:15" x14ac:dyDescent="0.25">
      <c r="O41"/>
    </row>
    <row r="42" spans="1:15" x14ac:dyDescent="0.25">
      <c r="O42"/>
    </row>
    <row r="43" spans="1:15" x14ac:dyDescent="0.25">
      <c r="O43"/>
    </row>
    <row r="44" spans="1:15" x14ac:dyDescent="0.25">
      <c r="O44"/>
    </row>
    <row r="45" spans="1:15" x14ac:dyDescent="0.25">
      <c r="O45"/>
    </row>
    <row r="46" spans="1:15" x14ac:dyDescent="0.25">
      <c r="O46"/>
    </row>
    <row r="47" spans="1:15" x14ac:dyDescent="0.25">
      <c r="O47"/>
    </row>
    <row r="48" spans="1:15" x14ac:dyDescent="0.25">
      <c r="O48"/>
    </row>
    <row r="49" spans="1:15" x14ac:dyDescent="0.25">
      <c r="O49"/>
    </row>
    <row r="52" spans="1:15" x14ac:dyDescent="0.25">
      <c r="A52" s="21"/>
      <c r="B52" s="21"/>
      <c r="C52" s="21"/>
      <c r="D52" s="21"/>
      <c r="E52" s="21"/>
      <c r="F52" s="21"/>
    </row>
    <row r="53" spans="1:15" x14ac:dyDescent="0.25">
      <c r="A53" s="14"/>
      <c r="B53" s="14"/>
      <c r="C53" s="14"/>
      <c r="D53" s="14"/>
      <c r="E53" s="14"/>
      <c r="F53" s="14"/>
    </row>
    <row r="54" spans="1:15" x14ac:dyDescent="0.25">
      <c r="A54" s="19"/>
    </row>
    <row r="56" spans="1:15" x14ac:dyDescent="0.25">
      <c r="B56" s="18"/>
    </row>
    <row r="57" spans="1:15" x14ac:dyDescent="0.25">
      <c r="B57" s="18"/>
    </row>
    <row r="58" spans="1:15" x14ac:dyDescent="0.25">
      <c r="B58" s="18"/>
    </row>
    <row r="59" spans="1:15" x14ac:dyDescent="0.25">
      <c r="A59" s="21"/>
      <c r="B59" s="21"/>
      <c r="C59" s="21"/>
      <c r="D59" s="21"/>
      <c r="E59" s="21"/>
      <c r="F59" s="21"/>
    </row>
    <row r="60" spans="1:15" x14ac:dyDescent="0.25">
      <c r="A60" s="14"/>
      <c r="B60" s="14"/>
      <c r="C60" s="14"/>
      <c r="D60" s="14"/>
      <c r="E60" s="14"/>
      <c r="F60" s="14"/>
    </row>
    <row r="61" spans="1:15" x14ac:dyDescent="0.25">
      <c r="A61" s="14"/>
      <c r="B61" s="14"/>
      <c r="C61" s="14"/>
      <c r="D61" s="14"/>
      <c r="E61" s="14"/>
      <c r="F61" s="14"/>
    </row>
    <row r="62" spans="1:15" x14ac:dyDescent="0.25">
      <c r="B62" s="20"/>
      <c r="C62" s="20"/>
      <c r="D62" s="20"/>
      <c r="E62" s="20"/>
      <c r="F62" s="20"/>
    </row>
    <row r="63" spans="1:15" x14ac:dyDescent="0.25">
      <c r="B63" s="18"/>
      <c r="C63" s="18"/>
      <c r="D63" s="18"/>
      <c r="E63" s="18"/>
      <c r="F63" s="18"/>
    </row>
    <row r="64" spans="1:15" x14ac:dyDescent="0.25">
      <c r="B64" s="18"/>
      <c r="C64" s="18"/>
      <c r="D64" s="18"/>
      <c r="E64" s="18"/>
      <c r="F64" s="18"/>
    </row>
    <row r="65" spans="2:6" x14ac:dyDescent="0.25">
      <c r="B65" s="18"/>
      <c r="C65" s="18"/>
      <c r="D65" s="18"/>
      <c r="E65" s="18"/>
      <c r="F65" s="18"/>
    </row>
    <row r="66" spans="2:6" x14ac:dyDescent="0.25">
      <c r="B66" s="18"/>
      <c r="C66" s="18"/>
      <c r="D66" s="18"/>
      <c r="E66" s="18"/>
      <c r="F66" s="18"/>
    </row>
    <row r="67" spans="2:6" x14ac:dyDescent="0.25">
      <c r="B67" s="18"/>
      <c r="C67" s="18"/>
      <c r="D67" s="18"/>
      <c r="E67" s="18"/>
      <c r="F67" s="18"/>
    </row>
    <row r="68" spans="2:6" x14ac:dyDescent="0.25">
      <c r="B68" s="18"/>
      <c r="C68" s="18"/>
      <c r="D68" s="18"/>
      <c r="E68" s="18"/>
      <c r="F68" s="18"/>
    </row>
    <row r="69" spans="2:6" x14ac:dyDescent="0.25">
      <c r="B69" s="18"/>
      <c r="C69" s="18"/>
      <c r="D69" s="18"/>
      <c r="E69" s="18"/>
      <c r="F69" s="18"/>
    </row>
    <row r="70" spans="2:6" x14ac:dyDescent="0.25">
      <c r="B70" s="18"/>
      <c r="C70" s="18"/>
      <c r="D70" s="18"/>
      <c r="E70" s="18"/>
      <c r="F70" s="18"/>
    </row>
    <row r="71" spans="2:6" x14ac:dyDescent="0.25">
      <c r="B71" s="18"/>
      <c r="C71" s="18"/>
      <c r="D71" s="18"/>
      <c r="E71" s="18"/>
      <c r="F71" s="18"/>
    </row>
    <row r="72" spans="2:6" x14ac:dyDescent="0.25">
      <c r="B72" s="18"/>
      <c r="C72" s="18"/>
      <c r="D72" s="18"/>
      <c r="E72" s="18"/>
      <c r="F72" s="18"/>
    </row>
    <row r="73" spans="2:6" x14ac:dyDescent="0.25">
      <c r="B73" s="18"/>
      <c r="C73" s="18"/>
      <c r="D73" s="18"/>
      <c r="E73" s="18"/>
      <c r="F73" s="18"/>
    </row>
    <row r="74" spans="2:6" x14ac:dyDescent="0.25">
      <c r="B74" s="18"/>
      <c r="C74" s="18"/>
      <c r="D74" s="18"/>
      <c r="E74" s="18"/>
      <c r="F74" s="18"/>
    </row>
    <row r="75" spans="2:6" x14ac:dyDescent="0.25">
      <c r="B75" s="18"/>
      <c r="C75" s="18"/>
      <c r="D75" s="18"/>
      <c r="E75" s="18"/>
      <c r="F75" s="18"/>
    </row>
    <row r="76" spans="2:6" x14ac:dyDescent="0.25">
      <c r="B76" s="18"/>
      <c r="C76" s="18"/>
      <c r="D76" s="18"/>
      <c r="E76" s="18"/>
      <c r="F76" s="18"/>
    </row>
    <row r="77" spans="2:6" x14ac:dyDescent="0.25">
      <c r="B77" s="18"/>
      <c r="C77" s="18"/>
      <c r="D77" s="18"/>
      <c r="E77" s="18"/>
      <c r="F77" s="18"/>
    </row>
    <row r="78" spans="2:6" x14ac:dyDescent="0.25">
      <c r="B78" s="18"/>
      <c r="C78" s="18"/>
      <c r="D78" s="18"/>
      <c r="E78" s="18"/>
      <c r="F78" s="18"/>
    </row>
    <row r="79" spans="2:6" x14ac:dyDescent="0.25">
      <c r="B79" s="18"/>
      <c r="C79" s="18"/>
      <c r="D79" s="18"/>
      <c r="E79" s="18"/>
      <c r="F79" s="18"/>
    </row>
    <row r="80" spans="2:6" x14ac:dyDescent="0.25">
      <c r="B80" s="18"/>
      <c r="C80" s="18"/>
      <c r="D80" s="18"/>
      <c r="E80" s="18"/>
      <c r="F80" s="18"/>
    </row>
    <row r="81" spans="2:2" x14ac:dyDescent="0.25">
      <c r="B81" s="18"/>
    </row>
    <row r="82" spans="2:2" x14ac:dyDescent="0.25">
      <c r="B82" s="18"/>
    </row>
    <row r="83" spans="2:2" x14ac:dyDescent="0.25">
      <c r="B83" s="18"/>
    </row>
    <row r="84" spans="2:2" x14ac:dyDescent="0.25">
      <c r="B84" s="18"/>
    </row>
    <row r="85" spans="2:2" x14ac:dyDescent="0.25">
      <c r="B85" s="18"/>
    </row>
    <row r="86" spans="2:2" x14ac:dyDescent="0.25">
      <c r="B86" s="18"/>
    </row>
    <row r="87" spans="2:2" x14ac:dyDescent="0.25">
      <c r="B87" s="18"/>
    </row>
    <row r="88" spans="2:2" x14ac:dyDescent="0.25">
      <c r="B88" s="18"/>
    </row>
    <row r="89" spans="2:2" x14ac:dyDescent="0.25">
      <c r="B89" s="18"/>
    </row>
    <row r="90" spans="2:2" x14ac:dyDescent="0.25">
      <c r="B90" s="18"/>
    </row>
    <row r="91" spans="2:2" x14ac:dyDescent="0.25">
      <c r="B91" s="18"/>
    </row>
    <row r="92" spans="2:2" x14ac:dyDescent="0.25">
      <c r="B92" s="18"/>
    </row>
    <row r="93" spans="2:2" x14ac:dyDescent="0.25">
      <c r="B93" s="18"/>
    </row>
    <row r="94" spans="2:2" x14ac:dyDescent="0.25">
      <c r="B94" s="18"/>
    </row>
    <row r="95" spans="2:2" x14ac:dyDescent="0.25">
      <c r="B95" s="18"/>
    </row>
    <row r="96" spans="2:2" x14ac:dyDescent="0.25">
      <c r="B96" s="18"/>
    </row>
    <row r="97" spans="2:2" x14ac:dyDescent="0.25">
      <c r="B97" s="18"/>
    </row>
    <row r="98" spans="2:2" x14ac:dyDescent="0.25">
      <c r="B98" s="18"/>
    </row>
    <row r="99" spans="2:2" x14ac:dyDescent="0.25">
      <c r="B99" s="18"/>
    </row>
    <row r="100" spans="2:2" x14ac:dyDescent="0.25">
      <c r="B100" s="18"/>
    </row>
    <row r="101" spans="2:2" x14ac:dyDescent="0.25">
      <c r="B101" s="18"/>
    </row>
    <row r="102" spans="2:2" x14ac:dyDescent="0.25">
      <c r="B102" s="18"/>
    </row>
    <row r="103" spans="2:2" x14ac:dyDescent="0.25">
      <c r="B103" s="18"/>
    </row>
    <row r="104" spans="2:2" x14ac:dyDescent="0.25">
      <c r="B104" s="18"/>
    </row>
    <row r="105" spans="2:2" x14ac:dyDescent="0.25">
      <c r="B105" s="18"/>
    </row>
    <row r="106" spans="2:2" x14ac:dyDescent="0.25">
      <c r="B106" s="18"/>
    </row>
    <row r="107" spans="2:2" x14ac:dyDescent="0.25">
      <c r="B107" s="18"/>
    </row>
    <row r="108" spans="2:2" x14ac:dyDescent="0.25">
      <c r="B108" s="18"/>
    </row>
    <row r="109" spans="2:2" x14ac:dyDescent="0.25">
      <c r="B109" s="18"/>
    </row>
    <row r="110" spans="2:2" x14ac:dyDescent="0.25">
      <c r="B110" s="18"/>
    </row>
    <row r="111" spans="2:2" x14ac:dyDescent="0.25">
      <c r="B111" s="18"/>
    </row>
    <row r="112" spans="2:2" x14ac:dyDescent="0.25">
      <c r="B112" s="18"/>
    </row>
    <row r="113" spans="2:2" x14ac:dyDescent="0.25">
      <c r="B113" s="18"/>
    </row>
  </sheetData>
  <mergeCells count="7">
    <mergeCell ref="A38:B38"/>
    <mergeCell ref="A19:E19"/>
    <mergeCell ref="E30:I30"/>
    <mergeCell ref="H1:X1"/>
    <mergeCell ref="A1:F1"/>
    <mergeCell ref="A2:A3"/>
    <mergeCell ref="B2:F2"/>
  </mergeCells>
  <phoneticPr fontId="3" type="noConversion"/>
  <pageMargins left="0.7" right="0.7" top="0.75" bottom="0.75" header="0.3" footer="0.3"/>
  <pageSetup orientation="portrait" r:id="rId1"/>
  <ignoredErrors>
    <ignoredError sqref="F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tabSelected="1" topLeftCell="H1" zoomScale="85" zoomScaleNormal="85" workbookViewId="0">
      <selection activeCell="P3" sqref="P3"/>
    </sheetView>
  </sheetViews>
  <sheetFormatPr defaultRowHeight="15" x14ac:dyDescent="0.25"/>
  <cols>
    <col min="1" max="1" width="3.42578125" bestFit="1" customWidth="1"/>
    <col min="2" max="2" width="7.28515625" bestFit="1" customWidth="1"/>
    <col min="3" max="3" width="17.140625" bestFit="1" customWidth="1"/>
    <col min="4" max="4" width="15.42578125" customWidth="1"/>
    <col min="6" max="6" width="12.5703125" customWidth="1"/>
    <col min="7" max="7" width="38.85546875" bestFit="1" customWidth="1"/>
    <col min="8" max="8" width="7" customWidth="1"/>
    <col min="9" max="9" width="14" bestFit="1" customWidth="1"/>
    <col min="10" max="10" width="7.85546875" customWidth="1"/>
    <col min="11" max="12" width="7.7109375" customWidth="1"/>
    <col min="13" max="13" width="7.85546875" customWidth="1"/>
    <col min="14" max="14" width="7.7109375" customWidth="1"/>
    <col min="15" max="15" width="5.7109375" customWidth="1"/>
    <col min="16" max="16" width="5.140625" customWidth="1"/>
    <col min="18" max="18" width="37" customWidth="1"/>
  </cols>
  <sheetData>
    <row r="1" spans="1:14" ht="19.149999999999999" customHeight="1" x14ac:dyDescent="0.25">
      <c r="A1" s="49" t="s">
        <v>16</v>
      </c>
      <c r="B1" s="49"/>
      <c r="C1" s="49"/>
      <c r="D1" s="49"/>
      <c r="F1" s="52" t="s">
        <v>71</v>
      </c>
      <c r="G1" s="53"/>
      <c r="H1" s="53"/>
      <c r="I1" s="53"/>
      <c r="M1" s="31"/>
      <c r="N1" s="20"/>
    </row>
    <row r="2" spans="1:14" ht="29.45" customHeight="1" x14ac:dyDescent="0.25">
      <c r="A2" s="8" t="s">
        <v>7</v>
      </c>
      <c r="B2" s="17" t="s">
        <v>27</v>
      </c>
      <c r="C2" s="3" t="s">
        <v>26</v>
      </c>
      <c r="D2" s="3" t="s">
        <v>14</v>
      </c>
      <c r="F2" s="3" t="s">
        <v>69</v>
      </c>
      <c r="G2" s="17" t="s">
        <v>28</v>
      </c>
      <c r="H2" s="3" t="s">
        <v>70</v>
      </c>
      <c r="I2" s="17" t="s">
        <v>18</v>
      </c>
      <c r="M2" s="31"/>
      <c r="N2" s="20"/>
    </row>
    <row r="3" spans="1:14" x14ac:dyDescent="0.25">
      <c r="A3" s="13">
        <v>1</v>
      </c>
      <c r="B3" s="2" t="s">
        <v>45</v>
      </c>
      <c r="C3" s="2" t="s">
        <v>42</v>
      </c>
      <c r="D3" s="26" t="s">
        <v>1</v>
      </c>
      <c r="F3" s="27" t="s">
        <v>1</v>
      </c>
      <c r="G3" s="2" t="s">
        <v>84</v>
      </c>
      <c r="H3" s="27">
        <f>2/10</f>
        <v>0.2</v>
      </c>
      <c r="I3" s="13">
        <v>2</v>
      </c>
      <c r="M3" s="31"/>
      <c r="N3" s="20"/>
    </row>
    <row r="4" spans="1:14" x14ac:dyDescent="0.25">
      <c r="A4" s="13">
        <v>2</v>
      </c>
      <c r="B4" s="2" t="s">
        <v>46</v>
      </c>
      <c r="C4" s="2" t="s">
        <v>99</v>
      </c>
      <c r="D4" s="28" t="s">
        <v>2</v>
      </c>
      <c r="F4" s="27" t="s">
        <v>2</v>
      </c>
      <c r="G4" s="2" t="s">
        <v>83</v>
      </c>
      <c r="H4" s="27">
        <f>2/10</f>
        <v>0.2</v>
      </c>
      <c r="I4" s="13">
        <v>2</v>
      </c>
      <c r="M4" s="31"/>
      <c r="N4" s="20"/>
    </row>
    <row r="5" spans="1:14" x14ac:dyDescent="0.25">
      <c r="A5" s="13">
        <v>3</v>
      </c>
      <c r="B5" s="2" t="s">
        <v>47</v>
      </c>
      <c r="C5" s="2" t="s">
        <v>43</v>
      </c>
      <c r="D5" s="30" t="s">
        <v>3</v>
      </c>
      <c r="F5" s="27" t="s">
        <v>3</v>
      </c>
      <c r="G5" s="2" t="s">
        <v>82</v>
      </c>
      <c r="H5" s="27">
        <f>1/10</f>
        <v>0.1</v>
      </c>
      <c r="I5" s="13">
        <v>1</v>
      </c>
      <c r="M5" s="31"/>
      <c r="N5" s="20"/>
    </row>
    <row r="6" spans="1:14" x14ac:dyDescent="0.25">
      <c r="A6" s="13">
        <v>4</v>
      </c>
      <c r="B6" s="2" t="s">
        <v>48</v>
      </c>
      <c r="C6" s="2" t="s">
        <v>97</v>
      </c>
      <c r="D6" s="29" t="s">
        <v>4</v>
      </c>
      <c r="F6" s="27" t="s">
        <v>4</v>
      </c>
      <c r="G6" s="2" t="s">
        <v>85</v>
      </c>
      <c r="H6" s="27">
        <f>3/10</f>
        <v>0.3</v>
      </c>
      <c r="I6" s="13">
        <v>3</v>
      </c>
      <c r="M6" s="31"/>
      <c r="N6" s="20"/>
    </row>
    <row r="7" spans="1:14" x14ac:dyDescent="0.25">
      <c r="A7" s="13">
        <v>5</v>
      </c>
      <c r="B7" s="2" t="s">
        <v>49</v>
      </c>
      <c r="C7" s="2" t="s">
        <v>41</v>
      </c>
      <c r="D7" s="25" t="s">
        <v>5</v>
      </c>
      <c r="F7" s="27" t="s">
        <v>5</v>
      </c>
      <c r="G7" s="2" t="s">
        <v>86</v>
      </c>
      <c r="H7" s="27">
        <f>2/10</f>
        <v>0.2</v>
      </c>
      <c r="I7" s="13">
        <v>2</v>
      </c>
      <c r="M7" s="31"/>
      <c r="N7" s="20"/>
    </row>
    <row r="8" spans="1:14" x14ac:dyDescent="0.25">
      <c r="A8" s="13">
        <v>6</v>
      </c>
      <c r="B8" s="2" t="s">
        <v>50</v>
      </c>
      <c r="C8" s="2" t="s">
        <v>100</v>
      </c>
      <c r="D8" s="28" t="s">
        <v>2</v>
      </c>
      <c r="F8" s="50" t="s">
        <v>19</v>
      </c>
      <c r="G8" s="50"/>
      <c r="H8" s="13">
        <f>SUM(H3:H7)</f>
        <v>1</v>
      </c>
      <c r="I8" s="13">
        <f>SUM(I3:I7)</f>
        <v>10</v>
      </c>
      <c r="M8" s="20"/>
      <c r="N8" s="20"/>
    </row>
    <row r="9" spans="1:14" x14ac:dyDescent="0.25">
      <c r="A9" s="13">
        <v>7</v>
      </c>
      <c r="B9" s="2" t="s">
        <v>51</v>
      </c>
      <c r="C9" s="2" t="s">
        <v>94</v>
      </c>
      <c r="D9" s="26" t="s">
        <v>1</v>
      </c>
    </row>
    <row r="10" spans="1:14" x14ac:dyDescent="0.25">
      <c r="A10" s="13">
        <v>8</v>
      </c>
      <c r="B10" s="2" t="s">
        <v>52</v>
      </c>
      <c r="C10" s="2" t="s">
        <v>95</v>
      </c>
      <c r="D10" s="29" t="s">
        <v>4</v>
      </c>
      <c r="F10" s="51" t="s">
        <v>54</v>
      </c>
      <c r="G10" s="51"/>
      <c r="I10" s="54" t="s">
        <v>72</v>
      </c>
      <c r="J10" s="55"/>
      <c r="K10" s="55"/>
      <c r="L10" s="55"/>
      <c r="M10" s="55"/>
      <c r="N10" s="55"/>
    </row>
    <row r="11" spans="1:14" x14ac:dyDescent="0.25">
      <c r="A11" s="13">
        <v>9</v>
      </c>
      <c r="B11" s="2" t="s">
        <v>53</v>
      </c>
      <c r="C11" s="2" t="s">
        <v>98</v>
      </c>
      <c r="D11" s="29" t="s">
        <v>4</v>
      </c>
      <c r="F11" s="17" t="s">
        <v>24</v>
      </c>
      <c r="G11" s="17" t="s">
        <v>25</v>
      </c>
      <c r="I11" s="46" t="s">
        <v>68</v>
      </c>
      <c r="J11" s="48" t="s">
        <v>44</v>
      </c>
      <c r="K11" s="48"/>
      <c r="L11" s="48"/>
      <c r="M11" s="48"/>
      <c r="N11" s="48"/>
    </row>
    <row r="12" spans="1:14" x14ac:dyDescent="0.25">
      <c r="A12" s="20"/>
      <c r="F12" s="27" t="s">
        <v>29</v>
      </c>
      <c r="G12" s="7" t="s">
        <v>75</v>
      </c>
      <c r="I12" s="47"/>
      <c r="J12" s="3" t="s">
        <v>1</v>
      </c>
      <c r="K12" s="17" t="s">
        <v>2</v>
      </c>
      <c r="L12" s="17" t="s">
        <v>3</v>
      </c>
      <c r="M12" s="17" t="s">
        <v>4</v>
      </c>
      <c r="N12" s="17" t="s">
        <v>5</v>
      </c>
    </row>
    <row r="13" spans="1:14" ht="15" customHeight="1" x14ac:dyDescent="0.25">
      <c r="A13" s="20"/>
      <c r="F13" s="27" t="s">
        <v>30</v>
      </c>
      <c r="G13" s="7" t="s">
        <v>77</v>
      </c>
      <c r="I13" s="27" t="s">
        <v>29</v>
      </c>
      <c r="J13" s="10">
        <f>2/2</f>
        <v>1</v>
      </c>
      <c r="K13" s="11">
        <f>1/2</f>
        <v>0.5</v>
      </c>
      <c r="L13" s="11">
        <f>1/1</f>
        <v>1</v>
      </c>
      <c r="M13" s="11">
        <f>1/3</f>
        <v>0.33333333333333331</v>
      </c>
      <c r="N13" s="11">
        <f>0/2</f>
        <v>0</v>
      </c>
    </row>
    <row r="14" spans="1:14" x14ac:dyDescent="0.25">
      <c r="A14" s="20"/>
      <c r="F14" s="27" t="s">
        <v>31</v>
      </c>
      <c r="G14" s="7" t="s">
        <v>74</v>
      </c>
      <c r="I14" s="27" t="s">
        <v>30</v>
      </c>
      <c r="J14" s="10">
        <f>1/2</f>
        <v>0.5</v>
      </c>
      <c r="K14" s="11">
        <f>1/2</f>
        <v>0.5</v>
      </c>
      <c r="L14" s="11">
        <f>0/1</f>
        <v>0</v>
      </c>
      <c r="M14" s="11">
        <f>0/3</f>
        <v>0</v>
      </c>
      <c r="N14" s="11">
        <f>0/2</f>
        <v>0</v>
      </c>
    </row>
    <row r="15" spans="1:14" x14ac:dyDescent="0.25">
      <c r="A15" s="20"/>
      <c r="F15" s="27" t="s">
        <v>32</v>
      </c>
      <c r="G15" s="7" t="s">
        <v>76</v>
      </c>
      <c r="I15" s="27" t="s">
        <v>31</v>
      </c>
      <c r="J15" s="10">
        <f>2/2</f>
        <v>1</v>
      </c>
      <c r="K15" s="11">
        <f>1/2</f>
        <v>0.5</v>
      </c>
      <c r="L15" s="11">
        <f>0/1</f>
        <v>0</v>
      </c>
      <c r="M15" s="11">
        <f>0/3</f>
        <v>0</v>
      </c>
      <c r="N15" s="11">
        <f>0/2</f>
        <v>0</v>
      </c>
    </row>
    <row r="16" spans="1:14" x14ac:dyDescent="0.25">
      <c r="A16" s="20"/>
      <c r="F16" s="27" t="s">
        <v>33</v>
      </c>
      <c r="G16" s="7" t="s">
        <v>73</v>
      </c>
      <c r="I16" s="27" t="s">
        <v>32</v>
      </c>
      <c r="J16" s="10">
        <f>1/2</f>
        <v>0.5</v>
      </c>
      <c r="K16" s="11">
        <f>0/2</f>
        <v>0</v>
      </c>
      <c r="L16" s="11">
        <f>0/1</f>
        <v>0</v>
      </c>
      <c r="M16" s="11">
        <f>0/3</f>
        <v>0</v>
      </c>
      <c r="N16" s="11">
        <f>0/2</f>
        <v>0</v>
      </c>
    </row>
    <row r="17" spans="1:16" x14ac:dyDescent="0.25">
      <c r="A17" s="20"/>
      <c r="F17" s="27" t="s">
        <v>34</v>
      </c>
      <c r="G17" s="7" t="s">
        <v>78</v>
      </c>
      <c r="I17" s="27" t="s">
        <v>33</v>
      </c>
      <c r="J17" s="10">
        <f t="shared" ref="J17:J25" si="0">0/2</f>
        <v>0</v>
      </c>
      <c r="K17" s="11">
        <f>2/2</f>
        <v>1</v>
      </c>
      <c r="L17" s="11">
        <f>1/1</f>
        <v>1</v>
      </c>
      <c r="M17" s="11">
        <f>1/3</f>
        <v>0.33333333333333331</v>
      </c>
      <c r="N17" s="11">
        <f>2/2</f>
        <v>1</v>
      </c>
    </row>
    <row r="18" spans="1:16" x14ac:dyDescent="0.25">
      <c r="A18" s="20"/>
      <c r="F18" s="27" t="s">
        <v>35</v>
      </c>
      <c r="G18" s="7" t="s">
        <v>79</v>
      </c>
      <c r="I18" s="27" t="s">
        <v>34</v>
      </c>
      <c r="J18" s="10">
        <f t="shared" si="0"/>
        <v>0</v>
      </c>
      <c r="K18" s="11">
        <f>1/2</f>
        <v>0.5</v>
      </c>
      <c r="L18" s="11">
        <f>0/1</f>
        <v>0</v>
      </c>
      <c r="M18" s="11">
        <f>0/3</f>
        <v>0</v>
      </c>
      <c r="N18" s="11">
        <f t="shared" ref="N18:N23" si="1">0/2</f>
        <v>0</v>
      </c>
    </row>
    <row r="19" spans="1:16" ht="30" x14ac:dyDescent="0.25">
      <c r="A19" s="20"/>
      <c r="F19" s="27" t="s">
        <v>36</v>
      </c>
      <c r="G19" s="7" t="s">
        <v>80</v>
      </c>
      <c r="I19" s="27" t="s">
        <v>35</v>
      </c>
      <c r="J19" s="10">
        <f t="shared" si="0"/>
        <v>0</v>
      </c>
      <c r="K19" s="11">
        <f>1/2</f>
        <v>0.5</v>
      </c>
      <c r="L19" s="11">
        <f>1/1</f>
        <v>1</v>
      </c>
      <c r="M19" s="11">
        <f>0/3</f>
        <v>0</v>
      </c>
      <c r="N19" s="11">
        <f t="shared" si="1"/>
        <v>0</v>
      </c>
    </row>
    <row r="20" spans="1:16" x14ac:dyDescent="0.25">
      <c r="A20" s="20"/>
      <c r="F20" s="27" t="s">
        <v>37</v>
      </c>
      <c r="G20" s="7" t="s">
        <v>81</v>
      </c>
      <c r="I20" s="27" t="s">
        <v>36</v>
      </c>
      <c r="J20" s="10">
        <f t="shared" si="0"/>
        <v>0</v>
      </c>
      <c r="K20" s="11">
        <f>0/2</f>
        <v>0</v>
      </c>
      <c r="L20" s="11">
        <f>1/1</f>
        <v>1</v>
      </c>
      <c r="M20" s="11">
        <f>1/3</f>
        <v>0.33333333333333331</v>
      </c>
      <c r="N20" s="11">
        <f t="shared" si="1"/>
        <v>0</v>
      </c>
      <c r="O20" s="23"/>
      <c r="P20" s="23"/>
    </row>
    <row r="21" spans="1:16" x14ac:dyDescent="0.25">
      <c r="A21" s="20"/>
      <c r="F21" s="27" t="s">
        <v>38</v>
      </c>
      <c r="G21" s="7" t="s">
        <v>87</v>
      </c>
      <c r="I21" s="27" t="s">
        <v>37</v>
      </c>
      <c r="J21" s="10">
        <f t="shared" si="0"/>
        <v>0</v>
      </c>
      <c r="K21" s="11">
        <f>2/2</f>
        <v>1</v>
      </c>
      <c r="L21" s="11">
        <f>0/1</f>
        <v>0</v>
      </c>
      <c r="M21" s="11">
        <f>3/3</f>
        <v>1</v>
      </c>
      <c r="N21" s="11">
        <f t="shared" si="1"/>
        <v>0</v>
      </c>
      <c r="O21" s="23"/>
      <c r="P21" s="23"/>
    </row>
    <row r="22" spans="1:16" x14ac:dyDescent="0.25">
      <c r="A22" s="20"/>
      <c r="F22" s="27" t="s">
        <v>39</v>
      </c>
      <c r="G22" s="7" t="s">
        <v>88</v>
      </c>
      <c r="I22" s="27" t="s">
        <v>38</v>
      </c>
      <c r="J22" s="10">
        <f t="shared" si="0"/>
        <v>0</v>
      </c>
      <c r="K22" s="11">
        <f>0/2</f>
        <v>0</v>
      </c>
      <c r="L22" s="11">
        <f>0/1</f>
        <v>0</v>
      </c>
      <c r="M22" s="11">
        <f>3/3</f>
        <v>1</v>
      </c>
      <c r="N22" s="11">
        <f t="shared" si="1"/>
        <v>0</v>
      </c>
      <c r="O22" s="23"/>
      <c r="P22" s="23"/>
    </row>
    <row r="23" spans="1:16" x14ac:dyDescent="0.25">
      <c r="A23" s="20"/>
      <c r="F23" s="27" t="s">
        <v>40</v>
      </c>
      <c r="G23" s="7" t="s">
        <v>90</v>
      </c>
      <c r="I23" s="27" t="s">
        <v>39</v>
      </c>
      <c r="J23" s="10">
        <f t="shared" si="0"/>
        <v>0</v>
      </c>
      <c r="K23" s="11">
        <f>0/2</f>
        <v>0</v>
      </c>
      <c r="L23" s="11">
        <f>0/1</f>
        <v>0</v>
      </c>
      <c r="M23" s="11">
        <f>1/3</f>
        <v>0.33333333333333331</v>
      </c>
      <c r="N23" s="11">
        <f t="shared" si="1"/>
        <v>0</v>
      </c>
      <c r="O23" s="23"/>
      <c r="P23" s="23"/>
    </row>
    <row r="24" spans="1:16" x14ac:dyDescent="0.25">
      <c r="A24" s="20"/>
      <c r="F24" s="27" t="s">
        <v>41</v>
      </c>
      <c r="G24" s="7" t="s">
        <v>89</v>
      </c>
      <c r="I24" s="27" t="s">
        <v>40</v>
      </c>
      <c r="J24" s="10">
        <f t="shared" si="0"/>
        <v>0</v>
      </c>
      <c r="K24" s="11">
        <f>0/2</f>
        <v>0</v>
      </c>
      <c r="L24" s="11">
        <f>0/1</f>
        <v>0</v>
      </c>
      <c r="M24" s="11">
        <f>0/3</f>
        <v>0</v>
      </c>
      <c r="N24" s="11">
        <f>1/2</f>
        <v>0.5</v>
      </c>
      <c r="O24" s="23"/>
      <c r="P24" s="23"/>
    </row>
    <row r="25" spans="1:16" x14ac:dyDescent="0.25">
      <c r="A25" s="20"/>
      <c r="I25" s="27" t="s">
        <v>41</v>
      </c>
      <c r="J25" s="10">
        <f t="shared" si="0"/>
        <v>0</v>
      </c>
      <c r="K25" s="11">
        <f>0/2</f>
        <v>0</v>
      </c>
      <c r="L25" s="11">
        <f>0/1</f>
        <v>0</v>
      </c>
      <c r="M25" s="11">
        <f>0/3</f>
        <v>0</v>
      </c>
      <c r="N25" s="11">
        <f>2/2</f>
        <v>1</v>
      </c>
    </row>
    <row r="26" spans="1:16" x14ac:dyDescent="0.25">
      <c r="A26" s="20"/>
      <c r="G26" s="1"/>
    </row>
    <row r="27" spans="1:16" x14ac:dyDescent="0.25">
      <c r="A27" s="20"/>
      <c r="G27" s="1"/>
    </row>
    <row r="28" spans="1:16" x14ac:dyDescent="0.25">
      <c r="A28" s="20"/>
    </row>
    <row r="29" spans="1:16" x14ac:dyDescent="0.25">
      <c r="A29" s="20"/>
    </row>
    <row r="30" spans="1:16" x14ac:dyDescent="0.25">
      <c r="A30" s="20"/>
    </row>
    <row r="31" spans="1:16" x14ac:dyDescent="0.25">
      <c r="A31" s="20"/>
    </row>
    <row r="32" spans="1:16" x14ac:dyDescent="0.25">
      <c r="A32" s="20"/>
    </row>
    <row r="43" spans="7:7" x14ac:dyDescent="0.25">
      <c r="G43" s="1"/>
    </row>
  </sheetData>
  <mergeCells count="7">
    <mergeCell ref="A1:D1"/>
    <mergeCell ref="F8:G8"/>
    <mergeCell ref="F10:G10"/>
    <mergeCell ref="F1:I1"/>
    <mergeCell ref="J11:N11"/>
    <mergeCell ref="I11:I12"/>
    <mergeCell ref="I10:N10"/>
  </mergeCells>
  <phoneticPr fontId="3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Perhitungan Bayes</vt:lpstr>
      <vt:lpstr>Dataset</vt:lpstr>
      <vt:lpstr>Tabel_Probabilitas_Kerusakan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PERPUST09</dc:creator>
  <cp:lastModifiedBy>Faris Sofyan</cp:lastModifiedBy>
  <dcterms:created xsi:type="dcterms:W3CDTF">2019-07-09T01:51:22Z</dcterms:created>
  <dcterms:modified xsi:type="dcterms:W3CDTF">2022-07-08T17:58:24Z</dcterms:modified>
</cp:coreProperties>
</file>