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mca-my.sharepoint.com/personal/stewart_jackson_mail_nidec_com/Documents/FAQ/"/>
    </mc:Choice>
  </mc:AlternateContent>
  <xr:revisionPtr revIDLastSave="0" documentId="8_{8E6900A7-6548-49B0-B9CD-2D8C20446C1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gister addres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K14" i="1" l="1"/>
  <c r="K15" i="1" s="1"/>
  <c r="J18" i="1" s="1"/>
  <c r="K16" i="1" l="1"/>
  <c r="K18" i="1" s="1"/>
  <c r="K5" i="1"/>
  <c r="J8" i="1" s="1"/>
  <c r="K6" i="1" l="1"/>
  <c r="K8" i="1" s="1"/>
  <c r="F15" i="1"/>
  <c r="E15" i="1"/>
  <c r="E13" i="1"/>
  <c r="E12" i="1"/>
  <c r="E14" i="1"/>
  <c r="F14" i="1"/>
  <c r="F12" i="1"/>
  <c r="F13" i="1"/>
</calcChain>
</file>

<file path=xl/sharedStrings.xml><?xml version="1.0" encoding="utf-8"?>
<sst xmlns="http://schemas.openxmlformats.org/spreadsheetml/2006/main" count="49" uniqueCount="34">
  <si>
    <t>To get the modbus register just enter the parameter and menu values in the blanks below.</t>
  </si>
  <si>
    <t>CT Parameter</t>
  </si>
  <si>
    <t>Modbus register</t>
  </si>
  <si>
    <t>Protocol register</t>
  </si>
  <si>
    <t>s.mm.ppp</t>
  </si>
  <si>
    <t>Standard</t>
  </si>
  <si>
    <t>40000 + mm * 100 + ppp</t>
  </si>
  <si>
    <t>mm * 100 + ppp - 1</t>
  </si>
  <si>
    <t>Modified</t>
  </si>
  <si>
    <t>40000 + mm * 256 + ppp</t>
  </si>
  <si>
    <t>mm * 256 + ppp - 1</t>
  </si>
  <si>
    <t>Examples</t>
  </si>
  <si>
    <t>0.1.021</t>
  </si>
  <si>
    <t>0.1.000</t>
  </si>
  <si>
    <t>0.3.161</t>
  </si>
  <si>
    <t>N/A</t>
  </si>
  <si>
    <t>How the math works  mm is the menu and ppp is the parameter in the menu</t>
  </si>
  <si>
    <t>Parameter</t>
  </si>
  <si>
    <t>Menu</t>
  </si>
  <si>
    <t>Mode</t>
  </si>
  <si>
    <t>Standard 32 bit reg</t>
  </si>
  <si>
    <t>Modified 16 bit reg</t>
  </si>
  <si>
    <t>Standard 16 bit reg</t>
  </si>
  <si>
    <t>Modified 32 bit reg</t>
  </si>
  <si>
    <t xml:space="preserve">Our drive has two different modbus formats.  Standard and Modified.  We also support 16 and 32 bit register over modbus. </t>
  </si>
  <si>
    <t>The Modbus register sometimes has a offset of 1 depending on the HMI and drive combination used.</t>
  </si>
  <si>
    <t>All 32 bit parameter can be called as 16 bit registers,  this just limits the max value that can be retrieved.</t>
  </si>
  <si>
    <t>Edit value below</t>
  </si>
  <si>
    <t xml:space="preserve">By default the drives are setup to use standard and this is the most used format. </t>
  </si>
  <si>
    <t>Enter Modified Address to calculate drive Menu and Parameter</t>
  </si>
  <si>
    <t>Modified 32bit 
Protocol Register</t>
  </si>
  <si>
    <t>Modified 32bit 
Modbus Register</t>
  </si>
  <si>
    <t xml:space="preserve">REV 3  </t>
  </si>
  <si>
    <t>Control Techniques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</si>
</sst>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.000"/>
  </numFmts>
  <fonts count="11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8"/>
      <color theme="1"/>
      <name val="Arial"/>
      <family val="2"/>
    </font>
    <font>
      <sz val="12"/>
      <color rgb="FF000000"/>
      <name val="Arial"/>
      <family val="2"/>
    </font>
    <font>
      <b/>
      <sz val="12"/>
      <color rgb="FFFFFFFF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4DDF8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rgb="FFFFF5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rgb="FF0F245F"/>
      </left>
      <right style="medium">
        <color rgb="FF0F245F"/>
      </right>
      <top style="medium">
        <color rgb="FF0F245F"/>
      </top>
      <bottom style="medium">
        <color rgb="FF0F245F"/>
      </bottom>
      <diagonal/>
    </border>
    <border>
      <left/>
      <right style="medium">
        <color rgb="FF0F245F"/>
      </right>
      <top style="medium">
        <color rgb="FF0F245F"/>
      </top>
      <bottom style="medium">
        <color rgb="FF0F245F"/>
      </bottom>
      <diagonal/>
    </border>
    <border>
      <left/>
      <right/>
      <top style="medium">
        <color rgb="FF0F245F"/>
      </top>
      <bottom style="medium">
        <color rgb="FF0F245F"/>
      </bottom>
      <diagonal/>
    </border>
    <border>
      <left style="medium">
        <color rgb="FF0F245F"/>
      </left>
      <right style="medium">
        <color rgb="FF0F245F"/>
      </right>
      <top/>
      <bottom style="medium">
        <color rgb="FF0F245F"/>
      </bottom>
      <diagonal/>
    </border>
    <border>
      <left/>
      <right style="medium">
        <color rgb="FF0F245F"/>
      </right>
      <top/>
      <bottom style="medium">
        <color rgb="FF0F245F"/>
      </bottom>
      <diagonal/>
    </border>
    <border>
      <left style="medium">
        <color rgb="FF0F245F"/>
      </left>
      <right/>
      <top style="medium">
        <color rgb="FF0F245F"/>
      </top>
      <bottom style="medium">
        <color rgb="FF0F245F"/>
      </bottom>
      <diagonal/>
    </border>
    <border>
      <left style="medium">
        <color rgb="FF0F245F"/>
      </left>
      <right style="medium">
        <color rgb="FF0F245F"/>
      </right>
      <top style="medium">
        <color rgb="FF0F245F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F245F"/>
      </right>
      <top style="medium">
        <color rgb="FF0F245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F245F"/>
      </bottom>
      <diagonal/>
    </border>
    <border>
      <left/>
      <right style="thin">
        <color indexed="64"/>
      </right>
      <top style="thin">
        <color indexed="64"/>
      </top>
      <bottom style="medium">
        <color rgb="FF0F245F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7" borderId="0" applyNumberFormat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0" xfId="0" applyFont="1"/>
    <xf numFmtId="0" fontId="1" fillId="2" borderId="7" xfId="0" applyFont="1" applyFill="1" applyBorder="1" applyAlignment="1">
      <alignment horizontal="center" vertical="center" wrapText="1"/>
    </xf>
    <xf numFmtId="0" fontId="7" fillId="0" borderId="0" xfId="0" applyFont="1" applyBorder="1"/>
    <xf numFmtId="164" fontId="7" fillId="0" borderId="0" xfId="0" applyNumberFormat="1" applyFont="1" applyBorder="1"/>
    <xf numFmtId="0" fontId="3" fillId="6" borderId="20" xfId="0" applyFont="1" applyFill="1" applyBorder="1" applyAlignment="1">
      <alignment horizontal="center" vertical="center" wrapText="1"/>
    </xf>
    <xf numFmtId="0" fontId="9" fillId="8" borderId="21" xfId="1" applyFont="1" applyFill="1" applyBorder="1" applyAlignment="1">
      <alignment horizontal="center"/>
    </xf>
    <xf numFmtId="0" fontId="9" fillId="8" borderId="22" xfId="1" applyFont="1" applyFill="1" applyBorder="1" applyAlignment="1">
      <alignment horizontal="center"/>
    </xf>
    <xf numFmtId="1" fontId="8" fillId="7" borderId="23" xfId="1" applyNumberFormat="1" applyFont="1" applyBorder="1" applyAlignment="1">
      <alignment horizontal="center"/>
    </xf>
    <xf numFmtId="165" fontId="8" fillId="7" borderId="24" xfId="1" applyNumberFormat="1" applyFont="1" applyBorder="1" applyAlignment="1">
      <alignment horizontal="center"/>
    </xf>
    <xf numFmtId="0" fontId="10" fillId="0" borderId="11" xfId="0" applyFont="1" applyBorder="1"/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left" vertical="center" wrapText="1" inden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Normal="100" workbookViewId="0">
      <selection activeCell="B2" sqref="B2"/>
    </sheetView>
  </sheetViews>
  <sheetFormatPr defaultRowHeight="15" x14ac:dyDescent="0.25"/>
  <cols>
    <col min="2" max="2" width="25" customWidth="1"/>
    <col min="3" max="3" width="25.5703125" customWidth="1"/>
    <col min="4" max="4" width="28" customWidth="1"/>
    <col min="5" max="5" width="37.140625" customWidth="1"/>
    <col min="6" max="6" width="36.85546875" customWidth="1"/>
    <col min="8" max="8" width="5" customWidth="1"/>
    <col min="9" max="9" width="1.85546875" customWidth="1"/>
    <col min="10" max="10" width="38.42578125" customWidth="1"/>
    <col min="11" max="11" width="27.5703125" customWidth="1"/>
    <col min="12" max="12" width="2" customWidth="1"/>
  </cols>
  <sheetData>
    <row r="1" spans="1:12" ht="15.75" thickBot="1" x14ac:dyDescent="0.3">
      <c r="A1" s="25" t="s">
        <v>32</v>
      </c>
      <c r="B1" t="s">
        <v>33</v>
      </c>
    </row>
    <row r="2" spans="1:12" x14ac:dyDescent="0.25">
      <c r="A2" s="13"/>
      <c r="B2" s="14"/>
      <c r="C2" s="14"/>
      <c r="D2" s="14"/>
      <c r="E2" s="14"/>
      <c r="F2" s="14"/>
      <c r="G2" s="15"/>
      <c r="I2" s="13"/>
      <c r="J2" s="34"/>
      <c r="K2" s="34"/>
      <c r="L2" s="15"/>
    </row>
    <row r="3" spans="1:12" x14ac:dyDescent="0.25">
      <c r="A3" s="16"/>
      <c r="B3" s="17" t="s">
        <v>25</v>
      </c>
      <c r="C3" s="17"/>
      <c r="D3" s="17"/>
      <c r="E3" s="17"/>
      <c r="F3" s="17"/>
      <c r="G3" s="18"/>
      <c r="I3" s="16"/>
      <c r="J3" s="17" t="s">
        <v>29</v>
      </c>
      <c r="K3" s="17"/>
      <c r="L3" s="18"/>
    </row>
    <row r="4" spans="1:12" ht="15.75" thickBot="1" x14ac:dyDescent="0.3">
      <c r="A4" s="16"/>
      <c r="B4" s="17" t="s">
        <v>0</v>
      </c>
      <c r="C4" s="17"/>
      <c r="D4" s="17"/>
      <c r="E4" s="17"/>
      <c r="F4" s="17"/>
      <c r="G4" s="18"/>
      <c r="I4" s="16"/>
      <c r="J4" s="17"/>
      <c r="K4" s="17"/>
      <c r="L4" s="18"/>
    </row>
    <row r="5" spans="1:12" ht="36.75" thickBot="1" x14ac:dyDescent="0.3">
      <c r="A5" s="16"/>
      <c r="B5" s="17" t="s">
        <v>24</v>
      </c>
      <c r="C5" s="17"/>
      <c r="D5" s="17"/>
      <c r="E5" s="17"/>
      <c r="F5" s="17"/>
      <c r="G5" s="18"/>
      <c r="I5" s="16"/>
      <c r="J5" s="26" t="s">
        <v>30</v>
      </c>
      <c r="K5" s="27">
        <f>IF(J6&lt;16384,(J6/256),(J6-16384)/256)</f>
        <v>5.0078125</v>
      </c>
      <c r="L5" s="18"/>
    </row>
    <row r="6" spans="1:12" ht="15.75" thickBot="1" x14ac:dyDescent="0.3">
      <c r="A6" s="16"/>
      <c r="B6" s="22" t="s">
        <v>26</v>
      </c>
      <c r="C6" s="17"/>
      <c r="D6" s="17"/>
      <c r="E6" s="17"/>
      <c r="F6" s="17"/>
      <c r="G6" s="18"/>
      <c r="I6" s="16"/>
      <c r="J6" s="29">
        <v>17666</v>
      </c>
      <c r="K6" s="28">
        <f>K5-(ROUND(K5,0))</f>
        <v>7.8125E-3</v>
      </c>
      <c r="L6" s="18"/>
    </row>
    <row r="7" spans="1:12" ht="15.75" x14ac:dyDescent="0.25">
      <c r="A7" s="16"/>
      <c r="B7" s="17" t="s">
        <v>28</v>
      </c>
      <c r="C7" s="17"/>
      <c r="D7" s="17"/>
      <c r="E7" s="17"/>
      <c r="F7" s="17"/>
      <c r="G7" s="18"/>
      <c r="I7" s="16"/>
      <c r="J7" s="30" t="s">
        <v>18</v>
      </c>
      <c r="K7" s="31" t="s">
        <v>17</v>
      </c>
      <c r="L7" s="18"/>
    </row>
    <row r="8" spans="1:12" ht="15.75" thickBot="1" x14ac:dyDescent="0.3">
      <c r="A8" s="16"/>
      <c r="B8" s="17"/>
      <c r="C8" s="17"/>
      <c r="D8" s="17"/>
      <c r="E8" s="17"/>
      <c r="F8" s="17">
        <f>18*256+1 + 16384</f>
        <v>20993</v>
      </c>
      <c r="G8" s="18"/>
      <c r="I8" s="16"/>
      <c r="J8" s="32">
        <f>K5</f>
        <v>5.0078125</v>
      </c>
      <c r="K8" s="33">
        <f>(K6*256)/1000+0.001</f>
        <v>3.0000000000000001E-3</v>
      </c>
      <c r="L8" s="18"/>
    </row>
    <row r="9" spans="1:12" x14ac:dyDescent="0.25">
      <c r="A9" s="16"/>
      <c r="B9" s="17"/>
      <c r="C9" s="17"/>
      <c r="D9" s="17"/>
      <c r="E9" s="17"/>
      <c r="F9" s="17"/>
      <c r="G9" s="18"/>
      <c r="I9" s="16"/>
      <c r="L9" s="18"/>
    </row>
    <row r="10" spans="1:12" ht="15.75" thickBot="1" x14ac:dyDescent="0.3">
      <c r="A10" s="16"/>
      <c r="B10" s="17"/>
      <c r="C10" s="23" t="s">
        <v>27</v>
      </c>
      <c r="D10" s="24" t="s">
        <v>27</v>
      </c>
      <c r="E10" s="17"/>
      <c r="F10" s="17"/>
      <c r="G10" s="18"/>
      <c r="I10" s="19"/>
      <c r="J10" s="20"/>
      <c r="K10" s="20"/>
      <c r="L10" s="21"/>
    </row>
    <row r="11" spans="1:12" ht="18.75" thickBot="1" x14ac:dyDescent="0.3">
      <c r="A11" s="16"/>
      <c r="B11" s="1" t="s">
        <v>19</v>
      </c>
      <c r="C11" s="2" t="s">
        <v>18</v>
      </c>
      <c r="D11" s="2" t="s">
        <v>17</v>
      </c>
      <c r="E11" s="11" t="s">
        <v>2</v>
      </c>
      <c r="F11" s="11" t="s">
        <v>3</v>
      </c>
      <c r="G11" s="18"/>
    </row>
    <row r="12" spans="1:12" ht="15.75" thickBot="1" x14ac:dyDescent="0.3">
      <c r="A12" s="16"/>
      <c r="B12" s="7" t="s">
        <v>22</v>
      </c>
      <c r="C12" s="9">
        <v>6</v>
      </c>
      <c r="D12" s="10">
        <v>34</v>
      </c>
      <c r="E12" s="12">
        <f>IF(D12&lt;100,400000 + C12 * 100 + D12,"N/A")</f>
        <v>400634</v>
      </c>
      <c r="F12" s="12">
        <f>IF(D12&lt;100,C12 * 100 + D12 - 1,"N/A")</f>
        <v>633</v>
      </c>
      <c r="G12" s="18"/>
      <c r="I12" s="13"/>
      <c r="J12" s="34"/>
      <c r="K12" s="34"/>
      <c r="L12" s="15"/>
    </row>
    <row r="13" spans="1:12" ht="15.75" thickBot="1" x14ac:dyDescent="0.3">
      <c r="A13" s="16"/>
      <c r="B13" s="8" t="s">
        <v>21</v>
      </c>
      <c r="C13" s="17"/>
      <c r="D13" s="17"/>
      <c r="E13" s="8">
        <f>400000 + C12 * 256 + D12</f>
        <v>401570</v>
      </c>
      <c r="F13" s="8">
        <f>C12 * 256 + D12 - 1</f>
        <v>1569</v>
      </c>
      <c r="G13" s="18"/>
      <c r="I13" s="16"/>
      <c r="J13" s="17" t="s">
        <v>29</v>
      </c>
      <c r="K13" s="17"/>
      <c r="L13" s="18"/>
    </row>
    <row r="14" spans="1:12" ht="15.75" thickBot="1" x14ac:dyDescent="0.3">
      <c r="A14" s="16"/>
      <c r="B14" s="7" t="s">
        <v>20</v>
      </c>
      <c r="C14" s="17"/>
      <c r="D14" s="17"/>
      <c r="E14" s="7">
        <f>IF(D12&lt;100,(400000 + C12 * 100 + D12) + 16384,"N/A")</f>
        <v>417018</v>
      </c>
      <c r="F14" s="7">
        <f>IF(D12&lt;100,(C12 * 100 + D12 - 1) +  16384,"N/A")</f>
        <v>17017</v>
      </c>
      <c r="G14" s="18"/>
      <c r="I14" s="16"/>
      <c r="J14" s="17"/>
      <c r="K14" s="27">
        <f>J16 - 400000</f>
        <v>17667</v>
      </c>
      <c r="L14" s="18"/>
    </row>
    <row r="15" spans="1:12" ht="36.75" thickBot="1" x14ac:dyDescent="0.3">
      <c r="A15" s="16"/>
      <c r="B15" s="8" t="s">
        <v>23</v>
      </c>
      <c r="C15" s="17"/>
      <c r="D15" s="17"/>
      <c r="E15" s="8">
        <f>(400000 + C12 * 256 + D12)+ 16384</f>
        <v>417954</v>
      </c>
      <c r="F15" s="8">
        <f>(C12 * 256 + D12 - 1)+ 16384</f>
        <v>17953</v>
      </c>
      <c r="G15" s="18"/>
      <c r="I15" s="16"/>
      <c r="J15" s="26" t="s">
        <v>31</v>
      </c>
      <c r="K15" s="27">
        <f>IF(K14&lt;16384,(K14/256),(K14-16384)/256)</f>
        <v>5.01171875</v>
      </c>
      <c r="L15" s="18"/>
    </row>
    <row r="16" spans="1:12" ht="15.75" thickBot="1" x14ac:dyDescent="0.3">
      <c r="A16" s="16"/>
      <c r="B16" s="17"/>
      <c r="C16" s="17"/>
      <c r="D16" s="17"/>
      <c r="E16" s="17"/>
      <c r="F16" s="17"/>
      <c r="G16" s="18"/>
      <c r="I16" s="16"/>
      <c r="J16" s="29">
        <v>417667</v>
      </c>
      <c r="K16" s="28">
        <f>K15-(ROUND(K15,0))</f>
        <v>1.171875E-2</v>
      </c>
      <c r="L16" s="18"/>
    </row>
    <row r="17" spans="1:12" ht="15.75" x14ac:dyDescent="0.25">
      <c r="A17" s="16"/>
      <c r="B17" s="17"/>
      <c r="C17" s="17"/>
      <c r="D17" s="17"/>
      <c r="E17" s="17"/>
      <c r="F17" s="17"/>
      <c r="G17" s="18"/>
      <c r="I17" s="16"/>
      <c r="J17" s="30" t="s">
        <v>18</v>
      </c>
      <c r="K17" s="31" t="s">
        <v>17</v>
      </c>
      <c r="L17" s="18"/>
    </row>
    <row r="18" spans="1:12" ht="15.75" thickBot="1" x14ac:dyDescent="0.3">
      <c r="A18" s="16"/>
      <c r="B18" s="17" t="s">
        <v>16</v>
      </c>
      <c r="C18" s="17"/>
      <c r="D18" s="17"/>
      <c r="E18" s="17"/>
      <c r="F18" s="17"/>
      <c r="G18" s="18"/>
      <c r="I18" s="16"/>
      <c r="J18" s="32">
        <f>K15</f>
        <v>5.01171875</v>
      </c>
      <c r="K18" s="33">
        <f>(K16*256)/1000</f>
        <v>3.0000000000000001E-3</v>
      </c>
      <c r="L18" s="18"/>
    </row>
    <row r="19" spans="1:12" ht="27.75" customHeight="1" thickBot="1" x14ac:dyDescent="0.3">
      <c r="A19" s="16"/>
      <c r="B19" s="1" t="s">
        <v>1</v>
      </c>
      <c r="C19" s="37" t="s">
        <v>2</v>
      </c>
      <c r="D19" s="38"/>
      <c r="E19" s="2" t="s">
        <v>3</v>
      </c>
      <c r="F19" s="17"/>
      <c r="G19" s="18"/>
      <c r="I19" s="16"/>
      <c r="L19" s="18"/>
    </row>
    <row r="20" spans="1:12" ht="21.75" customHeight="1" thickBot="1" x14ac:dyDescent="0.3">
      <c r="A20" s="16"/>
      <c r="B20" s="35" t="s">
        <v>4</v>
      </c>
      <c r="C20" s="3" t="s">
        <v>5</v>
      </c>
      <c r="D20" s="3" t="s">
        <v>6</v>
      </c>
      <c r="E20" s="3" t="s">
        <v>7</v>
      </c>
      <c r="F20" s="17"/>
      <c r="G20" s="18"/>
      <c r="I20" s="19"/>
      <c r="J20" s="20"/>
      <c r="K20" s="20"/>
      <c r="L20" s="21"/>
    </row>
    <row r="21" spans="1:12" ht="21.75" customHeight="1" thickBot="1" x14ac:dyDescent="0.3">
      <c r="A21" s="16"/>
      <c r="B21" s="36"/>
      <c r="C21" s="4" t="s">
        <v>8</v>
      </c>
      <c r="D21" s="4" t="s">
        <v>9</v>
      </c>
      <c r="E21" s="4" t="s">
        <v>10</v>
      </c>
      <c r="F21" s="17"/>
      <c r="G21" s="18"/>
    </row>
    <row r="22" spans="1:12" ht="15.75" thickBot="1" x14ac:dyDescent="0.3">
      <c r="A22" s="16"/>
      <c r="B22" s="17"/>
      <c r="C22" s="17"/>
      <c r="D22" s="17"/>
      <c r="E22" s="17"/>
      <c r="F22" s="17"/>
      <c r="G22" s="18"/>
    </row>
    <row r="23" spans="1:12" ht="16.5" thickBot="1" x14ac:dyDescent="0.3">
      <c r="A23" s="16"/>
      <c r="B23" s="39" t="s">
        <v>11</v>
      </c>
      <c r="C23" s="40"/>
      <c r="D23" s="40"/>
      <c r="E23" s="41"/>
      <c r="F23" s="17"/>
      <c r="G23" s="18"/>
    </row>
    <row r="24" spans="1:12" ht="15.75" thickBot="1" x14ac:dyDescent="0.3">
      <c r="A24" s="16"/>
      <c r="B24" s="35" t="s">
        <v>12</v>
      </c>
      <c r="C24" s="3" t="s">
        <v>5</v>
      </c>
      <c r="D24" s="3">
        <v>40121</v>
      </c>
      <c r="E24" s="3">
        <v>120</v>
      </c>
      <c r="F24" s="17"/>
      <c r="G24" s="18"/>
    </row>
    <row r="25" spans="1:12" ht="15.75" thickBot="1" x14ac:dyDescent="0.3">
      <c r="A25" s="16"/>
      <c r="B25" s="36"/>
      <c r="C25" s="4" t="s">
        <v>8</v>
      </c>
      <c r="D25" s="4">
        <v>40277</v>
      </c>
      <c r="E25" s="4">
        <v>276</v>
      </c>
      <c r="F25" s="17"/>
      <c r="G25" s="18"/>
    </row>
    <row r="26" spans="1:12" ht="15.75" thickBot="1" x14ac:dyDescent="0.3">
      <c r="A26" s="16"/>
      <c r="B26" s="35" t="s">
        <v>13</v>
      </c>
      <c r="C26" s="3" t="s">
        <v>5</v>
      </c>
      <c r="D26" s="3">
        <v>40100</v>
      </c>
      <c r="E26" s="3">
        <v>99</v>
      </c>
      <c r="F26" s="17"/>
      <c r="G26" s="18"/>
    </row>
    <row r="27" spans="1:12" ht="15.75" thickBot="1" x14ac:dyDescent="0.3">
      <c r="A27" s="16"/>
      <c r="B27" s="36"/>
      <c r="C27" s="4" t="s">
        <v>8</v>
      </c>
      <c r="D27" s="4">
        <v>40256</v>
      </c>
      <c r="E27" s="4">
        <v>255</v>
      </c>
      <c r="F27" s="17"/>
      <c r="G27" s="18"/>
    </row>
    <row r="28" spans="1:12" ht="24" thickBot="1" x14ac:dyDescent="0.3">
      <c r="A28" s="16"/>
      <c r="B28" s="42"/>
      <c r="C28" s="5"/>
      <c r="D28" s="5"/>
      <c r="E28" s="5"/>
      <c r="F28" s="17"/>
      <c r="G28" s="18"/>
    </row>
    <row r="29" spans="1:12" ht="24" thickBot="1" x14ac:dyDescent="0.3">
      <c r="A29" s="16"/>
      <c r="B29" s="43"/>
      <c r="C29" s="6"/>
      <c r="D29" s="6"/>
      <c r="E29" s="6"/>
      <c r="F29" s="17"/>
      <c r="G29" s="18"/>
    </row>
    <row r="30" spans="1:12" ht="15.75" thickBot="1" x14ac:dyDescent="0.3">
      <c r="A30" s="16"/>
      <c r="B30" s="35" t="s">
        <v>14</v>
      </c>
      <c r="C30" s="3" t="s">
        <v>5</v>
      </c>
      <c r="D30" s="3" t="s">
        <v>15</v>
      </c>
      <c r="E30" s="3" t="s">
        <v>15</v>
      </c>
      <c r="F30" s="17"/>
      <c r="G30" s="18"/>
    </row>
    <row r="31" spans="1:12" ht="15.75" thickBot="1" x14ac:dyDescent="0.3">
      <c r="A31" s="16"/>
      <c r="B31" s="36"/>
      <c r="C31" s="4" t="s">
        <v>8</v>
      </c>
      <c r="D31" s="4">
        <v>40929</v>
      </c>
      <c r="E31" s="4">
        <v>928</v>
      </c>
      <c r="F31" s="17"/>
      <c r="G31" s="18"/>
    </row>
    <row r="32" spans="1:12" ht="15.75" thickBot="1" x14ac:dyDescent="0.3">
      <c r="A32" s="19"/>
      <c r="B32" s="20"/>
      <c r="C32" s="20"/>
      <c r="D32" s="20"/>
      <c r="E32" s="20"/>
      <c r="F32" s="20"/>
      <c r="G32" s="21"/>
    </row>
  </sheetData>
  <mergeCells count="7">
    <mergeCell ref="B30:B31"/>
    <mergeCell ref="C19:D19"/>
    <mergeCell ref="B20:B21"/>
    <mergeCell ref="B23:E23"/>
    <mergeCell ref="B24:B25"/>
    <mergeCell ref="B26:B27"/>
    <mergeCell ref="B28:B29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8B1AB369B0694CA42258651BB8B1A4" ma:contentTypeVersion="22" ma:contentTypeDescription="Create a new document." ma:contentTypeScope="" ma:versionID="7226227a24ee809182d268203fb4957f">
  <xsd:schema xmlns:xsd="http://www.w3.org/2001/XMLSchema" xmlns:xs="http://www.w3.org/2001/XMLSchema" xmlns:p="http://schemas.microsoft.com/office/2006/metadata/properties" xmlns:ns2="99338221-8768-4fc2-80ba-a9920c7560a5" xmlns:ns3="d406804c-7d37-456c-a2cc-2e0fb779e29e" targetNamespace="http://schemas.microsoft.com/office/2006/metadata/properties" ma:root="true" ma:fieldsID="d81cb7ebb6b26eb7e1c74525d2444044" ns2:_="" ns3:_="">
    <xsd:import namespace="99338221-8768-4fc2-80ba-a9920c7560a5"/>
    <xsd:import namespace="d406804c-7d37-456c-a2cc-2e0fb779e2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38221-8768-4fc2-80ba-a9920c7560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6804c-7d37-456c-a2cc-2e0fb779e29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6732A-F14F-4FE6-AFF5-59D87366A55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d406804c-7d37-456c-a2cc-2e0fb779e29e"/>
    <ds:schemaRef ds:uri="99338221-8768-4fc2-80ba-a9920c7560a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95F53BE-477D-4F3F-A0B0-52BCF1EC97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338221-8768-4fc2-80ba-a9920c7560a5"/>
    <ds:schemaRef ds:uri="d406804c-7d37-456c-a2cc-2e0fb779e2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FC1E4D-EF8E-4C9D-8F7F-506BED905D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Register address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Melville, Cannon [INDAUTO/EDP]</dc:creator>
  <cp:lastModifiedBy>Jackson, Stewart [MOEN/CT/EDP]</cp:lastModifiedBy>
  <dcterms:created xsi:type="dcterms:W3CDTF">2015-08-07T15:19:44Z</dcterms:created>
  <dcterms:modified xsi:type="dcterms:W3CDTF">2022-08-22T10:50:02Z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0x010100108B1AB369B0694CA42258651BB8B1A4</vt:lpwstr>
  </property>
  <property fmtid="{D5CDD505-2E9C-101B-9397-08002B2CF9AE}" pid="3" name="Order">
    <vt:r8>24300</vt:r8>
  </property>
</Properties>
</file>