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07111940000164_student_its_ac_id/Documents/Tugas Akhir/TA PCT100/NOTA Beli2/"/>
    </mc:Choice>
  </mc:AlternateContent>
  <xr:revisionPtr revIDLastSave="610" documentId="11_F25DC773A252ABDACC1048BC81D86EA65ADE58E7" xr6:coauthVersionLast="47" xr6:coauthVersionMax="47" xr10:uidLastSave="{13E1C60A-5520-4227-B04F-074F6731B13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K15" i="1"/>
  <c r="K14" i="1"/>
  <c r="K13" i="1"/>
  <c r="K16" i="1" s="1"/>
  <c r="J13" i="1"/>
  <c r="J14" i="1"/>
  <c r="J15" i="1"/>
  <c r="E11" i="1"/>
  <c r="J16" i="1" l="1"/>
  <c r="J18" i="1" s="1"/>
  <c r="L20" i="1" s="1"/>
</calcChain>
</file>

<file path=xl/sharedStrings.xml><?xml version="1.0" encoding="utf-8"?>
<sst xmlns="http://schemas.openxmlformats.org/spreadsheetml/2006/main" count="116" uniqueCount="75">
  <si>
    <t>Rekap Nota untuk Tugas Akhir PCT-100</t>
  </si>
  <si>
    <t>No.</t>
  </si>
  <si>
    <t>Part</t>
  </si>
  <si>
    <t>Jumlah</t>
  </si>
  <si>
    <t>Pembeli</t>
  </si>
  <si>
    <t>Faris</t>
  </si>
  <si>
    <t>Toko</t>
  </si>
  <si>
    <t>Tanggal Beli</t>
  </si>
  <si>
    <t>Akhishop</t>
  </si>
  <si>
    <t>MCP4725</t>
  </si>
  <si>
    <t>Sakinah</t>
  </si>
  <si>
    <t>MicroSD 4GB</t>
  </si>
  <si>
    <t>Pak Panut</t>
  </si>
  <si>
    <t>PCB Modul Kontrol</t>
  </si>
  <si>
    <t>Isee</t>
  </si>
  <si>
    <t>LM2596 DCDC Conv.</t>
  </si>
  <si>
    <t>Alef</t>
  </si>
  <si>
    <t>Mosfer IRFP dan TIP</t>
  </si>
  <si>
    <t>GY4725 dan KF2510</t>
  </si>
  <si>
    <t>LM7806 dan Relay Songle</t>
  </si>
  <si>
    <t>VR, KF2510, IRF, Konektor</t>
  </si>
  <si>
    <t>Eltech</t>
  </si>
  <si>
    <t>DB25</t>
  </si>
  <si>
    <t>Konektor 7.62, DC 12V, KF2510</t>
  </si>
  <si>
    <t>Berkat</t>
  </si>
  <si>
    <t>Molex, dioda, kapasitor, header</t>
  </si>
  <si>
    <t>DIP Switch</t>
  </si>
  <si>
    <t>LM7812</t>
  </si>
  <si>
    <t>PCB Modul Terminal</t>
  </si>
  <si>
    <t>Haki</t>
  </si>
  <si>
    <t>TOTAL (Rp)</t>
  </si>
  <si>
    <t>Isee, QRIS</t>
  </si>
  <si>
    <t>Tokped Palta</t>
  </si>
  <si>
    <t>ADUM1250</t>
  </si>
  <si>
    <t>Tokped Mulsanne</t>
  </si>
  <si>
    <t>Soket IC, Header, Jumper</t>
  </si>
  <si>
    <t>Isee, QRIS BRIMO</t>
  </si>
  <si>
    <t>Terminal Block 3p PCB Hijau Big</t>
  </si>
  <si>
    <t>Dobel drat 2, konektor Y, sealtape</t>
  </si>
  <si>
    <t>Tokped</t>
  </si>
  <si>
    <t>pipa akrilik</t>
  </si>
  <si>
    <t>Opto 4N25, IRFZ44, TIP32, BC140</t>
  </si>
  <si>
    <t>TB. Fania PPS</t>
  </si>
  <si>
    <t>Selang 5/8', Klem 3/4'</t>
  </si>
  <si>
    <t>2 PCB Single Layer dot matrix</t>
  </si>
  <si>
    <t>Reno</t>
  </si>
  <si>
    <t>Toeng Market</t>
  </si>
  <si>
    <t>MicroSD Module</t>
  </si>
  <si>
    <t>HAP Laser Cut Gebang</t>
  </si>
  <si>
    <t>Cetak akrilik bening 3mm</t>
  </si>
  <si>
    <t>Bayu Laser Gebang Putih</t>
  </si>
  <si>
    <t>Engsel akrilik 3cm</t>
  </si>
  <si>
    <t>Embedded System Kit</t>
  </si>
  <si>
    <t>SDA Global Raden Saleh</t>
  </si>
  <si>
    <t>Nut dan Nylon Tube</t>
  </si>
  <si>
    <t>Sisa:</t>
  </si>
  <si>
    <t>Nota berikut ialah pembelian untuk TA Hakim (TSP 2020)</t>
  </si>
  <si>
    <t>Box plastik lion star (tanpa nota)</t>
  </si>
  <si>
    <t>Nama</t>
  </si>
  <si>
    <t>Nominal</t>
  </si>
  <si>
    <t>Jumlah Nota</t>
  </si>
  <si>
    <t>Nama Periset:</t>
  </si>
  <si>
    <t>1. Muhammad Faris Zuhairi (07111940000164, TSP 2019)</t>
  </si>
  <si>
    <t>2. Hakhi Gya Yektianto (07111940000022, TSP 2019)</t>
  </si>
  <si>
    <t>3. Reno Darin Khalifah Panarung (07111940000156, TSP 2019)</t>
  </si>
  <si>
    <t>4. Muhammad Lukmanul Hakim (5022201237, TSP 2020)</t>
  </si>
  <si>
    <t>Rincian Reimburse untuk Tiap Periset:</t>
  </si>
  <si>
    <t>Sisa ini untuk riset TA Motor Hakim:</t>
  </si>
  <si>
    <t>Sisa uang Rp46ribu dialokasikan untuk pembiayaan riset Motor Induksi Hakim, nominal yang lain dari sisa ini dapat diabaikan.</t>
  </si>
  <si>
    <t>Hakim</t>
  </si>
  <si>
    <t>Mouser Electronics</t>
  </si>
  <si>
    <t>Uang sisa PCT untuk beli komponen TA Hakim</t>
  </si>
  <si>
    <t>TOTAL PCT:</t>
  </si>
  <si>
    <t>Alokasi dana dari Pak Eka Iskandar: Rp1.000.000</t>
  </si>
  <si>
    <t>Update 19/11/2023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</si>
</sst>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20" formatCode="d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182879</xdr:rowOff>
    </xdr:from>
    <xdr:to>
      <xdr:col>2</xdr:col>
      <xdr:colOff>287214</xdr:colOff>
      <xdr:row>60</xdr:row>
      <xdr:rowOff>154375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E661AB-1CEA-6559-3F92-85B75ECA8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78" t="3430" r="28144"/>
        <a:stretch/>
      </xdr:blipFill>
      <xdr:spPr>
        <a:xfrm>
          <a:off x="228600" y="5547359"/>
          <a:ext cx="1219199" cy="2897577"/>
        </a:xfrm>
        <a:prstGeom prst="rect">
          <a:avLst/>
        </a:prstGeom>
      </xdr:spPr>
    </xdr:pic>
    <xdr:clientData/>
  </xdr:twoCellAnchor>
  <xdr:twoCellAnchor editAs="oneCell">
    <xdr:from>
      <xdr:col>2</xdr:col>
      <xdr:colOff>358140</xdr:colOff>
      <xdr:row>44</xdr:row>
      <xdr:rowOff>167640</xdr:rowOff>
    </xdr:from>
    <xdr:to>
      <xdr:col>3</xdr:col>
      <xdr:colOff>91439</xdr:colOff>
      <xdr:row>60</xdr:row>
      <xdr:rowOff>166965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AADB85-739F-7540-A5CA-2E484A2AB3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48" t="3249" r="28033"/>
        <a:stretch/>
      </xdr:blipFill>
      <xdr:spPr>
        <a:xfrm>
          <a:off x="1516380" y="5532120"/>
          <a:ext cx="1188719" cy="2925406"/>
        </a:xfrm>
        <a:prstGeom prst="rect">
          <a:avLst/>
        </a:prstGeom>
      </xdr:spPr>
    </xdr:pic>
    <xdr:clientData/>
  </xdr:twoCellAnchor>
  <xdr:twoCellAnchor editAs="oneCell">
    <xdr:from>
      <xdr:col>9</xdr:col>
      <xdr:colOff>225015</xdr:colOff>
      <xdr:row>61</xdr:row>
      <xdr:rowOff>68133</xdr:rowOff>
    </xdr:from>
    <xdr:to>
      <xdr:col>11</xdr:col>
      <xdr:colOff>581652</xdr:colOff>
      <xdr:row>71</xdr:row>
      <xdr:rowOff>62755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DC97F5-B341-37BC-D400-1F856FED47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6" t="18371" r="3647" b="8542"/>
        <a:stretch/>
      </xdr:blipFill>
      <xdr:spPr>
        <a:xfrm>
          <a:off x="8221533" y="9283851"/>
          <a:ext cx="1739124" cy="1787562"/>
        </a:xfrm>
        <a:prstGeom prst="rect">
          <a:avLst/>
        </a:prstGeom>
      </xdr:spPr>
    </xdr:pic>
    <xdr:clientData/>
  </xdr:twoCellAnchor>
  <xdr:twoCellAnchor editAs="oneCell">
    <xdr:from>
      <xdr:col>0</xdr:col>
      <xdr:colOff>260873</xdr:colOff>
      <xdr:row>61</xdr:row>
      <xdr:rowOff>55132</xdr:rowOff>
    </xdr:from>
    <xdr:to>
      <xdr:col>2</xdr:col>
      <xdr:colOff>436849</xdr:colOff>
      <xdr:row>73</xdr:row>
      <xdr:rowOff>150082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38190A5-0D78-19E5-FD03-3025A749E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57" t="3151" r="11277" b="-1"/>
        <a:stretch/>
      </xdr:blipFill>
      <xdr:spPr>
        <a:xfrm>
          <a:off x="260873" y="9270850"/>
          <a:ext cx="1440000" cy="2246479"/>
        </a:xfrm>
        <a:prstGeom prst="rect">
          <a:avLst/>
        </a:prstGeom>
      </xdr:spPr>
    </xdr:pic>
    <xdr:clientData/>
  </xdr:twoCellAnchor>
  <xdr:twoCellAnchor editAs="oneCell">
    <xdr:from>
      <xdr:col>3</xdr:col>
      <xdr:colOff>818478</xdr:colOff>
      <xdr:row>61</xdr:row>
      <xdr:rowOff>53789</xdr:rowOff>
    </xdr:from>
    <xdr:to>
      <xdr:col>4</xdr:col>
      <xdr:colOff>106948</xdr:colOff>
      <xdr:row>73</xdr:row>
      <xdr:rowOff>96583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D7A9ED-CE08-944B-9F2A-979F38A4AE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12" t="2179" r="10111"/>
        <a:stretch/>
      </xdr:blipFill>
      <xdr:spPr>
        <a:xfrm>
          <a:off x="3310666" y="9269507"/>
          <a:ext cx="1440000" cy="2194323"/>
        </a:xfrm>
        <a:prstGeom prst="rect">
          <a:avLst/>
        </a:prstGeom>
      </xdr:spPr>
    </xdr:pic>
    <xdr:clientData/>
  </xdr:twoCellAnchor>
  <xdr:twoCellAnchor editAs="oneCell">
    <xdr:from>
      <xdr:col>2</xdr:col>
      <xdr:colOff>549538</xdr:colOff>
      <xdr:row>61</xdr:row>
      <xdr:rowOff>70028</xdr:rowOff>
    </xdr:from>
    <xdr:to>
      <xdr:col>3</xdr:col>
      <xdr:colOff>532774</xdr:colOff>
      <xdr:row>73</xdr:row>
      <xdr:rowOff>130848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F03F315-0E98-21BF-5A0A-7B64D1459E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9" t="1" r="8593" b="1695"/>
        <a:stretch/>
      </xdr:blipFill>
      <xdr:spPr>
        <a:xfrm>
          <a:off x="1813562" y="9285746"/>
          <a:ext cx="1440000" cy="22123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121921</xdr:colOff>
      <xdr:row>47</xdr:row>
      <xdr:rowOff>167640</xdr:rowOff>
    </xdr:from>
    <xdr:to>
      <xdr:col>13</xdr:col>
      <xdr:colOff>51465</xdr:colOff>
      <xdr:row>60</xdr:row>
      <xdr:rowOff>167639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94B9813-D5FF-E569-6125-868E30C29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68" t="4985" r="15518"/>
        <a:stretch/>
      </xdr:blipFill>
      <xdr:spPr>
        <a:xfrm>
          <a:off x="9220201" y="6080760"/>
          <a:ext cx="1148744" cy="2377440"/>
        </a:xfrm>
        <a:prstGeom prst="rect">
          <a:avLst/>
        </a:prstGeom>
      </xdr:spPr>
    </xdr:pic>
    <xdr:clientData/>
  </xdr:twoCellAnchor>
  <xdr:twoCellAnchor editAs="oneCell">
    <xdr:from>
      <xdr:col>9</xdr:col>
      <xdr:colOff>175261</xdr:colOff>
      <xdr:row>49</xdr:row>
      <xdr:rowOff>45720</xdr:rowOff>
    </xdr:from>
    <xdr:to>
      <xdr:col>10</xdr:col>
      <xdr:colOff>681922</xdr:colOff>
      <xdr:row>60</xdr:row>
      <xdr:rowOff>152398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5F3DBA-7E98-97C3-8C5A-EB4FBBA25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13" t="7970" r="17870" b="3904"/>
        <a:stretch/>
      </xdr:blipFill>
      <xdr:spPr>
        <a:xfrm>
          <a:off x="8054341" y="6324600"/>
          <a:ext cx="1116261" cy="2118360"/>
        </a:xfrm>
        <a:prstGeom prst="rect">
          <a:avLst/>
        </a:prstGeom>
      </xdr:spPr>
    </xdr:pic>
    <xdr:clientData/>
  </xdr:twoCellAnchor>
  <xdr:twoCellAnchor editAs="oneCell">
    <xdr:from>
      <xdr:col>3</xdr:col>
      <xdr:colOff>1813561</xdr:colOff>
      <xdr:row>46</xdr:row>
      <xdr:rowOff>7620</xdr:rowOff>
    </xdr:from>
    <xdr:to>
      <xdr:col>5</xdr:col>
      <xdr:colOff>297181</xdr:colOff>
      <xdr:row>60</xdr:row>
      <xdr:rowOff>156059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A1ED13F-5542-1E84-AC99-98CFB0B687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88" t="6205" r="29368"/>
        <a:stretch/>
      </xdr:blipFill>
      <xdr:spPr>
        <a:xfrm>
          <a:off x="4198621" y="5737860"/>
          <a:ext cx="1242060" cy="2708760"/>
        </a:xfrm>
        <a:prstGeom prst="rect">
          <a:avLst/>
        </a:prstGeom>
      </xdr:spPr>
    </xdr:pic>
    <xdr:clientData/>
  </xdr:twoCellAnchor>
  <xdr:twoCellAnchor editAs="oneCell">
    <xdr:from>
      <xdr:col>5</xdr:col>
      <xdr:colOff>397585</xdr:colOff>
      <xdr:row>41</xdr:row>
      <xdr:rowOff>45634</xdr:rowOff>
    </xdr:from>
    <xdr:to>
      <xdr:col>7</xdr:col>
      <xdr:colOff>62304</xdr:colOff>
      <xdr:row>60</xdr:row>
      <xdr:rowOff>123583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26DC0DC-C06B-43C8-AFC5-BC391ABA1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81" r="26091"/>
        <a:stretch/>
      </xdr:blipFill>
      <xdr:spPr>
        <a:xfrm>
          <a:off x="5875020" y="7468410"/>
          <a:ext cx="1179755" cy="3484538"/>
        </a:xfrm>
        <a:prstGeom prst="rect">
          <a:avLst/>
        </a:prstGeom>
      </xdr:spPr>
    </xdr:pic>
    <xdr:clientData/>
  </xdr:twoCellAnchor>
  <xdr:twoCellAnchor editAs="oneCell">
    <xdr:from>
      <xdr:col>3</xdr:col>
      <xdr:colOff>388620</xdr:colOff>
      <xdr:row>44</xdr:row>
      <xdr:rowOff>174039</xdr:rowOff>
    </xdr:from>
    <xdr:to>
      <xdr:col>3</xdr:col>
      <xdr:colOff>1534887</xdr:colOff>
      <xdr:row>60</xdr:row>
      <xdr:rowOff>162171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65976AE-B3E6-C770-A9FC-097AA26E2C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70" t="4534" r="59512" b="5320"/>
        <a:stretch/>
      </xdr:blipFill>
      <xdr:spPr>
        <a:xfrm>
          <a:off x="2773680" y="5538519"/>
          <a:ext cx="1146267" cy="2914213"/>
        </a:xfrm>
        <a:prstGeom prst="rect">
          <a:avLst/>
        </a:prstGeom>
      </xdr:spPr>
    </xdr:pic>
    <xdr:clientData/>
  </xdr:twoCellAnchor>
  <xdr:twoCellAnchor editAs="oneCell">
    <xdr:from>
      <xdr:col>6</xdr:col>
      <xdr:colOff>211120</xdr:colOff>
      <xdr:row>61</xdr:row>
      <xdr:rowOff>59167</xdr:rowOff>
    </xdr:from>
    <xdr:to>
      <xdr:col>9</xdr:col>
      <xdr:colOff>26894</xdr:colOff>
      <xdr:row>67</xdr:row>
      <xdr:rowOff>52834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36C464-3FB7-5140-03B6-EBEAD6875F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1" t="30992" r="3706" b="26000"/>
        <a:stretch/>
      </xdr:blipFill>
      <xdr:spPr>
        <a:xfrm>
          <a:off x="6378838" y="9274885"/>
          <a:ext cx="1761115" cy="1069431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121921</xdr:colOff>
      <xdr:row>49</xdr:row>
      <xdr:rowOff>68580</xdr:rowOff>
    </xdr:from>
    <xdr:to>
      <xdr:col>8</xdr:col>
      <xdr:colOff>716553</xdr:colOff>
      <xdr:row>60</xdr:row>
      <xdr:rowOff>152398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9E56A7B-EC76-E27E-3C9C-978F3B486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69" t="12344" r="26463" b="6390"/>
        <a:stretch/>
      </xdr:blipFill>
      <xdr:spPr>
        <a:xfrm>
          <a:off x="6781801" y="6347460"/>
          <a:ext cx="1204232" cy="2095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193190</xdr:colOff>
      <xdr:row>61</xdr:row>
      <xdr:rowOff>66787</xdr:rowOff>
    </xdr:from>
    <xdr:to>
      <xdr:col>15</xdr:col>
      <xdr:colOff>8964</xdr:colOff>
      <xdr:row>74</xdr:row>
      <xdr:rowOff>83567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530333D-88BD-4392-AA1C-3E96DAE907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08" t="4858" r="8505"/>
        <a:stretch/>
      </xdr:blipFill>
      <xdr:spPr>
        <a:xfrm>
          <a:off x="10018508" y="9282505"/>
          <a:ext cx="1644574" cy="2347603"/>
        </a:xfrm>
        <a:prstGeom prst="rect">
          <a:avLst/>
        </a:prstGeom>
      </xdr:spPr>
    </xdr:pic>
    <xdr:clientData/>
  </xdr:twoCellAnchor>
  <xdr:twoCellAnchor editAs="oneCell">
    <xdr:from>
      <xdr:col>6</xdr:col>
      <xdr:colOff>211127</xdr:colOff>
      <xdr:row>67</xdr:row>
      <xdr:rowOff>107577</xdr:rowOff>
    </xdr:from>
    <xdr:to>
      <xdr:col>9</xdr:col>
      <xdr:colOff>35859</xdr:colOff>
      <xdr:row>74</xdr:row>
      <xdr:rowOff>117858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537E946-C6C3-68D9-2793-14038364D2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6" t="10830" r="17893" b="32006"/>
        <a:stretch/>
      </xdr:blipFill>
      <xdr:spPr>
        <a:xfrm rot="16200000">
          <a:off x="6631212" y="10146692"/>
          <a:ext cx="1265340" cy="1770073"/>
        </a:xfrm>
        <a:prstGeom prst="rect">
          <a:avLst/>
        </a:prstGeom>
      </xdr:spPr>
    </xdr:pic>
    <xdr:clientData/>
  </xdr:twoCellAnchor>
  <xdr:twoCellAnchor editAs="oneCell">
    <xdr:from>
      <xdr:col>1</xdr:col>
      <xdr:colOff>11723</xdr:colOff>
      <xdr:row>77</xdr:row>
      <xdr:rowOff>93784</xdr:rowOff>
    </xdr:from>
    <xdr:to>
      <xdr:col>3</xdr:col>
      <xdr:colOff>61629</xdr:colOff>
      <xdr:row>95</xdr:row>
      <xdr:rowOff>166509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2089A-9A86-75B4-50ED-914CD0F4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523" y="11424138"/>
          <a:ext cx="2362200" cy="334346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427226</xdr:colOff>
      <xdr:row>78</xdr:row>
      <xdr:rowOff>14421</xdr:rowOff>
    </xdr:from>
    <xdr:to>
      <xdr:col>4</xdr:col>
      <xdr:colOff>585318</xdr:colOff>
      <xdr:row>95</xdr:row>
      <xdr:rowOff>165252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43787B-53F1-E63D-6F91-76EC3381B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12872" y="11526483"/>
          <a:ext cx="2304252" cy="32398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434371</xdr:colOff>
      <xdr:row>95</xdr:row>
      <xdr:rowOff>176462</xdr:rowOff>
    </xdr:from>
    <xdr:to>
      <xdr:col>4</xdr:col>
      <xdr:colOff>574802</xdr:colOff>
      <xdr:row>113</xdr:row>
      <xdr:rowOff>140891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FF00F1-3FA7-E8C0-4907-E299F618A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20634" y="14991346"/>
          <a:ext cx="2287208" cy="3285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132996</xdr:colOff>
      <xdr:row>78</xdr:row>
      <xdr:rowOff>3585</xdr:rowOff>
    </xdr:from>
    <xdr:to>
      <xdr:col>6</xdr:col>
      <xdr:colOff>483985</xdr:colOff>
      <xdr:row>93</xdr:row>
      <xdr:rowOff>179293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F69CE2-B45F-350B-BFC5-85D708BA4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278" y="12267303"/>
          <a:ext cx="1256425" cy="2865121"/>
        </a:xfrm>
        <a:prstGeom prst="rect">
          <a:avLst/>
        </a:prstGeom>
      </xdr:spPr>
    </xdr:pic>
    <xdr:clientData/>
  </xdr:twoCellAnchor>
  <xdr:twoCellAnchor editAs="oneCell">
    <xdr:from>
      <xdr:col>7</xdr:col>
      <xdr:colOff>4644</xdr:colOff>
      <xdr:row>77</xdr:row>
      <xdr:rowOff>170073</xdr:rowOff>
    </xdr:from>
    <xdr:to>
      <xdr:col>9</xdr:col>
      <xdr:colOff>340659</xdr:colOff>
      <xdr:row>86</xdr:row>
      <xdr:rowOff>149207</xdr:rowOff>
    </xdr:to>
    <xdr:pic>
      <xdr:nvPicPr>
        <xdr:cNvPr id="26" name="Picture 9">
          <a:extLst>
            <a:ext uri="{FF2B5EF4-FFF2-40B4-BE49-F238E27FC236}">
              <a16:creationId xmlns:a16="http://schemas.microsoft.com/office/drawing/2014/main" id="{51DE9C91-2FF1-3A39-2FD3-F8D1ADBE8F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7" t="15721" b="14172"/>
        <a:stretch/>
      </xdr:blipFill>
      <xdr:spPr>
        <a:xfrm>
          <a:off x="6781962" y="12254497"/>
          <a:ext cx="1671756" cy="1592781"/>
        </a:xfrm>
        <a:prstGeom prst="rect">
          <a:avLst/>
        </a:prstGeom>
      </xdr:spPr>
    </xdr:pic>
    <xdr:clientData/>
  </xdr:twoCellAnchor>
  <xdr:twoCellAnchor editAs="oneCell">
    <xdr:from>
      <xdr:col>4</xdr:col>
      <xdr:colOff>174100</xdr:colOff>
      <xdr:row>61</xdr:row>
      <xdr:rowOff>77703</xdr:rowOff>
    </xdr:from>
    <xdr:to>
      <xdr:col>6</xdr:col>
      <xdr:colOff>90100</xdr:colOff>
      <xdr:row>72</xdr:row>
      <xdr:rowOff>163367</xdr:rowOff>
    </xdr:to>
    <xdr:pic>
      <xdr:nvPicPr>
        <xdr:cNvPr id="28" name="Picture 17">
          <a:extLst>
            <a:ext uri="{FF2B5EF4-FFF2-40B4-BE49-F238E27FC236}">
              <a16:creationId xmlns:a16="http://schemas.microsoft.com/office/drawing/2014/main" id="{446976FF-980B-935B-973B-3C75C0121A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2" r="4038"/>
        <a:stretch/>
      </xdr:blipFill>
      <xdr:spPr>
        <a:xfrm>
          <a:off x="4817818" y="9293421"/>
          <a:ext cx="1440000" cy="2057899"/>
        </a:xfrm>
        <a:prstGeom prst="rect">
          <a:avLst/>
        </a:prstGeom>
      </xdr:spPr>
    </xdr:pic>
    <xdr:clientData/>
  </xdr:twoCellAnchor>
  <xdr:twoCellAnchor editAs="oneCell">
    <xdr:from>
      <xdr:col>13</xdr:col>
      <xdr:colOff>116016</xdr:colOff>
      <xdr:row>49</xdr:row>
      <xdr:rowOff>139750</xdr:rowOff>
    </xdr:from>
    <xdr:to>
      <xdr:col>14</xdr:col>
      <xdr:colOff>599721</xdr:colOff>
      <xdr:row>60</xdr:row>
      <xdr:rowOff>93454</xdr:rowOff>
    </xdr:to>
    <xdr:pic>
      <xdr:nvPicPr>
        <xdr:cNvPr id="24" name="Picture 21">
          <a:extLst>
            <a:ext uri="{FF2B5EF4-FFF2-40B4-BE49-F238E27FC236}">
              <a16:creationId xmlns:a16="http://schemas.microsoft.com/office/drawing/2014/main" id="{6F7EF2E9-16F6-4967-DC07-A39D660BF9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74" t="9445" r="24246"/>
        <a:stretch/>
      </xdr:blipFill>
      <xdr:spPr>
        <a:xfrm>
          <a:off x="10562343" y="7233277"/>
          <a:ext cx="1093305" cy="1934906"/>
        </a:xfrm>
        <a:prstGeom prst="rect">
          <a:avLst/>
        </a:prstGeom>
      </xdr:spPr>
    </xdr:pic>
    <xdr:clientData/>
  </xdr:twoCellAnchor>
  <xdr:twoCellAnchor editAs="oneCell">
    <xdr:from>
      <xdr:col>15</xdr:col>
      <xdr:colOff>125508</xdr:colOff>
      <xdr:row>48</xdr:row>
      <xdr:rowOff>143438</xdr:rowOff>
    </xdr:from>
    <xdr:to>
      <xdr:col>17</xdr:col>
      <xdr:colOff>528920</xdr:colOff>
      <xdr:row>60</xdr:row>
      <xdr:rowOff>107575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F0CF800-155D-070B-96A8-C1EB0C1698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38" t="7692" r="28506" b="41881"/>
        <a:stretch/>
      </xdr:blipFill>
      <xdr:spPr>
        <a:xfrm>
          <a:off x="11779626" y="7207626"/>
          <a:ext cx="1622612" cy="2115669"/>
        </a:xfrm>
        <a:prstGeom prst="rect">
          <a:avLst/>
        </a:prstGeom>
      </xdr:spPr>
    </xdr:pic>
    <xdr:clientData/>
  </xdr:twoCellAnchor>
  <xdr:twoCellAnchor editAs="oneCell">
    <xdr:from>
      <xdr:col>7</xdr:col>
      <xdr:colOff>32869</xdr:colOff>
      <xdr:row>87</xdr:row>
      <xdr:rowOff>62753</xdr:rowOff>
    </xdr:from>
    <xdr:to>
      <xdr:col>9</xdr:col>
      <xdr:colOff>421338</xdr:colOff>
      <xdr:row>94</xdr:row>
      <xdr:rowOff>100851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DD44BE-8DA2-B58A-7CA0-C1B6770D0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187" y="14119412"/>
          <a:ext cx="1724210" cy="1293158"/>
        </a:xfrm>
        <a:prstGeom prst="rect">
          <a:avLst/>
        </a:prstGeom>
      </xdr:spPr>
    </xdr:pic>
    <xdr:clientData/>
  </xdr:twoCellAnchor>
  <xdr:twoCellAnchor editAs="oneCell">
    <xdr:from>
      <xdr:col>15</xdr:col>
      <xdr:colOff>112562</xdr:colOff>
      <xdr:row>61</xdr:row>
      <xdr:rowOff>79161</xdr:rowOff>
    </xdr:from>
    <xdr:to>
      <xdr:col>17</xdr:col>
      <xdr:colOff>566860</xdr:colOff>
      <xdr:row>73</xdr:row>
      <xdr:rowOff>158963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4EB13A-AE08-0313-17EB-6E1BED93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680" y="9474173"/>
          <a:ext cx="1673498" cy="2231331"/>
        </a:xfrm>
        <a:prstGeom prst="rect">
          <a:avLst/>
        </a:prstGeom>
      </xdr:spPr>
    </xdr:pic>
    <xdr:clientData/>
  </xdr:twoCellAnchor>
  <xdr:twoCellAnchor editAs="oneCell">
    <xdr:from>
      <xdr:col>10</xdr:col>
      <xdr:colOff>32658</xdr:colOff>
      <xdr:row>78</xdr:row>
      <xdr:rowOff>38098</xdr:rowOff>
    </xdr:from>
    <xdr:to>
      <xdr:col>14</xdr:col>
      <xdr:colOff>511631</xdr:colOff>
      <xdr:row>90</xdr:row>
      <xdr:rowOff>127908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EADC52-B2AA-F124-752E-3FB296C5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246054" y="13216616"/>
          <a:ext cx="2310495" cy="3080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117</xdr:row>
      <xdr:rowOff>76200</xdr:rowOff>
    </xdr:from>
    <xdr:to>
      <xdr:col>3</xdr:col>
      <xdr:colOff>663624</xdr:colOff>
      <xdr:row>137</xdr:row>
      <xdr:rowOff>149580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6A2D89-CE32-A3DA-9A3F-B016049F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8086" y="20857029"/>
          <a:ext cx="2916967" cy="3774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16127-BA59-4A33-AB30-AE09372D4D26}" name="Table1" displayName="Table1" ref="A12:F41" totalsRowShown="0" headerRowDxfId="1">
  <autoFilter ref="A12:F41" xr:uid="{FF516127-BA59-4A33-AB30-AE09372D4D26}"/>
  <sortState xmlns:xlrd2="http://schemas.microsoft.com/office/spreadsheetml/2017/richdata2" ref="A13:F40">
    <sortCondition ref="A12:A40"/>
  </sortState>
  <tableColumns count="6">
    <tableColumn id="1" xr3:uid="{DE7DE562-8650-42A0-BEEA-0FC79FE9363D}" name="No."/>
    <tableColumn id="2" xr3:uid="{260E8DBE-19AA-4E00-845A-0ACC7E58C08C}" name="Pembeli"/>
    <tableColumn id="3" xr3:uid="{7945B77A-C2F1-4948-9788-2FEA8A618061}" name="Toko"/>
    <tableColumn id="4" xr3:uid="{8D4904DE-1ACE-484D-9C0F-53B9B8C9189B}" name="Part"/>
    <tableColumn id="5" xr3:uid="{39E113E5-59BA-49F6-AD77-B7FCF71F52DD}" name="Jumlah"/>
    <tableColumn id="6" xr3:uid="{C402167A-F9C9-4D34-8FEB-CF739B666652}" name="Tanggal Bel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7"/>
  <sheetViews>
    <sheetView tabSelected="1" zoomScale="85" zoomScaleNormal="85" workbookViewId="0">
      <selection activeCell="D8" sqref="D8"/>
    </sheetView>
  </sheetViews>
  <sheetFormatPr defaultRowHeight="14.4" x14ac:dyDescent="0.3"/>
  <cols>
    <col min="1" max="1" width="6" customWidth="1"/>
    <col min="2" max="2" width="12.33203125" customWidth="1"/>
    <col min="3" max="3" width="21.21875" customWidth="1"/>
    <col min="4" max="4" width="31.33203125" customWidth="1"/>
    <col min="5" max="5" width="9" customWidth="1"/>
    <col min="6" max="6" width="13.21875" customWidth="1"/>
    <col min="9" max="9" width="10.5546875" customWidth="1"/>
    <col min="11" max="11" width="12.88671875" customWidth="1"/>
  </cols>
  <sheetData>
    <row r="2" spans="1:11" ht="33.6" customHeight="1" x14ac:dyDescent="0.3">
      <c r="B2" s="7" t="s">
        <v>0</v>
      </c>
      <c r="C2" s="7"/>
      <c r="D2" s="7"/>
      <c r="E2" s="7"/>
    </row>
    <row r="3" spans="1:11" x14ac:dyDescent="0.3">
      <c r="B3" s="8" t="s">
        <v>52</v>
      </c>
      <c r="C3" s="8"/>
      <c r="D3" s="8"/>
      <c r="E3" s="8"/>
    </row>
    <row r="4" spans="1:11" x14ac:dyDescent="0.3">
      <c r="B4" s="8" t="s">
        <v>74</v>
      </c>
      <c r="C4" s="8"/>
      <c r="D4" s="8"/>
      <c r="E4" s="8"/>
    </row>
    <row r="5" spans="1:11" x14ac:dyDescent="0.3">
      <c r="B5" s="4"/>
      <c r="C5" s="4"/>
      <c r="D5" s="4"/>
      <c r="E5" s="4"/>
    </row>
    <row r="6" spans="1:11" x14ac:dyDescent="0.3">
      <c r="B6" s="4" t="s">
        <v>61</v>
      </c>
      <c r="C6" s="4"/>
      <c r="D6" s="4"/>
      <c r="E6" s="4"/>
    </row>
    <row r="7" spans="1:11" x14ac:dyDescent="0.3">
      <c r="B7" s="5" t="s">
        <v>62</v>
      </c>
      <c r="C7" s="4"/>
      <c r="D7" s="4"/>
      <c r="E7" s="4"/>
    </row>
    <row r="8" spans="1:11" x14ac:dyDescent="0.3">
      <c r="B8" s="5" t="s">
        <v>63</v>
      </c>
      <c r="C8" s="4"/>
      <c r="D8" s="4"/>
      <c r="E8" s="4"/>
    </row>
    <row r="9" spans="1:11" x14ac:dyDescent="0.3">
      <c r="B9" s="5" t="s">
        <v>64</v>
      </c>
      <c r="C9" s="4"/>
      <c r="D9" s="4"/>
      <c r="E9" s="4"/>
      <c r="I9" s="3" t="s">
        <v>66</v>
      </c>
    </row>
    <row r="10" spans="1:11" x14ac:dyDescent="0.3">
      <c r="B10" s="5" t="s">
        <v>65</v>
      </c>
      <c r="I10" t="s">
        <v>73</v>
      </c>
    </row>
    <row r="11" spans="1:11" x14ac:dyDescent="0.3">
      <c r="D11" s="2" t="s">
        <v>30</v>
      </c>
      <c r="E11" s="3">
        <f>SUM(Table1[Jumlah])</f>
        <v>1000000</v>
      </c>
    </row>
    <row r="12" spans="1:11" x14ac:dyDescent="0.3">
      <c r="A12" s="3" t="s">
        <v>1</v>
      </c>
      <c r="B12" s="3" t="s">
        <v>4</v>
      </c>
      <c r="C12" s="3" t="s">
        <v>6</v>
      </c>
      <c r="D12" s="3" t="s">
        <v>2</v>
      </c>
      <c r="E12" s="3" t="s">
        <v>3</v>
      </c>
      <c r="F12" s="3" t="s">
        <v>7</v>
      </c>
      <c r="I12" s="3" t="s">
        <v>58</v>
      </c>
      <c r="J12" s="3" t="s">
        <v>59</v>
      </c>
      <c r="K12" s="3" t="s">
        <v>60</v>
      </c>
    </row>
    <row r="13" spans="1:11" x14ac:dyDescent="0.3">
      <c r="A13">
        <v>1</v>
      </c>
      <c r="B13" t="s">
        <v>5</v>
      </c>
      <c r="C13" t="s">
        <v>8</v>
      </c>
      <c r="D13" t="s">
        <v>9</v>
      </c>
      <c r="E13">
        <v>50000</v>
      </c>
      <c r="F13" s="1">
        <v>45029</v>
      </c>
      <c r="H13">
        <v>1</v>
      </c>
      <c r="I13" t="s">
        <v>5</v>
      </c>
      <c r="J13">
        <f>SUMIF(Table1[Pembeli],"Faris",Table1[Jumlah])</f>
        <v>819700</v>
      </c>
      <c r="K13">
        <f>COUNTIF(Table1[Pembeli],"Faris")</f>
        <v>24</v>
      </c>
    </row>
    <row r="14" spans="1:11" x14ac:dyDescent="0.3">
      <c r="A14">
        <v>2</v>
      </c>
      <c r="B14" t="s">
        <v>5</v>
      </c>
      <c r="C14" t="s">
        <v>10</v>
      </c>
      <c r="D14" t="s">
        <v>11</v>
      </c>
      <c r="E14">
        <v>55000</v>
      </c>
      <c r="F14" s="1">
        <v>45049</v>
      </c>
      <c r="H14">
        <v>2</v>
      </c>
      <c r="I14" t="s">
        <v>29</v>
      </c>
      <c r="J14">
        <f>SUMIF(Table1[Pembeli],"Haki",Table1[Jumlah])</f>
        <v>114300</v>
      </c>
      <c r="K14">
        <f>COUNTIF(Table1[Pembeli],"Haki")</f>
        <v>3</v>
      </c>
    </row>
    <row r="15" spans="1:11" x14ac:dyDescent="0.3">
      <c r="A15">
        <v>3</v>
      </c>
      <c r="B15" t="s">
        <v>5</v>
      </c>
      <c r="C15" t="s">
        <v>12</v>
      </c>
      <c r="D15" t="s">
        <v>13</v>
      </c>
      <c r="E15">
        <v>90000</v>
      </c>
      <c r="F15" s="1">
        <v>45121</v>
      </c>
      <c r="H15">
        <v>3</v>
      </c>
      <c r="I15" t="s">
        <v>45</v>
      </c>
      <c r="J15">
        <f>SUMIF(Table1[Pembeli],"Reno",Table1[Jumlah])</f>
        <v>20000</v>
      </c>
      <c r="K15">
        <f>COUNTIF(Table1[Pembeli],"Reno")</f>
        <v>1</v>
      </c>
    </row>
    <row r="16" spans="1:11" x14ac:dyDescent="0.3">
      <c r="A16">
        <v>4</v>
      </c>
      <c r="B16" t="s">
        <v>5</v>
      </c>
      <c r="C16" t="s">
        <v>14</v>
      </c>
      <c r="D16" t="s">
        <v>15</v>
      </c>
      <c r="E16">
        <v>12000</v>
      </c>
      <c r="F16" s="1">
        <v>45056</v>
      </c>
      <c r="I16" s="3" t="s">
        <v>72</v>
      </c>
      <c r="J16" s="3">
        <f>SUM(J13:J15)</f>
        <v>954000</v>
      </c>
      <c r="K16" s="3">
        <f>SUM(K13:K15)</f>
        <v>28</v>
      </c>
    </row>
    <row r="17" spans="1:13" x14ac:dyDescent="0.3">
      <c r="A17">
        <v>5</v>
      </c>
      <c r="B17" t="s">
        <v>5</v>
      </c>
      <c r="C17" t="s">
        <v>16</v>
      </c>
      <c r="D17" t="s">
        <v>17</v>
      </c>
      <c r="E17">
        <v>35500</v>
      </c>
      <c r="F17" s="1">
        <v>45033</v>
      </c>
    </row>
    <row r="18" spans="1:13" x14ac:dyDescent="0.3">
      <c r="A18">
        <v>6</v>
      </c>
      <c r="B18" t="s">
        <v>5</v>
      </c>
      <c r="C18" t="s">
        <v>14</v>
      </c>
      <c r="D18" t="s">
        <v>18</v>
      </c>
      <c r="E18">
        <v>45000</v>
      </c>
      <c r="F18" s="1">
        <v>45070</v>
      </c>
      <c r="I18" t="s">
        <v>55</v>
      </c>
      <c r="J18">
        <f>1000000-J16</f>
        <v>46000</v>
      </c>
    </row>
    <row r="19" spans="1:13" x14ac:dyDescent="0.3">
      <c r="A19">
        <v>7</v>
      </c>
      <c r="B19" t="s">
        <v>5</v>
      </c>
      <c r="C19" t="s">
        <v>14</v>
      </c>
      <c r="D19" t="s">
        <v>19</v>
      </c>
      <c r="E19">
        <v>10000</v>
      </c>
      <c r="F19" s="1">
        <v>45084</v>
      </c>
      <c r="L19" s="3" t="s">
        <v>59</v>
      </c>
      <c r="M19" s="3" t="s">
        <v>60</v>
      </c>
    </row>
    <row r="20" spans="1:13" x14ac:dyDescent="0.3">
      <c r="A20">
        <v>8</v>
      </c>
      <c r="B20" t="s">
        <v>5</v>
      </c>
      <c r="C20" t="s">
        <v>8</v>
      </c>
      <c r="D20" t="s">
        <v>9</v>
      </c>
      <c r="E20">
        <v>50000</v>
      </c>
      <c r="F20" s="1">
        <v>45024</v>
      </c>
      <c r="H20">
        <v>4</v>
      </c>
      <c r="I20" t="s">
        <v>67</v>
      </c>
      <c r="L20">
        <f>J18</f>
        <v>46000</v>
      </c>
      <c r="M20">
        <f>COUNTIF(Table1[Pembeli],"Hakim")</f>
        <v>1</v>
      </c>
    </row>
    <row r="21" spans="1:13" x14ac:dyDescent="0.3">
      <c r="A21">
        <v>9</v>
      </c>
      <c r="B21" t="s">
        <v>5</v>
      </c>
      <c r="C21" t="s">
        <v>14</v>
      </c>
      <c r="D21" t="s">
        <v>20</v>
      </c>
      <c r="E21">
        <v>45000</v>
      </c>
      <c r="F21" s="1">
        <v>45028</v>
      </c>
    </row>
    <row r="22" spans="1:13" x14ac:dyDescent="0.3">
      <c r="A22">
        <v>10</v>
      </c>
      <c r="B22" t="s">
        <v>5</v>
      </c>
      <c r="C22" t="s">
        <v>31</v>
      </c>
      <c r="D22" t="s">
        <v>23</v>
      </c>
      <c r="E22">
        <v>29500</v>
      </c>
      <c r="F22" s="1">
        <v>45128</v>
      </c>
    </row>
    <row r="23" spans="1:13" x14ac:dyDescent="0.3">
      <c r="A23">
        <v>11</v>
      </c>
      <c r="B23" t="s">
        <v>5</v>
      </c>
      <c r="C23" t="s">
        <v>21</v>
      </c>
      <c r="D23" t="s">
        <v>22</v>
      </c>
      <c r="E23">
        <v>5500</v>
      </c>
      <c r="F23" s="1">
        <v>45131</v>
      </c>
    </row>
    <row r="24" spans="1:13" x14ac:dyDescent="0.3">
      <c r="A24">
        <v>12</v>
      </c>
      <c r="B24" t="s">
        <v>5</v>
      </c>
      <c r="C24" t="s">
        <v>24</v>
      </c>
      <c r="D24" t="s">
        <v>25</v>
      </c>
      <c r="E24">
        <v>29200</v>
      </c>
      <c r="F24" s="1">
        <v>45122</v>
      </c>
    </row>
    <row r="25" spans="1:13" x14ac:dyDescent="0.3">
      <c r="A25">
        <v>13</v>
      </c>
      <c r="B25" t="s">
        <v>5</v>
      </c>
      <c r="C25" t="s">
        <v>24</v>
      </c>
      <c r="D25" t="s">
        <v>26</v>
      </c>
      <c r="E25">
        <v>5000</v>
      </c>
      <c r="F25" s="1">
        <v>45119</v>
      </c>
    </row>
    <row r="26" spans="1:13" x14ac:dyDescent="0.3">
      <c r="A26">
        <v>14</v>
      </c>
      <c r="B26" t="s">
        <v>5</v>
      </c>
      <c r="C26" t="s">
        <v>24</v>
      </c>
      <c r="D26" t="s">
        <v>27</v>
      </c>
      <c r="E26">
        <v>3000</v>
      </c>
      <c r="F26" s="1">
        <v>45117</v>
      </c>
    </row>
    <row r="27" spans="1:13" x14ac:dyDescent="0.3">
      <c r="A27">
        <v>15</v>
      </c>
      <c r="B27" t="s">
        <v>29</v>
      </c>
      <c r="C27" t="s">
        <v>24</v>
      </c>
      <c r="D27" t="s">
        <v>28</v>
      </c>
      <c r="E27">
        <v>28000</v>
      </c>
      <c r="F27" s="1">
        <v>45132</v>
      </c>
    </row>
    <row r="28" spans="1:13" x14ac:dyDescent="0.3">
      <c r="A28">
        <v>16</v>
      </c>
      <c r="B28" t="s">
        <v>5</v>
      </c>
      <c r="C28" t="s">
        <v>32</v>
      </c>
      <c r="D28" t="s">
        <v>33</v>
      </c>
      <c r="E28">
        <v>91700</v>
      </c>
      <c r="F28" s="1">
        <v>45030</v>
      </c>
    </row>
    <row r="29" spans="1:13" x14ac:dyDescent="0.3">
      <c r="A29">
        <v>17</v>
      </c>
      <c r="B29" t="s">
        <v>5</v>
      </c>
      <c r="C29" t="s">
        <v>34</v>
      </c>
      <c r="D29" t="s">
        <v>35</v>
      </c>
      <c r="E29">
        <v>41300</v>
      </c>
      <c r="F29" s="1">
        <v>45121</v>
      </c>
    </row>
    <row r="30" spans="1:13" x14ac:dyDescent="0.3">
      <c r="A30">
        <v>18</v>
      </c>
      <c r="B30" t="s">
        <v>5</v>
      </c>
      <c r="C30" t="s">
        <v>36</v>
      </c>
      <c r="D30" t="s">
        <v>37</v>
      </c>
      <c r="E30">
        <v>4000</v>
      </c>
      <c r="F30" s="1">
        <v>45132</v>
      </c>
    </row>
    <row r="31" spans="1:13" x14ac:dyDescent="0.3">
      <c r="A31">
        <v>19</v>
      </c>
      <c r="B31" t="s">
        <v>29</v>
      </c>
      <c r="C31" t="s">
        <v>39</v>
      </c>
      <c r="D31" t="s">
        <v>40</v>
      </c>
      <c r="E31">
        <v>26300</v>
      </c>
      <c r="F31" s="1">
        <v>45110</v>
      </c>
    </row>
    <row r="32" spans="1:13" x14ac:dyDescent="0.3">
      <c r="A32">
        <v>20</v>
      </c>
      <c r="B32" t="s">
        <v>29</v>
      </c>
      <c r="D32" t="s">
        <v>38</v>
      </c>
      <c r="E32">
        <v>60000</v>
      </c>
      <c r="F32" s="1"/>
    </row>
    <row r="33" spans="1:6" x14ac:dyDescent="0.3">
      <c r="A33">
        <v>21</v>
      </c>
      <c r="B33" t="s">
        <v>5</v>
      </c>
      <c r="C33" t="s">
        <v>24</v>
      </c>
      <c r="D33" t="s">
        <v>41</v>
      </c>
      <c r="E33">
        <v>36000</v>
      </c>
      <c r="F33" s="1">
        <v>45016</v>
      </c>
    </row>
    <row r="34" spans="1:6" x14ac:dyDescent="0.3">
      <c r="A34">
        <v>22</v>
      </c>
      <c r="B34" t="s">
        <v>5</v>
      </c>
      <c r="C34" t="s">
        <v>42</v>
      </c>
      <c r="D34" t="s">
        <v>43</v>
      </c>
      <c r="E34">
        <v>19000</v>
      </c>
      <c r="F34" s="1">
        <v>45012</v>
      </c>
    </row>
    <row r="35" spans="1:6" x14ac:dyDescent="0.3">
      <c r="A35">
        <v>23</v>
      </c>
      <c r="B35" t="s">
        <v>5</v>
      </c>
      <c r="C35" t="s">
        <v>14</v>
      </c>
      <c r="D35" t="s">
        <v>44</v>
      </c>
      <c r="E35">
        <v>24000</v>
      </c>
      <c r="F35" s="1">
        <v>44886</v>
      </c>
    </row>
    <row r="36" spans="1:6" x14ac:dyDescent="0.3">
      <c r="A36">
        <v>24</v>
      </c>
      <c r="B36" t="s">
        <v>45</v>
      </c>
      <c r="C36" t="s">
        <v>46</v>
      </c>
      <c r="D36" t="s">
        <v>57</v>
      </c>
      <c r="E36">
        <v>20000</v>
      </c>
      <c r="F36" s="1">
        <v>45168</v>
      </c>
    </row>
    <row r="37" spans="1:6" x14ac:dyDescent="0.3">
      <c r="A37">
        <v>25</v>
      </c>
      <c r="B37" t="s">
        <v>5</v>
      </c>
      <c r="C37" t="s">
        <v>8</v>
      </c>
      <c r="D37" t="s">
        <v>47</v>
      </c>
      <c r="E37">
        <v>8000</v>
      </c>
      <c r="F37" s="1">
        <v>45122</v>
      </c>
    </row>
    <row r="38" spans="1:6" x14ac:dyDescent="0.3">
      <c r="A38">
        <v>26</v>
      </c>
      <c r="B38" t="s">
        <v>5</v>
      </c>
      <c r="C38" t="s">
        <v>48</v>
      </c>
      <c r="D38" t="s">
        <v>49</v>
      </c>
      <c r="E38">
        <v>80000</v>
      </c>
      <c r="F38" s="1">
        <v>45148</v>
      </c>
    </row>
    <row r="39" spans="1:6" x14ac:dyDescent="0.3">
      <c r="A39">
        <v>27</v>
      </c>
      <c r="B39" t="s">
        <v>5</v>
      </c>
      <c r="C39" t="s">
        <v>50</v>
      </c>
      <c r="D39" t="s">
        <v>51</v>
      </c>
      <c r="E39">
        <v>16000</v>
      </c>
      <c r="F39" s="1">
        <v>45148</v>
      </c>
    </row>
    <row r="40" spans="1:6" x14ac:dyDescent="0.3">
      <c r="A40">
        <v>28</v>
      </c>
      <c r="B40" t="s">
        <v>5</v>
      </c>
      <c r="C40" t="s">
        <v>53</v>
      </c>
      <c r="D40" t="s">
        <v>54</v>
      </c>
      <c r="E40">
        <v>35000</v>
      </c>
      <c r="F40" s="1">
        <v>45162</v>
      </c>
    </row>
    <row r="41" spans="1:6" ht="28.8" x14ac:dyDescent="0.3">
      <c r="A41">
        <v>29</v>
      </c>
      <c r="B41" t="s">
        <v>69</v>
      </c>
      <c r="C41" t="s">
        <v>70</v>
      </c>
      <c r="D41" s="6" t="s">
        <v>71</v>
      </c>
      <c r="E41">
        <v>46000</v>
      </c>
      <c r="F41" s="1">
        <v>45187</v>
      </c>
    </row>
    <row r="116" spans="2:2" x14ac:dyDescent="0.3">
      <c r="B116" t="s">
        <v>56</v>
      </c>
    </row>
    <row r="117" spans="2:2" x14ac:dyDescent="0.3">
      <c r="B117" t="s">
        <v>68</v>
      </c>
    </row>
  </sheetData>
  <mergeCells count="3">
    <mergeCell ref="B2:E2"/>
    <mergeCell ref="B3:E3"/>
    <mergeCell ref="B4:E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Faris Zuhairi</cp:lastModifiedBy>
  <dcterms:created xsi:type="dcterms:W3CDTF">2015-06-05T18:17:20Z</dcterms:created>
  <dcterms:modified xsi:type="dcterms:W3CDTF">2023-11-19T01:04:56Z</dcterms:modified>
</cp:coreProperties>
</file>