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uliah\Pedoman Akademik\"/>
    </mc:Choice>
  </mc:AlternateContent>
  <xr:revisionPtr revIDLastSave="0" documentId="13_ncr:1_{8BBEE778-53FA-4191-AB87-877D59EA8E09}" xr6:coauthVersionLast="47" xr6:coauthVersionMax="47" xr10:uidLastSave="{00000000-0000-0000-0000-000000000000}"/>
  <bookViews>
    <workbookView xWindow="-108" yWindow="-108" windowWidth="23256" windowHeight="12576" activeTab="1" xr2:uid="{7A4E26ED-39FF-49EA-BA96-3E06BB8BD480}"/>
  </bookViews>
  <sheets>
    <sheet name="petunjuk" sheetId="3" r:id="rId1"/>
    <sheet name="K18_v8" sheetId="1" r:id="rId2"/>
    <sheet name="scr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9" i="1" l="1"/>
  <c r="H33" i="1"/>
  <c r="H34" i="1"/>
  <c r="H35" i="1"/>
  <c r="F33" i="1"/>
  <c r="F34" i="1"/>
  <c r="F35" i="1"/>
  <c r="AC74" i="1"/>
  <c r="U74" i="1"/>
  <c r="M74" i="1"/>
  <c r="E74" i="1"/>
  <c r="H71" i="1"/>
  <c r="F71" i="1"/>
  <c r="H70" i="1"/>
  <c r="F70" i="1"/>
  <c r="X69" i="1"/>
  <c r="V69" i="1"/>
  <c r="P69" i="1"/>
  <c r="N69" i="1"/>
  <c r="H69" i="1"/>
  <c r="F69" i="1"/>
  <c r="X68" i="1"/>
  <c r="V68" i="1"/>
  <c r="P68" i="1"/>
  <c r="N68" i="1"/>
  <c r="H68" i="1"/>
  <c r="F68" i="1"/>
  <c r="X67" i="1"/>
  <c r="V67" i="1"/>
  <c r="P67" i="1"/>
  <c r="N67" i="1"/>
  <c r="H67" i="1"/>
  <c r="F67" i="1"/>
  <c r="X66" i="1"/>
  <c r="V66" i="1"/>
  <c r="P66" i="1"/>
  <c r="N66" i="1"/>
  <c r="H66" i="1"/>
  <c r="F66" i="1"/>
  <c r="AF65" i="1"/>
  <c r="AD65" i="1"/>
  <c r="X65" i="1"/>
  <c r="V65" i="1"/>
  <c r="P65" i="1"/>
  <c r="N65" i="1"/>
  <c r="H65" i="1"/>
  <c r="F65" i="1"/>
  <c r="AF64" i="1"/>
  <c r="AD64" i="1"/>
  <c r="X64" i="1"/>
  <c r="V64" i="1"/>
  <c r="P64" i="1"/>
  <c r="N64" i="1"/>
  <c r="H64" i="1"/>
  <c r="F64" i="1"/>
  <c r="AF63" i="1"/>
  <c r="AD63" i="1"/>
  <c r="X63" i="1"/>
  <c r="V63" i="1"/>
  <c r="P63" i="1"/>
  <c r="N63" i="1"/>
  <c r="H63" i="1"/>
  <c r="F63" i="1"/>
  <c r="AF62" i="1"/>
  <c r="AD62" i="1"/>
  <c r="X62" i="1"/>
  <c r="V62" i="1"/>
  <c r="P62" i="1"/>
  <c r="N62" i="1"/>
  <c r="H62" i="1"/>
  <c r="F62" i="1"/>
  <c r="AF61" i="1"/>
  <c r="AD61" i="1"/>
  <c r="X61" i="1"/>
  <c r="V61" i="1"/>
  <c r="P61" i="1"/>
  <c r="N61" i="1"/>
  <c r="H61" i="1"/>
  <c r="F61" i="1"/>
  <c r="AF60" i="1"/>
  <c r="AD60" i="1"/>
  <c r="X60" i="1"/>
  <c r="V60" i="1"/>
  <c r="P60" i="1"/>
  <c r="N60" i="1"/>
  <c r="H60" i="1"/>
  <c r="F60" i="1"/>
  <c r="AC57" i="1"/>
  <c r="U57" i="1"/>
  <c r="M57" i="1"/>
  <c r="E57" i="1"/>
  <c r="P55" i="1"/>
  <c r="N55" i="1"/>
  <c r="AF54" i="1"/>
  <c r="AF80" i="1" s="1"/>
  <c r="AD54" i="1"/>
  <c r="AD80" i="1" s="1"/>
  <c r="X54" i="1"/>
  <c r="X80" i="1" s="1"/>
  <c r="V54" i="1"/>
  <c r="V80" i="1" s="1"/>
  <c r="P54" i="1"/>
  <c r="P80" i="1" s="1"/>
  <c r="N54" i="1"/>
  <c r="N80" i="1" s="1"/>
  <c r="H54" i="1"/>
  <c r="F54" i="1"/>
  <c r="AC51" i="1"/>
  <c r="U51" i="1"/>
  <c r="M51" i="1"/>
  <c r="E51" i="1"/>
  <c r="AF50" i="1"/>
  <c r="AD50" i="1"/>
  <c r="X50" i="1"/>
  <c r="V50" i="1"/>
  <c r="H50" i="1"/>
  <c r="F50" i="1"/>
  <c r="AF49" i="1"/>
  <c r="AD49" i="1"/>
  <c r="X49" i="1"/>
  <c r="V49" i="1"/>
  <c r="P49" i="1"/>
  <c r="N49" i="1"/>
  <c r="H49" i="1"/>
  <c r="F49" i="1"/>
  <c r="B49" i="1"/>
  <c r="B50" i="1" s="1"/>
  <c r="AF48" i="1"/>
  <c r="AD48" i="1"/>
  <c r="X48" i="1"/>
  <c r="V48" i="1"/>
  <c r="P48" i="1"/>
  <c r="N48" i="1"/>
  <c r="H48" i="1"/>
  <c r="F48" i="1"/>
  <c r="AF47" i="1"/>
  <c r="AD47" i="1"/>
  <c r="X47" i="1"/>
  <c r="V47" i="1"/>
  <c r="P47" i="1"/>
  <c r="N47" i="1"/>
  <c r="H47" i="1"/>
  <c r="F47" i="1"/>
  <c r="AC44" i="1"/>
  <c r="U44" i="1"/>
  <c r="M44" i="1"/>
  <c r="E44" i="1"/>
  <c r="AF43" i="1"/>
  <c r="AD43" i="1"/>
  <c r="X43" i="1"/>
  <c r="V43" i="1"/>
  <c r="P43" i="1"/>
  <c r="N43" i="1"/>
  <c r="H43" i="1"/>
  <c r="F43" i="1"/>
  <c r="AF42" i="1"/>
  <c r="AD42" i="1"/>
  <c r="X42" i="1"/>
  <c r="V42" i="1"/>
  <c r="P42" i="1"/>
  <c r="N42" i="1"/>
  <c r="H42" i="1"/>
  <c r="F42" i="1"/>
  <c r="AF41" i="1"/>
  <c r="AD41" i="1"/>
  <c r="X41" i="1"/>
  <c r="V41" i="1"/>
  <c r="P41" i="1"/>
  <c r="N41" i="1"/>
  <c r="H41" i="1"/>
  <c r="F41" i="1"/>
  <c r="H32" i="1"/>
  <c r="F32" i="1"/>
  <c r="H31" i="1"/>
  <c r="F31" i="1"/>
  <c r="AC28" i="1"/>
  <c r="M28" i="1"/>
  <c r="E28" i="1"/>
  <c r="AF27" i="1"/>
  <c r="X27" i="1"/>
  <c r="H27" i="1"/>
  <c r="AF26" i="1"/>
  <c r="AF25" i="1"/>
  <c r="P25" i="1"/>
  <c r="N25" i="1"/>
  <c r="H25" i="1"/>
  <c r="F25" i="1"/>
  <c r="X24" i="1"/>
  <c r="V24" i="1"/>
  <c r="P24" i="1"/>
  <c r="N24" i="1"/>
  <c r="H24" i="1"/>
  <c r="F24" i="1"/>
  <c r="AF23" i="1"/>
  <c r="AD23" i="1"/>
  <c r="X23" i="1"/>
  <c r="V23" i="1"/>
  <c r="P23" i="1"/>
  <c r="N23" i="1"/>
  <c r="H23" i="1"/>
  <c r="F23" i="1"/>
  <c r="AC19" i="1"/>
  <c r="U19" i="1"/>
  <c r="M19" i="1"/>
  <c r="E19" i="1"/>
  <c r="P18" i="1"/>
  <c r="N18" i="1"/>
  <c r="H18" i="1"/>
  <c r="F18" i="1"/>
  <c r="AF17" i="1"/>
  <c r="AD17" i="1"/>
  <c r="X17" i="1"/>
  <c r="V17" i="1"/>
  <c r="P17" i="1"/>
  <c r="N17" i="1"/>
  <c r="H17" i="1"/>
  <c r="F17" i="1"/>
  <c r="AF16" i="1"/>
  <c r="AD16" i="1"/>
  <c r="X16" i="1"/>
  <c r="V16" i="1"/>
  <c r="P16" i="1"/>
  <c r="N16" i="1"/>
  <c r="H16" i="1"/>
  <c r="F16" i="1"/>
  <c r="AF15" i="1"/>
  <c r="AD15" i="1"/>
  <c r="X15" i="1"/>
  <c r="V15" i="1"/>
  <c r="P15" i="1"/>
  <c r="N15" i="1"/>
  <c r="H15" i="1"/>
  <c r="F15" i="1"/>
  <c r="AF14" i="1"/>
  <c r="AD14" i="1"/>
  <c r="X14" i="1"/>
  <c r="V14" i="1"/>
  <c r="P14" i="1"/>
  <c r="N14" i="1"/>
  <c r="H14" i="1"/>
  <c r="F14" i="1"/>
  <c r="AF13" i="1"/>
  <c r="AD13" i="1"/>
  <c r="X13" i="1"/>
  <c r="V13" i="1"/>
  <c r="P13" i="1"/>
  <c r="N13" i="1"/>
  <c r="H13" i="1"/>
  <c r="F13" i="1"/>
  <c r="AF12" i="1"/>
  <c r="AD12" i="1"/>
  <c r="X12" i="1"/>
  <c r="V12" i="1"/>
  <c r="P12" i="1"/>
  <c r="N12" i="1"/>
  <c r="H12" i="1"/>
  <c r="F12" i="1"/>
  <c r="E7" i="1"/>
  <c r="U26" i="1" s="1"/>
  <c r="V78" i="1" l="1"/>
  <c r="F79" i="1"/>
  <c r="AD81" i="1"/>
  <c r="AF79" i="1"/>
  <c r="H78" i="1"/>
  <c r="F76" i="1"/>
  <c r="AF81" i="1"/>
  <c r="X81" i="1"/>
  <c r="X79" i="1"/>
  <c r="X78" i="1"/>
  <c r="AD79" i="1"/>
  <c r="AF78" i="1"/>
  <c r="AD78" i="1"/>
  <c r="V81" i="1"/>
  <c r="V79" i="1"/>
  <c r="F80" i="1"/>
  <c r="H80" i="1"/>
  <c r="H79" i="1"/>
  <c r="F78" i="1"/>
  <c r="H76" i="1"/>
  <c r="P81" i="1"/>
  <c r="N81" i="1"/>
  <c r="H81" i="1"/>
  <c r="F81" i="1"/>
  <c r="N79" i="1"/>
  <c r="P79" i="1"/>
  <c r="P78" i="1"/>
  <c r="N78" i="1"/>
  <c r="AD19" i="1"/>
  <c r="V19" i="1"/>
  <c r="X19" i="1" s="1"/>
  <c r="N19" i="1"/>
  <c r="P19" i="1" s="1"/>
  <c r="F19" i="1"/>
  <c r="H19" i="1" s="1"/>
  <c r="U25" i="1"/>
  <c r="U28" i="1" s="1"/>
  <c r="V25" i="1"/>
  <c r="X25" i="1"/>
  <c r="F26" i="1"/>
  <c r="F28" i="1" s="1"/>
  <c r="H26" i="1"/>
  <c r="N26" i="1"/>
  <c r="N28" i="1" s="1"/>
  <c r="P26" i="1"/>
  <c r="P83" i="1" l="1"/>
  <c r="N83" i="1"/>
  <c r="N85" i="1" s="1"/>
  <c r="F83" i="1"/>
  <c r="F84" i="1" s="1"/>
  <c r="AF83" i="1"/>
  <c r="V83" i="1"/>
  <c r="V85" i="1" s="1"/>
  <c r="H83" i="1"/>
  <c r="X83" i="1"/>
  <c r="AD83" i="1"/>
  <c r="AD84" i="1" s="1"/>
  <c r="I6" i="1"/>
  <c r="K6" i="1" s="1"/>
  <c r="H28" i="1"/>
  <c r="P28" i="1"/>
  <c r="N84" i="1" l="1"/>
  <c r="P84" i="1" s="1"/>
  <c r="P85" i="1"/>
  <c r="F85" i="1"/>
  <c r="AD24" i="1" s="1"/>
  <c r="AD28" i="1" s="1"/>
  <c r="AF84" i="1"/>
  <c r="AD85" i="1"/>
  <c r="AF85" i="1" s="1"/>
  <c r="X85" i="1"/>
  <c r="V84" i="1"/>
  <c r="X84" i="1" s="1"/>
  <c r="H84" i="1"/>
  <c r="X26" i="1" s="1"/>
  <c r="V26" i="1" l="1"/>
  <c r="V28" i="1" s="1"/>
  <c r="X28" i="1" s="1"/>
  <c r="H85" i="1"/>
  <c r="AF24" i="1" s="1"/>
  <c r="AF28" i="1" s="1"/>
  <c r="I7" i="1" l="1"/>
  <c r="K7" i="1" s="1"/>
  <c r="I8" i="1" l="1"/>
  <c r="K8" i="1" s="1"/>
</calcChain>
</file>

<file path=xl/sharedStrings.xml><?xml version="1.0" encoding="utf-8"?>
<sst xmlns="http://schemas.openxmlformats.org/spreadsheetml/2006/main" count="525" uniqueCount="278">
  <si>
    <t>Kode</t>
  </si>
  <si>
    <t>SKS</t>
  </si>
  <si>
    <t>EW184001</t>
  </si>
  <si>
    <t>Pengantar Teknologi Elektro</t>
  </si>
  <si>
    <t>EW184002</t>
  </si>
  <si>
    <t>Dasar Pemrograman</t>
  </si>
  <si>
    <t>KM184101</t>
  </si>
  <si>
    <t>Matematika 1</t>
  </si>
  <si>
    <t>SF184101</t>
  </si>
  <si>
    <t>Fisika 1</t>
  </si>
  <si>
    <t>SK184101</t>
  </si>
  <si>
    <t>Kimia 1</t>
  </si>
  <si>
    <t>UG184911</t>
  </si>
  <si>
    <t>Pancasila</t>
  </si>
  <si>
    <t>UG184912</t>
  </si>
  <si>
    <t>Bahasa Indonesia</t>
  </si>
  <si>
    <t>UG184913</t>
  </si>
  <si>
    <t>Kewarganegaraan</t>
  </si>
  <si>
    <t>UG184914</t>
  </si>
  <si>
    <t>Bahasa Inggris</t>
  </si>
  <si>
    <t>EE184201</t>
  </si>
  <si>
    <t>Aljabar Linier dan Struktur Diskrit</t>
  </si>
  <si>
    <t>EW184003</t>
  </si>
  <si>
    <t>KM184201</t>
  </si>
  <si>
    <t>Matematika 2</t>
  </si>
  <si>
    <t>SF184202</t>
  </si>
  <si>
    <t>Fisika 2</t>
  </si>
  <si>
    <t>EE184301</t>
  </si>
  <si>
    <t>Rangkaian Listrik Lanjut</t>
  </si>
  <si>
    <t>EE184302</t>
  </si>
  <si>
    <t>EE184303</t>
  </si>
  <si>
    <t>Medan Elektromagnetik</t>
  </si>
  <si>
    <t>EE184304</t>
  </si>
  <si>
    <t>EE184305</t>
  </si>
  <si>
    <t>Sinyal dan Sistem</t>
  </si>
  <si>
    <t>EE184306</t>
  </si>
  <si>
    <t>EE184401</t>
  </si>
  <si>
    <t>Sistem Digital dan Mikroprosesor</t>
  </si>
  <si>
    <t>EE184402</t>
  </si>
  <si>
    <t>Dasar Sistem Tenaga Listrik</t>
  </si>
  <si>
    <t>EE184403</t>
  </si>
  <si>
    <t>Pengolahan Sinyal Digital</t>
  </si>
  <si>
    <t>EE184404</t>
  </si>
  <si>
    <t>Dasar Sistem Pengaturan</t>
  </si>
  <si>
    <t>EE184405</t>
  </si>
  <si>
    <t>EE184406</t>
  </si>
  <si>
    <t>EE184501</t>
  </si>
  <si>
    <t>Rangkaian Analog</t>
  </si>
  <si>
    <t>EE184521</t>
  </si>
  <si>
    <t>Analisis dan Desain Sistem Pengaturan</t>
  </si>
  <si>
    <t>EE184522</t>
  </si>
  <si>
    <t>Otomasi Sistem</t>
  </si>
  <si>
    <t>EE184523</t>
  </si>
  <si>
    <t>Teknik Optimisasi</t>
  </si>
  <si>
    <t>EW184004</t>
  </si>
  <si>
    <t>Metode Numerik</t>
  </si>
  <si>
    <t>EE184621</t>
  </si>
  <si>
    <t>Instrumentasi Sistem Pengaturan</t>
  </si>
  <si>
    <t>EE184622</t>
  </si>
  <si>
    <t>Sistem Pengaturan Digital</t>
  </si>
  <si>
    <t>EE184623</t>
  </si>
  <si>
    <t>Komputasi Sistem Linier</t>
  </si>
  <si>
    <t>UG184915</t>
  </si>
  <si>
    <t>Teknopreneur</t>
  </si>
  <si>
    <t>EE184701</t>
  </si>
  <si>
    <t>Pra Tugas Akhir</t>
  </si>
  <si>
    <t>EE184722</t>
  </si>
  <si>
    <t>Perancangan dan Integrasi Sistem</t>
  </si>
  <si>
    <t>EE184924</t>
  </si>
  <si>
    <t>UG184916</t>
  </si>
  <si>
    <t>Wawasan dan Aplikasi Teknologi</t>
  </si>
  <si>
    <t>EE184919</t>
  </si>
  <si>
    <t>EE184925</t>
  </si>
  <si>
    <t>Sistem Multi Agen</t>
  </si>
  <si>
    <t>EE184929</t>
  </si>
  <si>
    <t>Sistem Pengaturan Tertanam</t>
  </si>
  <si>
    <t xml:space="preserve">KURIKULUM 2018-2023 </t>
  </si>
  <si>
    <t>PROGRAM SARJANA</t>
  </si>
  <si>
    <t>DEPARTEMEN TEKNIK ELEKTRO FTE - ITS</t>
  </si>
  <si>
    <t>Catatan :</t>
  </si>
  <si>
    <t>Tidak bisa digunakan untuk angkatan sebelum 2018, karena ada aturan ekivalensi</t>
  </si>
  <si>
    <t>Nama</t>
  </si>
  <si>
    <t>Tahap</t>
  </si>
  <si>
    <t>IP</t>
  </si>
  <si>
    <t>NRP</t>
  </si>
  <si>
    <t>Persiapan</t>
  </si>
  <si>
    <t>Bidang Studi</t>
  </si>
  <si>
    <t>Teknik Sistem Tenaga</t>
  </si>
  <si>
    <t>Sarjana</t>
  </si>
  <si>
    <t>TOTAL</t>
  </si>
  <si>
    <t>Semester I</t>
  </si>
  <si>
    <t>Semester II</t>
  </si>
  <si>
    <t>Semester III</t>
  </si>
  <si>
    <t>Semester IV</t>
  </si>
  <si>
    <t>No.</t>
  </si>
  <si>
    <t>Mata Kuliah</t>
  </si>
  <si>
    <t>sks</t>
  </si>
  <si>
    <t>riil</t>
  </si>
  <si>
    <t>N</t>
  </si>
  <si>
    <t>NxS</t>
  </si>
  <si>
    <t>Dasar Sistem dan Jaringan Telekom.</t>
  </si>
  <si>
    <t>Pers. Differensial Biasa dan Parsial</t>
  </si>
  <si>
    <t>Prob., Statistik, dan Proses Stokastik</t>
  </si>
  <si>
    <t xml:space="preserve">Rangkaian Listrik </t>
  </si>
  <si>
    <t xml:space="preserve">Rangkaian Elektronika </t>
  </si>
  <si>
    <t>Lab. Dasar Listrik dan Sis. Telekom.</t>
  </si>
  <si>
    <t>Semester V</t>
  </si>
  <si>
    <t>Semester VI</t>
  </si>
  <si>
    <t>Semester VII</t>
  </si>
  <si>
    <t>Semester VIII</t>
  </si>
  <si>
    <t>EE184801</t>
  </si>
  <si>
    <t>Tugas Akhir</t>
  </si>
  <si>
    <t>EE184601</t>
  </si>
  <si>
    <t>Kerja Praktik</t>
  </si>
  <si>
    <t xml:space="preserve">MK Pilihan </t>
  </si>
  <si>
    <t>EE184502</t>
  </si>
  <si>
    <t>Lab. Elka, DS Tenaga &amp; Sis.Pengaturan</t>
  </si>
  <si>
    <t>MK Bidang Keahlian</t>
  </si>
  <si>
    <t>Mata Kuliah Tambahan/Lain-lain</t>
  </si>
  <si>
    <t>EE184802</t>
  </si>
  <si>
    <t xml:space="preserve">Topik Khusus </t>
  </si>
  <si>
    <t>EE184803</t>
  </si>
  <si>
    <t>Internship</t>
  </si>
  <si>
    <t>MATA KULIAH BIDANG KEAHLIAN</t>
  </si>
  <si>
    <t>Teknik Sistem Pengaturan</t>
  </si>
  <si>
    <t>Telekomunikasi Multimedia</t>
  </si>
  <si>
    <t>Elektronika</t>
  </si>
  <si>
    <t>EE184511</t>
  </si>
  <si>
    <t>Analisis Sistem Tenaga</t>
  </si>
  <si>
    <t>EE184531</t>
  </si>
  <si>
    <t>Sistem Komunikasi 1</t>
  </si>
  <si>
    <t>EE184541</t>
  </si>
  <si>
    <t>Divais Semikonduktor &amp; R. Terintegrasi</t>
  </si>
  <si>
    <t>EE184512</t>
  </si>
  <si>
    <t>Mesin Listrik</t>
  </si>
  <si>
    <t>EE184532</t>
  </si>
  <si>
    <t>Transmisi Gel. Elmag dan Antena</t>
  </si>
  <si>
    <t>EE184542</t>
  </si>
  <si>
    <t>Sistem Elektronika Tertanam</t>
  </si>
  <si>
    <t>EE184513</t>
  </si>
  <si>
    <t>Teknik Tegangan Tinggi</t>
  </si>
  <si>
    <t>EE184533</t>
  </si>
  <si>
    <t>Jaringan dan Rekayasa Trafik</t>
  </si>
  <si>
    <t>EE184543</t>
  </si>
  <si>
    <t>Sensor dan Akuator</t>
  </si>
  <si>
    <t>EE184611</t>
  </si>
  <si>
    <t>Elektronika Daya</t>
  </si>
  <si>
    <t>EE184631</t>
  </si>
  <si>
    <t>Sistem Komunikasi 2</t>
  </si>
  <si>
    <t>EE184641</t>
  </si>
  <si>
    <t>Perancangan Sistem Elka Analog</t>
  </si>
  <si>
    <t>EE184612</t>
  </si>
  <si>
    <t>Pembangkitan Tenaga Listrik</t>
  </si>
  <si>
    <t>EE184632</t>
  </si>
  <si>
    <t>Propagasi Gelombang</t>
  </si>
  <si>
    <t>EE184642</t>
  </si>
  <si>
    <t>Akuisisi Data dan Pengolahan Sinyal</t>
  </si>
  <si>
    <t>EE184613</t>
  </si>
  <si>
    <t>Transmisi dan Peralatan Teg. Tinggi</t>
  </si>
  <si>
    <t>EE184633</t>
  </si>
  <si>
    <t>Elektronika Komunikasi</t>
  </si>
  <si>
    <t>EE184643</t>
  </si>
  <si>
    <t>Perancangan Komponen Terprogram</t>
  </si>
  <si>
    <t>EE184614</t>
  </si>
  <si>
    <t>Distribusi Tenaga Listrik</t>
  </si>
  <si>
    <t>EE184634</t>
  </si>
  <si>
    <t xml:space="preserve">Jaringan Komunikasi Nirkabel </t>
  </si>
  <si>
    <t>EE184644</t>
  </si>
  <si>
    <t xml:space="preserve">Elektronika Industri dan Robotika </t>
  </si>
  <si>
    <t>EE184711</t>
  </si>
  <si>
    <t>Lab. Sistem Tenaga</t>
  </si>
  <si>
    <t>EE184721</t>
  </si>
  <si>
    <t>Lab. Pengaturan Digital dan Otomasi</t>
  </si>
  <si>
    <t>EE184731</t>
  </si>
  <si>
    <t>Lab.Telekomunikasi</t>
  </si>
  <si>
    <t>EE184741</t>
  </si>
  <si>
    <t>Lab. Sistem Elektronika Terpadu</t>
  </si>
  <si>
    <t>MK Pilihan</t>
  </si>
  <si>
    <t xml:space="preserve">MATA KULIAH PILIHAN </t>
  </si>
  <si>
    <t>MATA KULIAH PILIHAN</t>
  </si>
  <si>
    <t>EE184710</t>
  </si>
  <si>
    <t>Pengaman Sistem Tenaga Listrik*</t>
  </si>
  <si>
    <t>EE184920</t>
  </si>
  <si>
    <t>Sistem Pengaturan Optimal</t>
  </si>
  <si>
    <t>EE184930</t>
  </si>
  <si>
    <t xml:space="preserve">Sekuriti dan Kriptografi </t>
  </si>
  <si>
    <t>EE184940</t>
  </si>
  <si>
    <t>Dasar Sistem Elektronika Cerdas</t>
  </si>
  <si>
    <t>EE184810</t>
  </si>
  <si>
    <t>Desain dan Instalasi Tenaga Listrik*</t>
  </si>
  <si>
    <t>EE184921</t>
  </si>
  <si>
    <t>Sistem Pengaturan Adaptif</t>
  </si>
  <si>
    <t>EE184931</t>
  </si>
  <si>
    <t xml:space="preserve">Sis. Gel. Mikro, Radar &amp; Navigasi </t>
  </si>
  <si>
    <t>EE184941</t>
  </si>
  <si>
    <t>Divais Optoelektronika</t>
  </si>
  <si>
    <t>EE184910</t>
  </si>
  <si>
    <t>Operasi Optimum Sis. Tenaga Listrik</t>
  </si>
  <si>
    <t>EE184922</t>
  </si>
  <si>
    <t>Sistem Pengaturan Cerdas</t>
  </si>
  <si>
    <t>EE184932</t>
  </si>
  <si>
    <t>Std. dan Keandalan Sis. Komunikasi</t>
  </si>
  <si>
    <t>EE184942</t>
  </si>
  <si>
    <t>Sistem Kontrol Elektronika</t>
  </si>
  <si>
    <t>EE184911</t>
  </si>
  <si>
    <t>Fenomena Transien Tegangan Tinggi</t>
  </si>
  <si>
    <t>EE184923</t>
  </si>
  <si>
    <t>Pengolahan Sinyal Pengaturan</t>
  </si>
  <si>
    <t>EE184933</t>
  </si>
  <si>
    <t>Sistem Broadcast</t>
  </si>
  <si>
    <t>EE184943</t>
  </si>
  <si>
    <t>Instrumentasi Elektronika</t>
  </si>
  <si>
    <t>EE184912</t>
  </si>
  <si>
    <t>Pengg. &amp; Pengemudian Motor Listrik</t>
  </si>
  <si>
    <t xml:space="preserve">Analisis Jaringan </t>
  </si>
  <si>
    <t>EE184934</t>
  </si>
  <si>
    <t xml:space="preserve">Layanan dalam Jaringan </t>
  </si>
  <si>
    <t>EE184944</t>
  </si>
  <si>
    <t>Penginderaan Visual Elektronika</t>
  </si>
  <si>
    <t>EE184913</t>
  </si>
  <si>
    <t>Dinamika dan Stabilitas STL</t>
  </si>
  <si>
    <t>EE184935</t>
  </si>
  <si>
    <t>Rek. Sistem &amp; Manaj. Proyek Telekom.</t>
  </si>
  <si>
    <t>EE184945</t>
  </si>
  <si>
    <t>Sistem Robot Otonom</t>
  </si>
  <si>
    <t>EE184914</t>
  </si>
  <si>
    <t>Kecerdasan Buatan dalam STL</t>
  </si>
  <si>
    <t>EE184926</t>
  </si>
  <si>
    <t>Sistem Pengaturan Proses</t>
  </si>
  <si>
    <t>EE184936</t>
  </si>
  <si>
    <t>Rekayasa Internet dan Web</t>
  </si>
  <si>
    <t>EE184915</t>
  </si>
  <si>
    <t>Perencanaan Sistem Tenaga Listrik</t>
  </si>
  <si>
    <t>EE184927</t>
  </si>
  <si>
    <t>Pengaturan Penggerak Elektrik</t>
  </si>
  <si>
    <t>EE184937</t>
  </si>
  <si>
    <t>Pengolahan Sinyal Multimedia</t>
  </si>
  <si>
    <t>EE184916</t>
  </si>
  <si>
    <t>Kualitas Daya Listrik</t>
  </si>
  <si>
    <t>EE184928</t>
  </si>
  <si>
    <t>Robotika</t>
  </si>
  <si>
    <t>EE184938</t>
  </si>
  <si>
    <t>Jaringan Sensor Nirkabel dan IoT</t>
  </si>
  <si>
    <t>EE184917</t>
  </si>
  <si>
    <t>Pemeliharaan Peralatan Listrik</t>
  </si>
  <si>
    <t>EE184939</t>
  </si>
  <si>
    <t>Jaringan Satelit dan Pengindraan Jauh</t>
  </si>
  <si>
    <t>EE184918</t>
  </si>
  <si>
    <t>Energi Baru dan Terbarukan</t>
  </si>
  <si>
    <t>Manaj. Proyek &amp; Keselamatan Kerja</t>
  </si>
  <si>
    <t>Lain</t>
  </si>
  <si>
    <t>W5</t>
  </si>
  <si>
    <t>W6</t>
  </si>
  <si>
    <t>W7</t>
  </si>
  <si>
    <t>Pil</t>
  </si>
  <si>
    <t>Pilall</t>
  </si>
  <si>
    <t>P7</t>
  </si>
  <si>
    <t>P8</t>
  </si>
  <si>
    <t>Pilih Menu "Laporan" - "Transkrip" - "Transkrip"</t>
  </si>
  <si>
    <t>Pilih Format "Webpage" lalu klik "Lihat Transkrip"</t>
  </si>
  <si>
    <t>Masuk Excel tab "K18_v8" lalu tekan tombol "PASTE dari SI Akademik"</t>
  </si>
  <si>
    <t>Dari browser yang terhubung internet, buka SI Akademik melalui my.its.ac.id</t>
  </si>
  <si>
    <t>Perhatikan hal-hal berikut sebelum mengisi Excel ini :</t>
  </si>
  <si>
    <t>- Excel ini mengandung macro VBA, pada saat pertama kali membuka Excel ini akan muncul peringatan SECURITY WARNING seperti gambar berikut</t>
  </si>
  <si>
    <t>- Klik "Enable Content" agar Excel ini dapat digunakan sesuai fungsinya</t>
  </si>
  <si>
    <t>PETUNJUK TRANSFER DARI TRANSKRIP SI AKADEMIK KE EXCEL</t>
  </si>
  <si>
    <t>Saat tampilan Transkrip Mata Kuliah muncul di browser,</t>
  </si>
  <si>
    <r>
      <t xml:space="preserve">tekan tombol </t>
    </r>
    <r>
      <rPr>
        <b/>
        <sz val="14"/>
        <color theme="1"/>
        <rFont val="Calibri"/>
        <family val="2"/>
        <scheme val="minor"/>
      </rPr>
      <t>&lt;Ctrl&gt; + A</t>
    </r>
    <r>
      <rPr>
        <sz val="14"/>
        <color theme="1"/>
        <rFont val="Calibri"/>
        <family val="2"/>
        <scheme val="minor"/>
      </rPr>
      <t xml:space="preserve"> (</t>
    </r>
    <r>
      <rPr>
        <i/>
        <sz val="14"/>
        <color theme="4" tint="-0.249977111117893"/>
        <rFont val="Calibri"/>
        <family val="2"/>
        <scheme val="minor"/>
      </rPr>
      <t>select all</t>
    </r>
    <r>
      <rPr>
        <sz val="14"/>
        <color theme="1"/>
        <rFont val="Calibri"/>
        <family val="2"/>
        <scheme val="minor"/>
      </rPr>
      <t xml:space="preserve">) lalu tekan tombol </t>
    </r>
    <r>
      <rPr>
        <b/>
        <sz val="14"/>
        <color theme="1"/>
        <rFont val="Calibri"/>
        <family val="2"/>
        <scheme val="minor"/>
      </rPr>
      <t>&lt;Ctrl&gt; + C</t>
    </r>
    <r>
      <rPr>
        <sz val="14"/>
        <color theme="1"/>
        <rFont val="Calibri"/>
        <family val="2"/>
        <scheme val="minor"/>
      </rPr>
      <t xml:space="preserve"> (</t>
    </r>
    <r>
      <rPr>
        <i/>
        <sz val="14"/>
        <color theme="4" tint="-0.249977111117893"/>
        <rFont val="Calibri"/>
        <family val="2"/>
        <scheme val="minor"/>
      </rPr>
      <t>copy</t>
    </r>
    <r>
      <rPr>
        <i/>
        <sz val="14"/>
        <color theme="1"/>
        <rFont val="Calibri"/>
        <family val="2"/>
        <scheme val="minor"/>
      </rPr>
      <t>)</t>
    </r>
  </si>
  <si>
    <t>UG18490x</t>
  </si>
  <si>
    <t>AB</t>
  </si>
  <si>
    <t>A</t>
  </si>
  <si>
    <t>B</t>
  </si>
  <si>
    <t>IF184982</t>
  </si>
  <si>
    <t>Pengantar Logika dan Pemrograman</t>
  </si>
  <si>
    <t>C</t>
  </si>
  <si>
    <t>Muhammad Faris Zuhairi</t>
  </si>
  <si>
    <t>07111940000164</t>
  </si>
  <si>
    <t>Agama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</si>
</sst>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74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3" fillId="0" borderId="0" xfId="1" applyFont="1"/>
    <xf numFmtId="0" fontId="5" fillId="0" borderId="0" xfId="1" applyFont="1"/>
    <xf numFmtId="0" fontId="3" fillId="3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center"/>
    </xf>
    <xf numFmtId="2" fontId="3" fillId="0" borderId="3" xfId="1" applyNumberFormat="1" applyFont="1" applyBorder="1" applyAlignment="1">
      <alignment horizontal="center"/>
    </xf>
    <xf numFmtId="0" fontId="6" fillId="0" borderId="0" xfId="1" applyFont="1"/>
    <xf numFmtId="0" fontId="7" fillId="0" borderId="0" xfId="1" applyFont="1" applyAlignment="1">
      <alignment horizontal="center"/>
    </xf>
    <xf numFmtId="2" fontId="3" fillId="5" borderId="3" xfId="1" applyNumberFormat="1" applyFont="1" applyFill="1" applyBorder="1" applyAlignment="1">
      <alignment horizontal="center"/>
    </xf>
    <xf numFmtId="0" fontId="8" fillId="0" borderId="0" xfId="1" applyFont="1"/>
    <xf numFmtId="0" fontId="3" fillId="2" borderId="3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0" fontId="3" fillId="3" borderId="5" xfId="1" applyFont="1" applyFill="1" applyBorder="1" applyAlignment="1">
      <alignment horizontal="center" vertical="center"/>
    </xf>
    <xf numFmtId="0" fontId="9" fillId="0" borderId="5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3" fillId="3" borderId="6" xfId="1" applyFont="1" applyFill="1" applyBorder="1" applyAlignment="1">
      <alignment horizontal="center" vertical="center"/>
    </xf>
    <xf numFmtId="0" fontId="9" fillId="0" borderId="6" xfId="1" applyFont="1" applyBorder="1" applyAlignment="1">
      <alignment vertical="center"/>
    </xf>
    <xf numFmtId="0" fontId="9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vertical="center"/>
    </xf>
    <xf numFmtId="0" fontId="5" fillId="0" borderId="7" xfId="1" applyFont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vertical="center"/>
    </xf>
    <xf numFmtId="0" fontId="10" fillId="3" borderId="6" xfId="1" applyFont="1" applyFill="1" applyBorder="1" applyAlignment="1">
      <alignment horizontal="center" vertical="center"/>
    </xf>
    <xf numFmtId="0" fontId="9" fillId="0" borderId="0" xfId="1" applyFont="1"/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8" fillId="0" borderId="1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2" xfId="1" applyFont="1" applyBorder="1"/>
    <xf numFmtId="0" fontId="8" fillId="0" borderId="0" xfId="1" applyFont="1" applyAlignment="1">
      <alignment horizontal="center"/>
    </xf>
    <xf numFmtId="0" fontId="9" fillId="0" borderId="5" xfId="1" applyFont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6" xfId="1" applyFont="1" applyBorder="1" applyAlignment="1">
      <alignment vertical="center"/>
    </xf>
    <xf numFmtId="0" fontId="10" fillId="0" borderId="6" xfId="1" applyFont="1" applyBorder="1" applyAlignment="1">
      <alignment horizontal="center" vertical="center"/>
    </xf>
    <xf numFmtId="0" fontId="12" fillId="0" borderId="6" xfId="1" applyFont="1" applyBorder="1" applyAlignment="1">
      <alignment vertical="center"/>
    </xf>
    <xf numFmtId="0" fontId="12" fillId="0" borderId="6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vertical="center"/>
    </xf>
    <xf numFmtId="0" fontId="5" fillId="3" borderId="9" xfId="1" applyFont="1" applyFill="1" applyBorder="1" applyAlignment="1">
      <alignment horizontal="left" vertical="center"/>
    </xf>
    <xf numFmtId="0" fontId="5" fillId="3" borderId="9" xfId="1" applyFont="1" applyFill="1" applyBorder="1" applyAlignment="1">
      <alignment horizontal="center" vertical="center"/>
    </xf>
    <xf numFmtId="0" fontId="13" fillId="0" borderId="6" xfId="1" applyFont="1" applyBorder="1" applyAlignment="1">
      <alignment vertical="center"/>
    </xf>
    <xf numFmtId="0" fontId="13" fillId="0" borderId="6" xfId="1" applyFont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9" fillId="0" borderId="0" xfId="2" applyFont="1" applyAlignment="1">
      <alignment horizontal="center" vertical="top"/>
    </xf>
    <xf numFmtId="0" fontId="9" fillId="0" borderId="0" xfId="2" applyFont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top"/>
    </xf>
    <xf numFmtId="0" fontId="5" fillId="0" borderId="0" xfId="2" applyFont="1" applyAlignment="1">
      <alignment horizontal="center" vertical="top"/>
    </xf>
    <xf numFmtId="0" fontId="9" fillId="8" borderId="3" xfId="2" applyFont="1" applyFill="1" applyBorder="1" applyAlignment="1">
      <alignment horizontal="center" vertical="top"/>
    </xf>
    <xf numFmtId="0" fontId="10" fillId="8" borderId="3" xfId="2" applyFont="1" applyFill="1" applyBorder="1" applyAlignment="1">
      <alignment horizontal="center" vertical="top"/>
    </xf>
    <xf numFmtId="0" fontId="10" fillId="8" borderId="3" xfId="3" applyFont="1" applyFill="1" applyBorder="1" applyAlignment="1">
      <alignment vertical="top"/>
    </xf>
    <xf numFmtId="0" fontId="10" fillId="8" borderId="3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8" borderId="3" xfId="2" applyFont="1" applyFill="1" applyBorder="1" applyAlignment="1">
      <alignment vertical="top"/>
    </xf>
    <xf numFmtId="0" fontId="10" fillId="8" borderId="3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left" vertical="top"/>
    </xf>
    <xf numFmtId="0" fontId="3" fillId="0" borderId="0" xfId="1" applyFont="1" applyAlignment="1">
      <alignment horizontal="center"/>
    </xf>
    <xf numFmtId="0" fontId="14" fillId="2" borderId="3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horizontal="center" vertical="center"/>
    </xf>
    <xf numFmtId="0" fontId="5" fillId="10" borderId="5" xfId="1" applyFont="1" applyFill="1" applyBorder="1" applyAlignment="1">
      <alignment vertical="center"/>
    </xf>
    <xf numFmtId="0" fontId="8" fillId="10" borderId="5" xfId="1" applyFont="1" applyFill="1" applyBorder="1" applyAlignment="1">
      <alignment horizontal="center" vertical="center"/>
    </xf>
    <xf numFmtId="0" fontId="8" fillId="10" borderId="5" xfId="1" applyFont="1" applyFill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vertical="center"/>
    </xf>
    <xf numFmtId="0" fontId="8" fillId="10" borderId="6" xfId="1" applyFont="1" applyFill="1" applyBorder="1" applyAlignment="1">
      <alignment horizontal="center" vertical="center"/>
    </xf>
    <xf numFmtId="0" fontId="8" fillId="10" borderId="6" xfId="1" applyFont="1" applyFill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5" fillId="10" borderId="0" xfId="1" applyFont="1" applyFill="1"/>
    <xf numFmtId="0" fontId="8" fillId="0" borderId="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14" fillId="0" borderId="3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8" fillId="0" borderId="6" xfId="1" applyFont="1" applyBorder="1" applyAlignment="1">
      <alignment vertical="center"/>
    </xf>
    <xf numFmtId="0" fontId="14" fillId="0" borderId="6" xfId="1" applyFont="1" applyBorder="1" applyAlignment="1">
      <alignment vertical="center"/>
    </xf>
    <xf numFmtId="0" fontId="9" fillId="10" borderId="3" xfId="2" applyFont="1" applyFill="1" applyBorder="1" applyAlignment="1">
      <alignment horizontal="center" vertical="top"/>
    </xf>
    <xf numFmtId="0" fontId="9" fillId="10" borderId="3" xfId="1" applyFont="1" applyFill="1" applyBorder="1" applyAlignment="1">
      <alignment vertical="center"/>
    </xf>
    <xf numFmtId="0" fontId="9" fillId="10" borderId="7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9" fillId="7" borderId="7" xfId="1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left" vertical="top"/>
    </xf>
    <xf numFmtId="0" fontId="9" fillId="8" borderId="3" xfId="3" applyFont="1" applyFill="1" applyBorder="1" applyAlignment="1">
      <alignment horizontal="center" vertical="top"/>
    </xf>
    <xf numFmtId="0" fontId="9" fillId="0" borderId="13" xfId="3" applyFont="1" applyBorder="1" applyAlignment="1">
      <alignment horizontal="center" vertical="top"/>
    </xf>
    <xf numFmtId="0" fontId="5" fillId="8" borderId="3" xfId="2" applyFont="1" applyFill="1" applyBorder="1" applyAlignment="1">
      <alignment horizontal="center" vertical="top"/>
    </xf>
    <xf numFmtId="0" fontId="9" fillId="8" borderId="3" xfId="2" applyFont="1" applyFill="1" applyBorder="1" applyAlignment="1">
      <alignment horizontal="left" vertical="top"/>
    </xf>
    <xf numFmtId="0" fontId="5" fillId="8" borderId="3" xfId="1" applyFont="1" applyFill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9" fillId="8" borderId="1" xfId="2" applyFont="1" applyFill="1" applyBorder="1" applyAlignment="1">
      <alignment vertical="top"/>
    </xf>
    <xf numFmtId="0" fontId="9" fillId="0" borderId="13" xfId="2" applyFont="1" applyBorder="1" applyAlignment="1">
      <alignment horizontal="center" vertical="top"/>
    </xf>
    <xf numFmtId="0" fontId="9" fillId="10" borderId="9" xfId="1" applyFont="1" applyFill="1" applyBorder="1" applyAlignment="1">
      <alignment vertical="center"/>
    </xf>
    <xf numFmtId="0" fontId="9" fillId="10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7" borderId="3" xfId="1" applyFont="1" applyFill="1" applyBorder="1" applyAlignment="1">
      <alignment horizontal="center" vertical="center"/>
    </xf>
    <xf numFmtId="0" fontId="9" fillId="0" borderId="3" xfId="3" applyFont="1" applyBorder="1" applyAlignment="1">
      <alignment horizontal="center" vertical="top"/>
    </xf>
    <xf numFmtId="0" fontId="9" fillId="0" borderId="3" xfId="2" applyFont="1" applyBorder="1" applyAlignment="1">
      <alignment horizontal="center" vertical="top"/>
    </xf>
    <xf numFmtId="0" fontId="10" fillId="3" borderId="3" xfId="2" applyFont="1" applyFill="1" applyBorder="1" applyAlignment="1">
      <alignment horizontal="center" vertical="top"/>
    </xf>
    <xf numFmtId="0" fontId="9" fillId="8" borderId="3" xfId="2" applyFont="1" applyFill="1" applyBorder="1" applyAlignment="1">
      <alignment vertical="top"/>
    </xf>
    <xf numFmtId="0" fontId="9" fillId="7" borderId="3" xfId="2" applyFont="1" applyFill="1" applyBorder="1" applyAlignment="1">
      <alignment horizontal="center" vertical="top"/>
    </xf>
    <xf numFmtId="0" fontId="8" fillId="8" borderId="6" xfId="1" applyFont="1" applyFill="1" applyBorder="1" applyAlignment="1">
      <alignment vertical="center"/>
    </xf>
    <xf numFmtId="0" fontId="5" fillId="0" borderId="3" xfId="2" applyFont="1" applyBorder="1" applyAlignment="1">
      <alignment horizontal="center" vertical="top"/>
    </xf>
    <xf numFmtId="0" fontId="9" fillId="0" borderId="1" xfId="2" applyFont="1" applyBorder="1" applyAlignment="1">
      <alignment vertical="top"/>
    </xf>
    <xf numFmtId="0" fontId="9" fillId="8" borderId="3" xfId="0" applyFont="1" applyFill="1" applyBorder="1" applyAlignment="1">
      <alignment vertical="center"/>
    </xf>
    <xf numFmtId="0" fontId="9" fillId="8" borderId="1" xfId="3" applyFont="1" applyFill="1" applyBorder="1" applyAlignment="1">
      <alignment vertical="top"/>
    </xf>
    <xf numFmtId="0" fontId="9" fillId="0" borderId="1" xfId="3" applyFont="1" applyBorder="1" applyAlignment="1">
      <alignment vertical="top"/>
    </xf>
    <xf numFmtId="0" fontId="9" fillId="0" borderId="3" xfId="2" applyFont="1" applyBorder="1" applyAlignment="1">
      <alignment horizontal="left" vertical="top"/>
    </xf>
    <xf numFmtId="0" fontId="10" fillId="0" borderId="3" xfId="2" applyFont="1" applyBorder="1" applyAlignment="1">
      <alignment horizontal="center" vertical="top"/>
    </xf>
    <xf numFmtId="0" fontId="10" fillId="0" borderId="3" xfId="3" applyFont="1" applyBorder="1" applyAlignment="1">
      <alignment horizontal="center" vertical="top"/>
    </xf>
    <xf numFmtId="0" fontId="9" fillId="0" borderId="0" xfId="2" applyFont="1" applyAlignment="1">
      <alignment horizontal="left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0" xfId="2" applyFont="1" applyAlignment="1">
      <alignment vertical="top"/>
    </xf>
    <xf numFmtId="0" fontId="15" fillId="0" borderId="0" xfId="2" applyFont="1" applyAlignment="1">
      <alignment horizontal="center" vertical="top"/>
    </xf>
    <xf numFmtId="0" fontId="15" fillId="0" borderId="0" xfId="2" applyFont="1" applyAlignment="1">
      <alignment horizontal="left" vertical="top"/>
    </xf>
    <xf numFmtId="49" fontId="3" fillId="3" borderId="3" xfId="1" applyNumberFormat="1" applyFont="1" applyFill="1" applyBorder="1" applyAlignment="1">
      <alignment horizontal="left"/>
    </xf>
    <xf numFmtId="0" fontId="9" fillId="3" borderId="3" xfId="2" applyFont="1" applyFill="1" applyBorder="1" applyAlignment="1">
      <alignment horizontal="center" vertical="top"/>
    </xf>
    <xf numFmtId="0" fontId="17" fillId="11" borderId="0" xfId="0" applyFont="1" applyFill="1" applyAlignment="1">
      <alignment horizontal="left"/>
    </xf>
    <xf numFmtId="0" fontId="18" fillId="11" borderId="0" xfId="0" applyFont="1" applyFill="1" applyAlignment="1">
      <alignment horizontal="left"/>
    </xf>
    <xf numFmtId="0" fontId="17" fillId="11" borderId="0" xfId="0" applyFont="1" applyFill="1" applyAlignment="1">
      <alignment horizontal="center"/>
    </xf>
    <xf numFmtId="0" fontId="18" fillId="11" borderId="0" xfId="0" applyFont="1" applyFill="1"/>
    <xf numFmtId="0" fontId="21" fillId="11" borderId="0" xfId="0" applyFont="1" applyFill="1" applyAlignment="1">
      <alignment horizontal="left"/>
    </xf>
    <xf numFmtId="0" fontId="22" fillId="11" borderId="0" xfId="0" applyFont="1" applyFill="1" applyAlignment="1">
      <alignment horizontal="left"/>
    </xf>
    <xf numFmtId="0" fontId="21" fillId="11" borderId="0" xfId="0" quotePrefix="1" applyFont="1" applyFill="1" applyAlignment="1">
      <alignment horizontal="left"/>
    </xf>
    <xf numFmtId="0" fontId="23" fillId="11" borderId="0" xfId="0" applyFont="1" applyFill="1" applyAlignment="1">
      <alignment horizontal="center"/>
    </xf>
    <xf numFmtId="0" fontId="24" fillId="11" borderId="0" xfId="0" applyFont="1" applyFill="1"/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9" borderId="0" xfId="1" applyFont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3" fillId="5" borderId="3" xfId="1" applyFont="1" applyFill="1" applyBorder="1" applyAlignment="1">
      <alignment horizontal="center"/>
    </xf>
  </cellXfs>
  <cellStyles count="4">
    <cellStyle name="Normal" xfId="0" builtinId="0"/>
    <cellStyle name="Normal 2" xfId="2" xr:uid="{1BE7DEB2-BA4C-4AD5-8794-C45BAD722AAF}"/>
    <cellStyle name="Normal 3" xfId="3" xr:uid="{48C63DA8-83FA-42FC-B0AB-2C4F8F2E79CA}"/>
    <cellStyle name="Normal 5" xfId="1" xr:uid="{D2E74BE9-F50E-420E-A79A-3278A79AF5D6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22</xdr:col>
      <xdr:colOff>19580</xdr:colOff>
      <xdr:row>25</xdr:row>
      <xdr:rowOff>116492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1828800"/>
          <a:ext cx="6115580" cy="3316892"/>
        </a:xfrm>
        <a:prstGeom prst="rect">
          <a:avLst/>
        </a:prstGeom>
      </xdr:spPr>
    </xdr:pic>
    <xdr:clientData/>
  </xdr:twoCellAnchor>
  <xdr:twoCellAnchor editAs="oneCell">
    <xdr:from>
      <xdr:col>11</xdr:col>
      <xdr:colOff>592482</xdr:colOff>
      <xdr:row>8</xdr:row>
      <xdr:rowOff>17146</xdr:rowOff>
    </xdr:from>
    <xdr:to>
      <xdr:col>13</xdr:col>
      <xdr:colOff>15240</xdr:colOff>
      <xdr:row>10</xdr:row>
      <xdr:rowOff>130381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6607" y="1160146"/>
          <a:ext cx="636243" cy="564720"/>
        </a:xfrm>
        <a:prstGeom prst="rect">
          <a:avLst/>
        </a:prstGeom>
      </xdr:spPr>
    </xdr:pic>
    <xdr:clientData/>
  </xdr:twoCellAnchor>
  <xdr:twoCellAnchor editAs="oneCell">
    <xdr:from>
      <xdr:col>12</xdr:col>
      <xdr:colOff>19580</xdr:colOff>
      <xdr:row>27</xdr:row>
      <xdr:rowOff>0</xdr:rowOff>
    </xdr:from>
    <xdr:to>
      <xdr:col>19</xdr:col>
      <xdr:colOff>19580</xdr:colOff>
      <xdr:row>33</xdr:row>
      <xdr:rowOff>172080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3305" y="5486400"/>
          <a:ext cx="4267200" cy="1543680"/>
        </a:xfrm>
        <a:prstGeom prst="rect">
          <a:avLst/>
        </a:prstGeom>
      </xdr:spPr>
    </xdr:pic>
    <xdr:clientData/>
  </xdr:twoCellAnchor>
  <xdr:twoCellAnchor editAs="oneCell">
    <xdr:from>
      <xdr:col>12</xdr:col>
      <xdr:colOff>53870</xdr:colOff>
      <xdr:row>56</xdr:row>
      <xdr:rowOff>0</xdr:rowOff>
    </xdr:from>
    <xdr:to>
      <xdr:col>14</xdr:col>
      <xdr:colOff>288311</xdr:colOff>
      <xdr:row>58</xdr:row>
      <xdr:rowOff>53384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30945" y="12801600"/>
          <a:ext cx="1449831" cy="514394"/>
        </a:xfrm>
        <a:prstGeom prst="rect">
          <a:avLst/>
        </a:prstGeom>
      </xdr:spPr>
    </xdr:pic>
    <xdr:clientData/>
  </xdr:twoCellAnchor>
  <xdr:twoCellAnchor editAs="oneCell">
    <xdr:from>
      <xdr:col>12</xdr:col>
      <xdr:colOff>548640</xdr:colOff>
      <xdr:row>3</xdr:row>
      <xdr:rowOff>66675</xdr:rowOff>
    </xdr:from>
    <xdr:to>
      <xdr:col>18</xdr:col>
      <xdr:colOff>516569</xdr:colOff>
      <xdr:row>4</xdr:row>
      <xdr:rowOff>135281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5715" y="752475"/>
          <a:ext cx="3633149" cy="304826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</xdr:colOff>
      <xdr:row>34</xdr:row>
      <xdr:rowOff>87630</xdr:rowOff>
    </xdr:from>
    <xdr:to>
      <xdr:col>22</xdr:col>
      <xdr:colOff>149127</xdr:colOff>
      <xdr:row>55</xdr:row>
      <xdr:rowOff>59469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22795" y="7860030"/>
          <a:ext cx="6199407" cy="4776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1950720</xdr:colOff>
          <xdr:row>2</xdr:row>
          <xdr:rowOff>0</xdr:rowOff>
        </xdr:from>
        <xdr:to>
          <xdr:col>18</xdr:col>
          <xdr:colOff>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PASTE dari SI Akademik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8D64-84E8-4A8C-AD11-D3C879BC6C54}">
  <sheetPr codeName="Sheet3"/>
  <dimension ref="B1:C118"/>
  <sheetViews>
    <sheetView topLeftCell="A34" workbookViewId="0"/>
  </sheetViews>
  <sheetFormatPr defaultRowHeight="18" x14ac:dyDescent="0.35"/>
  <cols>
    <col min="1" max="1" width="3.44140625" style="149" customWidth="1"/>
    <col min="2" max="2" width="10.77734375" style="148" bestFit="1" customWidth="1"/>
    <col min="3" max="16384" width="8.88671875" style="149"/>
  </cols>
  <sheetData>
    <row r="1" spans="2:3" s="147" customFormat="1" x14ac:dyDescent="0.35">
      <c r="B1" s="146"/>
    </row>
    <row r="2" spans="2:3" s="151" customFormat="1" x14ac:dyDescent="0.35">
      <c r="B2" s="150" t="s">
        <v>262</v>
      </c>
    </row>
    <row r="3" spans="2:3" s="151" customFormat="1" x14ac:dyDescent="0.35">
      <c r="B3" s="152" t="s">
        <v>263</v>
      </c>
    </row>
    <row r="4" spans="2:3" s="151" customFormat="1" x14ac:dyDescent="0.35">
      <c r="B4" s="152" t="s">
        <v>264</v>
      </c>
    </row>
    <row r="5" spans="2:3" s="147" customFormat="1" x14ac:dyDescent="0.35">
      <c r="B5" s="146"/>
    </row>
    <row r="6" spans="2:3" s="147" customFormat="1" x14ac:dyDescent="0.35">
      <c r="B6" s="146"/>
    </row>
    <row r="7" spans="2:3" s="147" customFormat="1" x14ac:dyDescent="0.35">
      <c r="B7" s="146" t="s">
        <v>265</v>
      </c>
    </row>
    <row r="8" spans="2:3" s="147" customFormat="1" x14ac:dyDescent="0.35">
      <c r="B8" s="146"/>
    </row>
    <row r="9" spans="2:3" x14ac:dyDescent="0.35">
      <c r="B9" s="153">
        <v>1</v>
      </c>
      <c r="C9" s="149" t="s">
        <v>261</v>
      </c>
    </row>
    <row r="10" spans="2:3" x14ac:dyDescent="0.35">
      <c r="B10" s="153"/>
    </row>
    <row r="11" spans="2:3" x14ac:dyDescent="0.35">
      <c r="B11" s="153"/>
    </row>
    <row r="12" spans="2:3" x14ac:dyDescent="0.35">
      <c r="B12" s="153">
        <v>2</v>
      </c>
      <c r="C12" s="149" t="s">
        <v>258</v>
      </c>
    </row>
    <row r="13" spans="2:3" x14ac:dyDescent="0.35">
      <c r="B13" s="154"/>
    </row>
    <row r="14" spans="2:3" x14ac:dyDescent="0.35">
      <c r="B14" s="153"/>
    </row>
    <row r="15" spans="2:3" x14ac:dyDescent="0.35">
      <c r="B15" s="153"/>
    </row>
    <row r="16" spans="2:3" x14ac:dyDescent="0.35">
      <c r="B16" s="153"/>
    </row>
    <row r="17" spans="2:3" x14ac:dyDescent="0.35">
      <c r="B17" s="153"/>
    </row>
    <row r="18" spans="2:3" x14ac:dyDescent="0.35">
      <c r="B18" s="153"/>
    </row>
    <row r="19" spans="2:3" x14ac:dyDescent="0.35">
      <c r="B19" s="153"/>
    </row>
    <row r="20" spans="2:3" x14ac:dyDescent="0.35">
      <c r="B20" s="153"/>
    </row>
    <row r="21" spans="2:3" x14ac:dyDescent="0.35">
      <c r="B21" s="153"/>
    </row>
    <row r="22" spans="2:3" x14ac:dyDescent="0.35">
      <c r="B22" s="153"/>
    </row>
    <row r="23" spans="2:3" x14ac:dyDescent="0.35">
      <c r="B23" s="153"/>
    </row>
    <row r="24" spans="2:3" x14ac:dyDescent="0.35">
      <c r="B24" s="153"/>
    </row>
    <row r="25" spans="2:3" x14ac:dyDescent="0.35">
      <c r="B25" s="153"/>
    </row>
    <row r="26" spans="2:3" x14ac:dyDescent="0.35">
      <c r="B26" s="153"/>
    </row>
    <row r="27" spans="2:3" x14ac:dyDescent="0.35">
      <c r="B27" s="153"/>
    </row>
    <row r="28" spans="2:3" x14ac:dyDescent="0.35">
      <c r="B28" s="153">
        <v>3</v>
      </c>
      <c r="C28" s="149" t="s">
        <v>259</v>
      </c>
    </row>
    <row r="29" spans="2:3" x14ac:dyDescent="0.35">
      <c r="B29" s="153"/>
    </row>
    <row r="30" spans="2:3" x14ac:dyDescent="0.35">
      <c r="B30" s="153"/>
    </row>
    <row r="31" spans="2:3" x14ac:dyDescent="0.35">
      <c r="B31" s="153"/>
    </row>
    <row r="32" spans="2:3" x14ac:dyDescent="0.35">
      <c r="B32" s="153"/>
    </row>
    <row r="33" spans="2:3" x14ac:dyDescent="0.35">
      <c r="B33" s="153"/>
    </row>
    <row r="34" spans="2:3" x14ac:dyDescent="0.35">
      <c r="B34" s="153"/>
    </row>
    <row r="35" spans="2:3" x14ac:dyDescent="0.35">
      <c r="B35" s="153"/>
    </row>
    <row r="36" spans="2:3" x14ac:dyDescent="0.35">
      <c r="B36" s="153">
        <v>4</v>
      </c>
      <c r="C36" s="149" t="s">
        <v>266</v>
      </c>
    </row>
    <row r="37" spans="2:3" x14ac:dyDescent="0.35">
      <c r="B37" s="153"/>
      <c r="C37" s="149" t="s">
        <v>267</v>
      </c>
    </row>
    <row r="38" spans="2:3" x14ac:dyDescent="0.35">
      <c r="B38" s="153"/>
    </row>
    <row r="39" spans="2:3" x14ac:dyDescent="0.35">
      <c r="B39" s="153"/>
    </row>
    <row r="40" spans="2:3" x14ac:dyDescent="0.35">
      <c r="B40" s="153"/>
    </row>
    <row r="41" spans="2:3" x14ac:dyDescent="0.35">
      <c r="B41" s="153"/>
    </row>
    <row r="42" spans="2:3" x14ac:dyDescent="0.35">
      <c r="B42" s="153"/>
    </row>
    <row r="43" spans="2:3" x14ac:dyDescent="0.35">
      <c r="B43" s="153"/>
    </row>
    <row r="44" spans="2:3" x14ac:dyDescent="0.35">
      <c r="B44" s="153"/>
    </row>
    <row r="45" spans="2:3" x14ac:dyDescent="0.35">
      <c r="B45" s="153"/>
    </row>
    <row r="46" spans="2:3" x14ac:dyDescent="0.35">
      <c r="B46" s="153"/>
    </row>
    <row r="47" spans="2:3" x14ac:dyDescent="0.35">
      <c r="B47" s="153"/>
    </row>
    <row r="48" spans="2:3" x14ac:dyDescent="0.35">
      <c r="B48" s="153"/>
    </row>
    <row r="49" spans="2:3" x14ac:dyDescent="0.35">
      <c r="B49" s="153"/>
    </row>
    <row r="50" spans="2:3" x14ac:dyDescent="0.35">
      <c r="B50" s="153"/>
    </row>
    <row r="51" spans="2:3" x14ac:dyDescent="0.35">
      <c r="B51" s="153"/>
    </row>
    <row r="52" spans="2:3" x14ac:dyDescent="0.35">
      <c r="B52" s="153"/>
    </row>
    <row r="53" spans="2:3" x14ac:dyDescent="0.35">
      <c r="B53" s="153"/>
    </row>
    <row r="54" spans="2:3" x14ac:dyDescent="0.35">
      <c r="B54" s="153"/>
    </row>
    <row r="55" spans="2:3" x14ac:dyDescent="0.35">
      <c r="B55" s="153"/>
    </row>
    <row r="56" spans="2:3" x14ac:dyDescent="0.35">
      <c r="B56" s="153"/>
    </row>
    <row r="57" spans="2:3" x14ac:dyDescent="0.35">
      <c r="B57" s="153">
        <v>5</v>
      </c>
      <c r="C57" s="149" t="s">
        <v>260</v>
      </c>
    </row>
    <row r="58" spans="2:3" x14ac:dyDescent="0.35">
      <c r="B58" s="153"/>
    </row>
    <row r="59" spans="2:3" x14ac:dyDescent="0.35">
      <c r="B59" s="153"/>
    </row>
    <row r="60" spans="2:3" x14ac:dyDescent="0.35">
      <c r="B60" s="153"/>
    </row>
    <row r="61" spans="2:3" x14ac:dyDescent="0.35">
      <c r="B61" s="153"/>
    </row>
    <row r="62" spans="2:3" x14ac:dyDescent="0.35">
      <c r="B62" s="153"/>
    </row>
    <row r="63" spans="2:3" x14ac:dyDescent="0.35">
      <c r="B63" s="153"/>
    </row>
    <row r="64" spans="2:3" x14ac:dyDescent="0.35">
      <c r="B64" s="153"/>
    </row>
    <row r="65" spans="2:2" x14ac:dyDescent="0.35">
      <c r="B65" s="153"/>
    </row>
    <row r="66" spans="2:2" x14ac:dyDescent="0.35">
      <c r="B66" s="153"/>
    </row>
    <row r="67" spans="2:2" x14ac:dyDescent="0.35">
      <c r="B67" s="153"/>
    </row>
    <row r="68" spans="2:2" x14ac:dyDescent="0.35">
      <c r="B68" s="153"/>
    </row>
    <row r="69" spans="2:2" x14ac:dyDescent="0.35">
      <c r="B69" s="153"/>
    </row>
    <row r="70" spans="2:2" x14ac:dyDescent="0.35">
      <c r="B70" s="153"/>
    </row>
    <row r="71" spans="2:2" x14ac:dyDescent="0.35">
      <c r="B71" s="153"/>
    </row>
    <row r="72" spans="2:2" x14ac:dyDescent="0.35">
      <c r="B72" s="153"/>
    </row>
    <row r="73" spans="2:2" x14ac:dyDescent="0.35">
      <c r="B73" s="153"/>
    </row>
    <row r="74" spans="2:2" x14ac:dyDescent="0.35">
      <c r="B74" s="153"/>
    </row>
    <row r="75" spans="2:2" x14ac:dyDescent="0.35">
      <c r="B75" s="153"/>
    </row>
    <row r="76" spans="2:2" x14ac:dyDescent="0.35">
      <c r="B76" s="153"/>
    </row>
    <row r="77" spans="2:2" x14ac:dyDescent="0.35">
      <c r="B77" s="153"/>
    </row>
    <row r="78" spans="2:2" x14ac:dyDescent="0.35">
      <c r="B78" s="153"/>
    </row>
    <row r="79" spans="2:2" x14ac:dyDescent="0.35">
      <c r="B79" s="153"/>
    </row>
    <row r="80" spans="2:2" x14ac:dyDescent="0.35">
      <c r="B80" s="153"/>
    </row>
    <row r="81" spans="2:2" x14ac:dyDescent="0.35">
      <c r="B81" s="153"/>
    </row>
    <row r="82" spans="2:2" x14ac:dyDescent="0.35">
      <c r="B82" s="153"/>
    </row>
    <row r="83" spans="2:2" x14ac:dyDescent="0.35">
      <c r="B83" s="153"/>
    </row>
    <row r="84" spans="2:2" x14ac:dyDescent="0.35">
      <c r="B84" s="153"/>
    </row>
    <row r="85" spans="2:2" x14ac:dyDescent="0.35">
      <c r="B85" s="153"/>
    </row>
    <row r="86" spans="2:2" x14ac:dyDescent="0.35">
      <c r="B86" s="153"/>
    </row>
    <row r="87" spans="2:2" x14ac:dyDescent="0.35">
      <c r="B87" s="153"/>
    </row>
    <row r="88" spans="2:2" x14ac:dyDescent="0.35">
      <c r="B88" s="153"/>
    </row>
    <row r="89" spans="2:2" x14ac:dyDescent="0.35">
      <c r="B89" s="153"/>
    </row>
    <row r="90" spans="2:2" x14ac:dyDescent="0.35">
      <c r="B90" s="153"/>
    </row>
    <row r="91" spans="2:2" x14ac:dyDescent="0.35">
      <c r="B91" s="153"/>
    </row>
    <row r="92" spans="2:2" x14ac:dyDescent="0.35">
      <c r="B92" s="153"/>
    </row>
    <row r="93" spans="2:2" x14ac:dyDescent="0.35">
      <c r="B93" s="153"/>
    </row>
    <row r="94" spans="2:2" x14ac:dyDescent="0.35">
      <c r="B94" s="153"/>
    </row>
    <row r="95" spans="2:2" x14ac:dyDescent="0.35">
      <c r="B95" s="153"/>
    </row>
    <row r="96" spans="2:2" x14ac:dyDescent="0.35">
      <c r="B96" s="153"/>
    </row>
    <row r="97" spans="2:2" x14ac:dyDescent="0.35">
      <c r="B97" s="153"/>
    </row>
    <row r="98" spans="2:2" x14ac:dyDescent="0.35">
      <c r="B98" s="153"/>
    </row>
    <row r="99" spans="2:2" x14ac:dyDescent="0.35">
      <c r="B99" s="153"/>
    </row>
    <row r="100" spans="2:2" x14ac:dyDescent="0.35">
      <c r="B100" s="153"/>
    </row>
    <row r="101" spans="2:2" x14ac:dyDescent="0.35">
      <c r="B101" s="153"/>
    </row>
    <row r="102" spans="2:2" x14ac:dyDescent="0.35">
      <c r="B102" s="153"/>
    </row>
    <row r="103" spans="2:2" x14ac:dyDescent="0.35">
      <c r="B103" s="153"/>
    </row>
    <row r="104" spans="2:2" x14ac:dyDescent="0.35">
      <c r="B104" s="153"/>
    </row>
    <row r="105" spans="2:2" x14ac:dyDescent="0.35">
      <c r="B105" s="153"/>
    </row>
    <row r="106" spans="2:2" x14ac:dyDescent="0.35">
      <c r="B106" s="153"/>
    </row>
    <row r="107" spans="2:2" x14ac:dyDescent="0.35">
      <c r="B107" s="153"/>
    </row>
    <row r="108" spans="2:2" x14ac:dyDescent="0.35">
      <c r="B108" s="153"/>
    </row>
    <row r="109" spans="2:2" x14ac:dyDescent="0.35">
      <c r="B109" s="153"/>
    </row>
    <row r="110" spans="2:2" x14ac:dyDescent="0.35">
      <c r="B110" s="153"/>
    </row>
    <row r="111" spans="2:2" x14ac:dyDescent="0.35">
      <c r="B111" s="153"/>
    </row>
    <row r="112" spans="2:2" x14ac:dyDescent="0.35">
      <c r="B112" s="153"/>
    </row>
    <row r="113" spans="2:2" x14ac:dyDescent="0.35">
      <c r="B113" s="153"/>
    </row>
    <row r="114" spans="2:2" x14ac:dyDescent="0.35">
      <c r="B114" s="153"/>
    </row>
    <row r="115" spans="2:2" x14ac:dyDescent="0.35">
      <c r="B115" s="153"/>
    </row>
    <row r="116" spans="2:2" x14ac:dyDescent="0.35">
      <c r="B116" s="153"/>
    </row>
    <row r="117" spans="2:2" x14ac:dyDescent="0.35">
      <c r="B117" s="153"/>
    </row>
    <row r="118" spans="2:2" x14ac:dyDescent="0.35">
      <c r="B118" s="15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69C1-FFD3-485E-B66C-5030DCCE3933}">
  <sheetPr codeName="Sheet1">
    <pageSetUpPr fitToPage="1"/>
  </sheetPr>
  <dimension ref="B1:AG85"/>
  <sheetViews>
    <sheetView showGridLines="0" tabSelected="1" workbookViewId="0">
      <selection activeCell="K32" sqref="K32"/>
    </sheetView>
  </sheetViews>
  <sheetFormatPr defaultRowHeight="13.8" x14ac:dyDescent="0.3"/>
  <cols>
    <col min="1" max="1" width="1.6640625" style="4" customWidth="1"/>
    <col min="2" max="2" width="3.44140625" style="4" customWidth="1"/>
    <col min="3" max="3" width="9.6640625" style="4" customWidth="1"/>
    <col min="4" max="4" width="30.5546875" style="4" customWidth="1"/>
    <col min="5" max="5" width="3.44140625" style="4" bestFit="1" customWidth="1"/>
    <col min="6" max="6" width="3" style="4" customWidth="1"/>
    <col min="7" max="7" width="3.77734375" style="4" customWidth="1"/>
    <col min="8" max="8" width="5" style="4" bestFit="1" customWidth="1"/>
    <col min="9" max="9" width="2.33203125" style="4" customWidth="1"/>
    <col min="10" max="10" width="3.44140625" style="4" customWidth="1"/>
    <col min="11" max="11" width="9.77734375" style="4" customWidth="1"/>
    <col min="12" max="12" width="30.5546875" style="4" customWidth="1"/>
    <col min="13" max="13" width="3.44140625" style="4" bestFit="1" customWidth="1"/>
    <col min="14" max="14" width="3" style="4" customWidth="1"/>
    <col min="15" max="15" width="3.77734375" style="4" customWidth="1"/>
    <col min="16" max="16" width="5" style="4" bestFit="1" customWidth="1"/>
    <col min="17" max="17" width="2.33203125" style="4" customWidth="1"/>
    <col min="18" max="18" width="3.44140625" style="4" customWidth="1"/>
    <col min="19" max="19" width="9.77734375" style="4" customWidth="1"/>
    <col min="20" max="20" width="30.5546875" style="4" customWidth="1"/>
    <col min="21" max="21" width="3.44140625" style="4" bestFit="1" customWidth="1"/>
    <col min="22" max="22" width="3" style="4" customWidth="1"/>
    <col min="23" max="23" width="3.77734375" style="4" customWidth="1"/>
    <col min="24" max="24" width="5" style="4" bestFit="1" customWidth="1"/>
    <col min="25" max="25" width="2.33203125" style="4" customWidth="1"/>
    <col min="26" max="26" width="3.33203125" style="4" customWidth="1"/>
    <col min="27" max="27" width="9.77734375" style="4" customWidth="1"/>
    <col min="28" max="28" width="30.5546875" style="4" customWidth="1"/>
    <col min="29" max="29" width="3.44140625" style="4" bestFit="1" customWidth="1"/>
    <col min="30" max="30" width="3" style="4" customWidth="1"/>
    <col min="31" max="31" width="3.77734375" style="4" customWidth="1"/>
    <col min="32" max="32" width="4.44140625" style="4" bestFit="1" customWidth="1"/>
    <col min="33" max="33" width="4.33203125" style="4" customWidth="1"/>
    <col min="34" max="259" width="8.88671875" style="4"/>
    <col min="260" max="260" width="1.6640625" style="4" customWidth="1"/>
    <col min="261" max="261" width="3.44140625" style="4" customWidth="1"/>
    <col min="262" max="262" width="8.33203125" style="4" customWidth="1"/>
    <col min="263" max="263" width="28.5546875" style="4" customWidth="1"/>
    <col min="264" max="264" width="4" style="4" customWidth="1"/>
    <col min="265" max="265" width="0.88671875" style="4" customWidth="1"/>
    <col min="266" max="266" width="3.44140625" style="4" customWidth="1"/>
    <col min="267" max="267" width="8.33203125" style="4" customWidth="1"/>
    <col min="268" max="268" width="28.5546875" style="4" customWidth="1"/>
    <col min="269" max="269" width="4" style="4" customWidth="1"/>
    <col min="270" max="270" width="0.88671875" style="4" customWidth="1"/>
    <col min="271" max="271" width="3.33203125" style="4" customWidth="1"/>
    <col min="272" max="272" width="7.5546875" style="4" customWidth="1"/>
    <col min="273" max="273" width="28.5546875" style="4" customWidth="1"/>
    <col min="274" max="274" width="4" style="4" customWidth="1"/>
    <col min="275" max="275" width="0.88671875" style="4" customWidth="1"/>
    <col min="276" max="276" width="3.33203125" style="4" customWidth="1"/>
    <col min="277" max="277" width="7.5546875" style="4" customWidth="1"/>
    <col min="278" max="278" width="28.5546875" style="4" customWidth="1"/>
    <col min="279" max="279" width="4" style="4" customWidth="1"/>
    <col min="280" max="280" width="0.88671875" style="4" customWidth="1"/>
    <col min="281" max="281" width="3.33203125" style="4" customWidth="1"/>
    <col min="282" max="282" width="7.5546875" style="4" customWidth="1"/>
    <col min="283" max="283" width="28.5546875" style="4" customWidth="1"/>
    <col min="284" max="284" width="4" style="4" customWidth="1"/>
    <col min="285" max="285" width="1.6640625" style="4" customWidth="1"/>
    <col min="286" max="515" width="8.88671875" style="4"/>
    <col min="516" max="516" width="1.6640625" style="4" customWidth="1"/>
    <col min="517" max="517" width="3.44140625" style="4" customWidth="1"/>
    <col min="518" max="518" width="8.33203125" style="4" customWidth="1"/>
    <col min="519" max="519" width="28.5546875" style="4" customWidth="1"/>
    <col min="520" max="520" width="4" style="4" customWidth="1"/>
    <col min="521" max="521" width="0.88671875" style="4" customWidth="1"/>
    <col min="522" max="522" width="3.44140625" style="4" customWidth="1"/>
    <col min="523" max="523" width="8.33203125" style="4" customWidth="1"/>
    <col min="524" max="524" width="28.5546875" style="4" customWidth="1"/>
    <col min="525" max="525" width="4" style="4" customWidth="1"/>
    <col min="526" max="526" width="0.88671875" style="4" customWidth="1"/>
    <col min="527" max="527" width="3.33203125" style="4" customWidth="1"/>
    <col min="528" max="528" width="7.5546875" style="4" customWidth="1"/>
    <col min="529" max="529" width="28.5546875" style="4" customWidth="1"/>
    <col min="530" max="530" width="4" style="4" customWidth="1"/>
    <col min="531" max="531" width="0.88671875" style="4" customWidth="1"/>
    <col min="532" max="532" width="3.33203125" style="4" customWidth="1"/>
    <col min="533" max="533" width="7.5546875" style="4" customWidth="1"/>
    <col min="534" max="534" width="28.5546875" style="4" customWidth="1"/>
    <col min="535" max="535" width="4" style="4" customWidth="1"/>
    <col min="536" max="536" width="0.88671875" style="4" customWidth="1"/>
    <col min="537" max="537" width="3.33203125" style="4" customWidth="1"/>
    <col min="538" max="538" width="7.5546875" style="4" customWidth="1"/>
    <col min="539" max="539" width="28.5546875" style="4" customWidth="1"/>
    <col min="540" max="540" width="4" style="4" customWidth="1"/>
    <col min="541" max="541" width="1.6640625" style="4" customWidth="1"/>
    <col min="542" max="771" width="8.88671875" style="4"/>
    <col min="772" max="772" width="1.6640625" style="4" customWidth="1"/>
    <col min="773" max="773" width="3.44140625" style="4" customWidth="1"/>
    <col min="774" max="774" width="8.33203125" style="4" customWidth="1"/>
    <col min="775" max="775" width="28.5546875" style="4" customWidth="1"/>
    <col min="776" max="776" width="4" style="4" customWidth="1"/>
    <col min="777" max="777" width="0.88671875" style="4" customWidth="1"/>
    <col min="778" max="778" width="3.44140625" style="4" customWidth="1"/>
    <col min="779" max="779" width="8.33203125" style="4" customWidth="1"/>
    <col min="780" max="780" width="28.5546875" style="4" customWidth="1"/>
    <col min="781" max="781" width="4" style="4" customWidth="1"/>
    <col min="782" max="782" width="0.88671875" style="4" customWidth="1"/>
    <col min="783" max="783" width="3.33203125" style="4" customWidth="1"/>
    <col min="784" max="784" width="7.5546875" style="4" customWidth="1"/>
    <col min="785" max="785" width="28.5546875" style="4" customWidth="1"/>
    <col min="786" max="786" width="4" style="4" customWidth="1"/>
    <col min="787" max="787" width="0.88671875" style="4" customWidth="1"/>
    <col min="788" max="788" width="3.33203125" style="4" customWidth="1"/>
    <col min="789" max="789" width="7.5546875" style="4" customWidth="1"/>
    <col min="790" max="790" width="28.5546875" style="4" customWidth="1"/>
    <col min="791" max="791" width="4" style="4" customWidth="1"/>
    <col min="792" max="792" width="0.88671875" style="4" customWidth="1"/>
    <col min="793" max="793" width="3.33203125" style="4" customWidth="1"/>
    <col min="794" max="794" width="7.5546875" style="4" customWidth="1"/>
    <col min="795" max="795" width="28.5546875" style="4" customWidth="1"/>
    <col min="796" max="796" width="4" style="4" customWidth="1"/>
    <col min="797" max="797" width="1.6640625" style="4" customWidth="1"/>
    <col min="798" max="1027" width="8.88671875" style="4"/>
    <col min="1028" max="1028" width="1.6640625" style="4" customWidth="1"/>
    <col min="1029" max="1029" width="3.44140625" style="4" customWidth="1"/>
    <col min="1030" max="1030" width="8.33203125" style="4" customWidth="1"/>
    <col min="1031" max="1031" width="28.5546875" style="4" customWidth="1"/>
    <col min="1032" max="1032" width="4" style="4" customWidth="1"/>
    <col min="1033" max="1033" width="0.88671875" style="4" customWidth="1"/>
    <col min="1034" max="1034" width="3.44140625" style="4" customWidth="1"/>
    <col min="1035" max="1035" width="8.33203125" style="4" customWidth="1"/>
    <col min="1036" max="1036" width="28.5546875" style="4" customWidth="1"/>
    <col min="1037" max="1037" width="4" style="4" customWidth="1"/>
    <col min="1038" max="1038" width="0.88671875" style="4" customWidth="1"/>
    <col min="1039" max="1039" width="3.33203125" style="4" customWidth="1"/>
    <col min="1040" max="1040" width="7.5546875" style="4" customWidth="1"/>
    <col min="1041" max="1041" width="28.5546875" style="4" customWidth="1"/>
    <col min="1042" max="1042" width="4" style="4" customWidth="1"/>
    <col min="1043" max="1043" width="0.88671875" style="4" customWidth="1"/>
    <col min="1044" max="1044" width="3.33203125" style="4" customWidth="1"/>
    <col min="1045" max="1045" width="7.5546875" style="4" customWidth="1"/>
    <col min="1046" max="1046" width="28.5546875" style="4" customWidth="1"/>
    <col min="1047" max="1047" width="4" style="4" customWidth="1"/>
    <col min="1048" max="1048" width="0.88671875" style="4" customWidth="1"/>
    <col min="1049" max="1049" width="3.33203125" style="4" customWidth="1"/>
    <col min="1050" max="1050" width="7.5546875" style="4" customWidth="1"/>
    <col min="1051" max="1051" width="28.5546875" style="4" customWidth="1"/>
    <col min="1052" max="1052" width="4" style="4" customWidth="1"/>
    <col min="1053" max="1053" width="1.6640625" style="4" customWidth="1"/>
    <col min="1054" max="1283" width="8.88671875" style="4"/>
    <col min="1284" max="1284" width="1.6640625" style="4" customWidth="1"/>
    <col min="1285" max="1285" width="3.44140625" style="4" customWidth="1"/>
    <col min="1286" max="1286" width="8.33203125" style="4" customWidth="1"/>
    <col min="1287" max="1287" width="28.5546875" style="4" customWidth="1"/>
    <col min="1288" max="1288" width="4" style="4" customWidth="1"/>
    <col min="1289" max="1289" width="0.88671875" style="4" customWidth="1"/>
    <col min="1290" max="1290" width="3.44140625" style="4" customWidth="1"/>
    <col min="1291" max="1291" width="8.33203125" style="4" customWidth="1"/>
    <col min="1292" max="1292" width="28.5546875" style="4" customWidth="1"/>
    <col min="1293" max="1293" width="4" style="4" customWidth="1"/>
    <col min="1294" max="1294" width="0.88671875" style="4" customWidth="1"/>
    <col min="1295" max="1295" width="3.33203125" style="4" customWidth="1"/>
    <col min="1296" max="1296" width="7.5546875" style="4" customWidth="1"/>
    <col min="1297" max="1297" width="28.5546875" style="4" customWidth="1"/>
    <col min="1298" max="1298" width="4" style="4" customWidth="1"/>
    <col min="1299" max="1299" width="0.88671875" style="4" customWidth="1"/>
    <col min="1300" max="1300" width="3.33203125" style="4" customWidth="1"/>
    <col min="1301" max="1301" width="7.5546875" style="4" customWidth="1"/>
    <col min="1302" max="1302" width="28.5546875" style="4" customWidth="1"/>
    <col min="1303" max="1303" width="4" style="4" customWidth="1"/>
    <col min="1304" max="1304" width="0.88671875" style="4" customWidth="1"/>
    <col min="1305" max="1305" width="3.33203125" style="4" customWidth="1"/>
    <col min="1306" max="1306" width="7.5546875" style="4" customWidth="1"/>
    <col min="1307" max="1307" width="28.5546875" style="4" customWidth="1"/>
    <col min="1308" max="1308" width="4" style="4" customWidth="1"/>
    <col min="1309" max="1309" width="1.6640625" style="4" customWidth="1"/>
    <col min="1310" max="1539" width="8.88671875" style="4"/>
    <col min="1540" max="1540" width="1.6640625" style="4" customWidth="1"/>
    <col min="1541" max="1541" width="3.44140625" style="4" customWidth="1"/>
    <col min="1542" max="1542" width="8.33203125" style="4" customWidth="1"/>
    <col min="1543" max="1543" width="28.5546875" style="4" customWidth="1"/>
    <col min="1544" max="1544" width="4" style="4" customWidth="1"/>
    <col min="1545" max="1545" width="0.88671875" style="4" customWidth="1"/>
    <col min="1546" max="1546" width="3.44140625" style="4" customWidth="1"/>
    <col min="1547" max="1547" width="8.33203125" style="4" customWidth="1"/>
    <col min="1548" max="1548" width="28.5546875" style="4" customWidth="1"/>
    <col min="1549" max="1549" width="4" style="4" customWidth="1"/>
    <col min="1550" max="1550" width="0.88671875" style="4" customWidth="1"/>
    <col min="1551" max="1551" width="3.33203125" style="4" customWidth="1"/>
    <col min="1552" max="1552" width="7.5546875" style="4" customWidth="1"/>
    <col min="1553" max="1553" width="28.5546875" style="4" customWidth="1"/>
    <col min="1554" max="1554" width="4" style="4" customWidth="1"/>
    <col min="1555" max="1555" width="0.88671875" style="4" customWidth="1"/>
    <col min="1556" max="1556" width="3.33203125" style="4" customWidth="1"/>
    <col min="1557" max="1557" width="7.5546875" style="4" customWidth="1"/>
    <col min="1558" max="1558" width="28.5546875" style="4" customWidth="1"/>
    <col min="1559" max="1559" width="4" style="4" customWidth="1"/>
    <col min="1560" max="1560" width="0.88671875" style="4" customWidth="1"/>
    <col min="1561" max="1561" width="3.33203125" style="4" customWidth="1"/>
    <col min="1562" max="1562" width="7.5546875" style="4" customWidth="1"/>
    <col min="1563" max="1563" width="28.5546875" style="4" customWidth="1"/>
    <col min="1564" max="1564" width="4" style="4" customWidth="1"/>
    <col min="1565" max="1565" width="1.6640625" style="4" customWidth="1"/>
    <col min="1566" max="1795" width="8.88671875" style="4"/>
    <col min="1796" max="1796" width="1.6640625" style="4" customWidth="1"/>
    <col min="1797" max="1797" width="3.44140625" style="4" customWidth="1"/>
    <col min="1798" max="1798" width="8.33203125" style="4" customWidth="1"/>
    <col min="1799" max="1799" width="28.5546875" style="4" customWidth="1"/>
    <col min="1800" max="1800" width="4" style="4" customWidth="1"/>
    <col min="1801" max="1801" width="0.88671875" style="4" customWidth="1"/>
    <col min="1802" max="1802" width="3.44140625" style="4" customWidth="1"/>
    <col min="1803" max="1803" width="8.33203125" style="4" customWidth="1"/>
    <col min="1804" max="1804" width="28.5546875" style="4" customWidth="1"/>
    <col min="1805" max="1805" width="4" style="4" customWidth="1"/>
    <col min="1806" max="1806" width="0.88671875" style="4" customWidth="1"/>
    <col min="1807" max="1807" width="3.33203125" style="4" customWidth="1"/>
    <col min="1808" max="1808" width="7.5546875" style="4" customWidth="1"/>
    <col min="1809" max="1809" width="28.5546875" style="4" customWidth="1"/>
    <col min="1810" max="1810" width="4" style="4" customWidth="1"/>
    <col min="1811" max="1811" width="0.88671875" style="4" customWidth="1"/>
    <col min="1812" max="1812" width="3.33203125" style="4" customWidth="1"/>
    <col min="1813" max="1813" width="7.5546875" style="4" customWidth="1"/>
    <col min="1814" max="1814" width="28.5546875" style="4" customWidth="1"/>
    <col min="1815" max="1815" width="4" style="4" customWidth="1"/>
    <col min="1816" max="1816" width="0.88671875" style="4" customWidth="1"/>
    <col min="1817" max="1817" width="3.33203125" style="4" customWidth="1"/>
    <col min="1818" max="1818" width="7.5546875" style="4" customWidth="1"/>
    <col min="1819" max="1819" width="28.5546875" style="4" customWidth="1"/>
    <col min="1820" max="1820" width="4" style="4" customWidth="1"/>
    <col min="1821" max="1821" width="1.6640625" style="4" customWidth="1"/>
    <col min="1822" max="2051" width="8.88671875" style="4"/>
    <col min="2052" max="2052" width="1.6640625" style="4" customWidth="1"/>
    <col min="2053" max="2053" width="3.44140625" style="4" customWidth="1"/>
    <col min="2054" max="2054" width="8.33203125" style="4" customWidth="1"/>
    <col min="2055" max="2055" width="28.5546875" style="4" customWidth="1"/>
    <col min="2056" max="2056" width="4" style="4" customWidth="1"/>
    <col min="2057" max="2057" width="0.88671875" style="4" customWidth="1"/>
    <col min="2058" max="2058" width="3.44140625" style="4" customWidth="1"/>
    <col min="2059" max="2059" width="8.33203125" style="4" customWidth="1"/>
    <col min="2060" max="2060" width="28.5546875" style="4" customWidth="1"/>
    <col min="2061" max="2061" width="4" style="4" customWidth="1"/>
    <col min="2062" max="2062" width="0.88671875" style="4" customWidth="1"/>
    <col min="2063" max="2063" width="3.33203125" style="4" customWidth="1"/>
    <col min="2064" max="2064" width="7.5546875" style="4" customWidth="1"/>
    <col min="2065" max="2065" width="28.5546875" style="4" customWidth="1"/>
    <col min="2066" max="2066" width="4" style="4" customWidth="1"/>
    <col min="2067" max="2067" width="0.88671875" style="4" customWidth="1"/>
    <col min="2068" max="2068" width="3.33203125" style="4" customWidth="1"/>
    <col min="2069" max="2069" width="7.5546875" style="4" customWidth="1"/>
    <col min="2070" max="2070" width="28.5546875" style="4" customWidth="1"/>
    <col min="2071" max="2071" width="4" style="4" customWidth="1"/>
    <col min="2072" max="2072" width="0.88671875" style="4" customWidth="1"/>
    <col min="2073" max="2073" width="3.33203125" style="4" customWidth="1"/>
    <col min="2074" max="2074" width="7.5546875" style="4" customWidth="1"/>
    <col min="2075" max="2075" width="28.5546875" style="4" customWidth="1"/>
    <col min="2076" max="2076" width="4" style="4" customWidth="1"/>
    <col min="2077" max="2077" width="1.6640625" style="4" customWidth="1"/>
    <col min="2078" max="2307" width="8.88671875" style="4"/>
    <col min="2308" max="2308" width="1.6640625" style="4" customWidth="1"/>
    <col min="2309" max="2309" width="3.44140625" style="4" customWidth="1"/>
    <col min="2310" max="2310" width="8.33203125" style="4" customWidth="1"/>
    <col min="2311" max="2311" width="28.5546875" style="4" customWidth="1"/>
    <col min="2312" max="2312" width="4" style="4" customWidth="1"/>
    <col min="2313" max="2313" width="0.88671875" style="4" customWidth="1"/>
    <col min="2314" max="2314" width="3.44140625" style="4" customWidth="1"/>
    <col min="2315" max="2315" width="8.33203125" style="4" customWidth="1"/>
    <col min="2316" max="2316" width="28.5546875" style="4" customWidth="1"/>
    <col min="2317" max="2317" width="4" style="4" customWidth="1"/>
    <col min="2318" max="2318" width="0.88671875" style="4" customWidth="1"/>
    <col min="2319" max="2319" width="3.33203125" style="4" customWidth="1"/>
    <col min="2320" max="2320" width="7.5546875" style="4" customWidth="1"/>
    <col min="2321" max="2321" width="28.5546875" style="4" customWidth="1"/>
    <col min="2322" max="2322" width="4" style="4" customWidth="1"/>
    <col min="2323" max="2323" width="0.88671875" style="4" customWidth="1"/>
    <col min="2324" max="2324" width="3.33203125" style="4" customWidth="1"/>
    <col min="2325" max="2325" width="7.5546875" style="4" customWidth="1"/>
    <col min="2326" max="2326" width="28.5546875" style="4" customWidth="1"/>
    <col min="2327" max="2327" width="4" style="4" customWidth="1"/>
    <col min="2328" max="2328" width="0.88671875" style="4" customWidth="1"/>
    <col min="2329" max="2329" width="3.33203125" style="4" customWidth="1"/>
    <col min="2330" max="2330" width="7.5546875" style="4" customWidth="1"/>
    <col min="2331" max="2331" width="28.5546875" style="4" customWidth="1"/>
    <col min="2332" max="2332" width="4" style="4" customWidth="1"/>
    <col min="2333" max="2333" width="1.6640625" style="4" customWidth="1"/>
    <col min="2334" max="2563" width="8.88671875" style="4"/>
    <col min="2564" max="2564" width="1.6640625" style="4" customWidth="1"/>
    <col min="2565" max="2565" width="3.44140625" style="4" customWidth="1"/>
    <col min="2566" max="2566" width="8.33203125" style="4" customWidth="1"/>
    <col min="2567" max="2567" width="28.5546875" style="4" customWidth="1"/>
    <col min="2568" max="2568" width="4" style="4" customWidth="1"/>
    <col min="2569" max="2569" width="0.88671875" style="4" customWidth="1"/>
    <col min="2570" max="2570" width="3.44140625" style="4" customWidth="1"/>
    <col min="2571" max="2571" width="8.33203125" style="4" customWidth="1"/>
    <col min="2572" max="2572" width="28.5546875" style="4" customWidth="1"/>
    <col min="2573" max="2573" width="4" style="4" customWidth="1"/>
    <col min="2574" max="2574" width="0.88671875" style="4" customWidth="1"/>
    <col min="2575" max="2575" width="3.33203125" style="4" customWidth="1"/>
    <col min="2576" max="2576" width="7.5546875" style="4" customWidth="1"/>
    <col min="2577" max="2577" width="28.5546875" style="4" customWidth="1"/>
    <col min="2578" max="2578" width="4" style="4" customWidth="1"/>
    <col min="2579" max="2579" width="0.88671875" style="4" customWidth="1"/>
    <col min="2580" max="2580" width="3.33203125" style="4" customWidth="1"/>
    <col min="2581" max="2581" width="7.5546875" style="4" customWidth="1"/>
    <col min="2582" max="2582" width="28.5546875" style="4" customWidth="1"/>
    <col min="2583" max="2583" width="4" style="4" customWidth="1"/>
    <col min="2584" max="2584" width="0.88671875" style="4" customWidth="1"/>
    <col min="2585" max="2585" width="3.33203125" style="4" customWidth="1"/>
    <col min="2586" max="2586" width="7.5546875" style="4" customWidth="1"/>
    <col min="2587" max="2587" width="28.5546875" style="4" customWidth="1"/>
    <col min="2588" max="2588" width="4" style="4" customWidth="1"/>
    <col min="2589" max="2589" width="1.6640625" style="4" customWidth="1"/>
    <col min="2590" max="2819" width="8.88671875" style="4"/>
    <col min="2820" max="2820" width="1.6640625" style="4" customWidth="1"/>
    <col min="2821" max="2821" width="3.44140625" style="4" customWidth="1"/>
    <col min="2822" max="2822" width="8.33203125" style="4" customWidth="1"/>
    <col min="2823" max="2823" width="28.5546875" style="4" customWidth="1"/>
    <col min="2824" max="2824" width="4" style="4" customWidth="1"/>
    <col min="2825" max="2825" width="0.88671875" style="4" customWidth="1"/>
    <col min="2826" max="2826" width="3.44140625" style="4" customWidth="1"/>
    <col min="2827" max="2827" width="8.33203125" style="4" customWidth="1"/>
    <col min="2828" max="2828" width="28.5546875" style="4" customWidth="1"/>
    <col min="2829" max="2829" width="4" style="4" customWidth="1"/>
    <col min="2830" max="2830" width="0.88671875" style="4" customWidth="1"/>
    <col min="2831" max="2831" width="3.33203125" style="4" customWidth="1"/>
    <col min="2832" max="2832" width="7.5546875" style="4" customWidth="1"/>
    <col min="2833" max="2833" width="28.5546875" style="4" customWidth="1"/>
    <col min="2834" max="2834" width="4" style="4" customWidth="1"/>
    <col min="2835" max="2835" width="0.88671875" style="4" customWidth="1"/>
    <col min="2836" max="2836" width="3.33203125" style="4" customWidth="1"/>
    <col min="2837" max="2837" width="7.5546875" style="4" customWidth="1"/>
    <col min="2838" max="2838" width="28.5546875" style="4" customWidth="1"/>
    <col min="2839" max="2839" width="4" style="4" customWidth="1"/>
    <col min="2840" max="2840" width="0.88671875" style="4" customWidth="1"/>
    <col min="2841" max="2841" width="3.33203125" style="4" customWidth="1"/>
    <col min="2842" max="2842" width="7.5546875" style="4" customWidth="1"/>
    <col min="2843" max="2843" width="28.5546875" style="4" customWidth="1"/>
    <col min="2844" max="2844" width="4" style="4" customWidth="1"/>
    <col min="2845" max="2845" width="1.6640625" style="4" customWidth="1"/>
    <col min="2846" max="3075" width="8.88671875" style="4"/>
    <col min="3076" max="3076" width="1.6640625" style="4" customWidth="1"/>
    <col min="3077" max="3077" width="3.44140625" style="4" customWidth="1"/>
    <col min="3078" max="3078" width="8.33203125" style="4" customWidth="1"/>
    <col min="3079" max="3079" width="28.5546875" style="4" customWidth="1"/>
    <col min="3080" max="3080" width="4" style="4" customWidth="1"/>
    <col min="3081" max="3081" width="0.88671875" style="4" customWidth="1"/>
    <col min="3082" max="3082" width="3.44140625" style="4" customWidth="1"/>
    <col min="3083" max="3083" width="8.33203125" style="4" customWidth="1"/>
    <col min="3084" max="3084" width="28.5546875" style="4" customWidth="1"/>
    <col min="3085" max="3085" width="4" style="4" customWidth="1"/>
    <col min="3086" max="3086" width="0.88671875" style="4" customWidth="1"/>
    <col min="3087" max="3087" width="3.33203125" style="4" customWidth="1"/>
    <col min="3088" max="3088" width="7.5546875" style="4" customWidth="1"/>
    <col min="3089" max="3089" width="28.5546875" style="4" customWidth="1"/>
    <col min="3090" max="3090" width="4" style="4" customWidth="1"/>
    <col min="3091" max="3091" width="0.88671875" style="4" customWidth="1"/>
    <col min="3092" max="3092" width="3.33203125" style="4" customWidth="1"/>
    <col min="3093" max="3093" width="7.5546875" style="4" customWidth="1"/>
    <col min="3094" max="3094" width="28.5546875" style="4" customWidth="1"/>
    <col min="3095" max="3095" width="4" style="4" customWidth="1"/>
    <col min="3096" max="3096" width="0.88671875" style="4" customWidth="1"/>
    <col min="3097" max="3097" width="3.33203125" style="4" customWidth="1"/>
    <col min="3098" max="3098" width="7.5546875" style="4" customWidth="1"/>
    <col min="3099" max="3099" width="28.5546875" style="4" customWidth="1"/>
    <col min="3100" max="3100" width="4" style="4" customWidth="1"/>
    <col min="3101" max="3101" width="1.6640625" style="4" customWidth="1"/>
    <col min="3102" max="3331" width="8.88671875" style="4"/>
    <col min="3332" max="3332" width="1.6640625" style="4" customWidth="1"/>
    <col min="3333" max="3333" width="3.44140625" style="4" customWidth="1"/>
    <col min="3334" max="3334" width="8.33203125" style="4" customWidth="1"/>
    <col min="3335" max="3335" width="28.5546875" style="4" customWidth="1"/>
    <col min="3336" max="3336" width="4" style="4" customWidth="1"/>
    <col min="3337" max="3337" width="0.88671875" style="4" customWidth="1"/>
    <col min="3338" max="3338" width="3.44140625" style="4" customWidth="1"/>
    <col min="3339" max="3339" width="8.33203125" style="4" customWidth="1"/>
    <col min="3340" max="3340" width="28.5546875" style="4" customWidth="1"/>
    <col min="3341" max="3341" width="4" style="4" customWidth="1"/>
    <col min="3342" max="3342" width="0.88671875" style="4" customWidth="1"/>
    <col min="3343" max="3343" width="3.33203125" style="4" customWidth="1"/>
    <col min="3344" max="3344" width="7.5546875" style="4" customWidth="1"/>
    <col min="3345" max="3345" width="28.5546875" style="4" customWidth="1"/>
    <col min="3346" max="3346" width="4" style="4" customWidth="1"/>
    <col min="3347" max="3347" width="0.88671875" style="4" customWidth="1"/>
    <col min="3348" max="3348" width="3.33203125" style="4" customWidth="1"/>
    <col min="3349" max="3349" width="7.5546875" style="4" customWidth="1"/>
    <col min="3350" max="3350" width="28.5546875" style="4" customWidth="1"/>
    <col min="3351" max="3351" width="4" style="4" customWidth="1"/>
    <col min="3352" max="3352" width="0.88671875" style="4" customWidth="1"/>
    <col min="3353" max="3353" width="3.33203125" style="4" customWidth="1"/>
    <col min="3354" max="3354" width="7.5546875" style="4" customWidth="1"/>
    <col min="3355" max="3355" width="28.5546875" style="4" customWidth="1"/>
    <col min="3356" max="3356" width="4" style="4" customWidth="1"/>
    <col min="3357" max="3357" width="1.6640625" style="4" customWidth="1"/>
    <col min="3358" max="3587" width="8.88671875" style="4"/>
    <col min="3588" max="3588" width="1.6640625" style="4" customWidth="1"/>
    <col min="3589" max="3589" width="3.44140625" style="4" customWidth="1"/>
    <col min="3590" max="3590" width="8.33203125" style="4" customWidth="1"/>
    <col min="3591" max="3591" width="28.5546875" style="4" customWidth="1"/>
    <col min="3592" max="3592" width="4" style="4" customWidth="1"/>
    <col min="3593" max="3593" width="0.88671875" style="4" customWidth="1"/>
    <col min="3594" max="3594" width="3.44140625" style="4" customWidth="1"/>
    <col min="3595" max="3595" width="8.33203125" style="4" customWidth="1"/>
    <col min="3596" max="3596" width="28.5546875" style="4" customWidth="1"/>
    <col min="3597" max="3597" width="4" style="4" customWidth="1"/>
    <col min="3598" max="3598" width="0.88671875" style="4" customWidth="1"/>
    <col min="3599" max="3599" width="3.33203125" style="4" customWidth="1"/>
    <col min="3600" max="3600" width="7.5546875" style="4" customWidth="1"/>
    <col min="3601" max="3601" width="28.5546875" style="4" customWidth="1"/>
    <col min="3602" max="3602" width="4" style="4" customWidth="1"/>
    <col min="3603" max="3603" width="0.88671875" style="4" customWidth="1"/>
    <col min="3604" max="3604" width="3.33203125" style="4" customWidth="1"/>
    <col min="3605" max="3605" width="7.5546875" style="4" customWidth="1"/>
    <col min="3606" max="3606" width="28.5546875" style="4" customWidth="1"/>
    <col min="3607" max="3607" width="4" style="4" customWidth="1"/>
    <col min="3608" max="3608" width="0.88671875" style="4" customWidth="1"/>
    <col min="3609" max="3609" width="3.33203125" style="4" customWidth="1"/>
    <col min="3610" max="3610" width="7.5546875" style="4" customWidth="1"/>
    <col min="3611" max="3611" width="28.5546875" style="4" customWidth="1"/>
    <col min="3612" max="3612" width="4" style="4" customWidth="1"/>
    <col min="3613" max="3613" width="1.6640625" style="4" customWidth="1"/>
    <col min="3614" max="3843" width="8.88671875" style="4"/>
    <col min="3844" max="3844" width="1.6640625" style="4" customWidth="1"/>
    <col min="3845" max="3845" width="3.44140625" style="4" customWidth="1"/>
    <col min="3846" max="3846" width="8.33203125" style="4" customWidth="1"/>
    <col min="3847" max="3847" width="28.5546875" style="4" customWidth="1"/>
    <col min="3848" max="3848" width="4" style="4" customWidth="1"/>
    <col min="3849" max="3849" width="0.88671875" style="4" customWidth="1"/>
    <col min="3850" max="3850" width="3.44140625" style="4" customWidth="1"/>
    <col min="3851" max="3851" width="8.33203125" style="4" customWidth="1"/>
    <col min="3852" max="3852" width="28.5546875" style="4" customWidth="1"/>
    <col min="3853" max="3853" width="4" style="4" customWidth="1"/>
    <col min="3854" max="3854" width="0.88671875" style="4" customWidth="1"/>
    <col min="3855" max="3855" width="3.33203125" style="4" customWidth="1"/>
    <col min="3856" max="3856" width="7.5546875" style="4" customWidth="1"/>
    <col min="3857" max="3857" width="28.5546875" style="4" customWidth="1"/>
    <col min="3858" max="3858" width="4" style="4" customWidth="1"/>
    <col min="3859" max="3859" width="0.88671875" style="4" customWidth="1"/>
    <col min="3860" max="3860" width="3.33203125" style="4" customWidth="1"/>
    <col min="3861" max="3861" width="7.5546875" style="4" customWidth="1"/>
    <col min="3862" max="3862" width="28.5546875" style="4" customWidth="1"/>
    <col min="3863" max="3863" width="4" style="4" customWidth="1"/>
    <col min="3864" max="3864" width="0.88671875" style="4" customWidth="1"/>
    <col min="3865" max="3865" width="3.33203125" style="4" customWidth="1"/>
    <col min="3866" max="3866" width="7.5546875" style="4" customWidth="1"/>
    <col min="3867" max="3867" width="28.5546875" style="4" customWidth="1"/>
    <col min="3868" max="3868" width="4" style="4" customWidth="1"/>
    <col min="3869" max="3869" width="1.6640625" style="4" customWidth="1"/>
    <col min="3870" max="4099" width="8.88671875" style="4"/>
    <col min="4100" max="4100" width="1.6640625" style="4" customWidth="1"/>
    <col min="4101" max="4101" width="3.44140625" style="4" customWidth="1"/>
    <col min="4102" max="4102" width="8.33203125" style="4" customWidth="1"/>
    <col min="4103" max="4103" width="28.5546875" style="4" customWidth="1"/>
    <col min="4104" max="4104" width="4" style="4" customWidth="1"/>
    <col min="4105" max="4105" width="0.88671875" style="4" customWidth="1"/>
    <col min="4106" max="4106" width="3.44140625" style="4" customWidth="1"/>
    <col min="4107" max="4107" width="8.33203125" style="4" customWidth="1"/>
    <col min="4108" max="4108" width="28.5546875" style="4" customWidth="1"/>
    <col min="4109" max="4109" width="4" style="4" customWidth="1"/>
    <col min="4110" max="4110" width="0.88671875" style="4" customWidth="1"/>
    <col min="4111" max="4111" width="3.33203125" style="4" customWidth="1"/>
    <col min="4112" max="4112" width="7.5546875" style="4" customWidth="1"/>
    <col min="4113" max="4113" width="28.5546875" style="4" customWidth="1"/>
    <col min="4114" max="4114" width="4" style="4" customWidth="1"/>
    <col min="4115" max="4115" width="0.88671875" style="4" customWidth="1"/>
    <col min="4116" max="4116" width="3.33203125" style="4" customWidth="1"/>
    <col min="4117" max="4117" width="7.5546875" style="4" customWidth="1"/>
    <col min="4118" max="4118" width="28.5546875" style="4" customWidth="1"/>
    <col min="4119" max="4119" width="4" style="4" customWidth="1"/>
    <col min="4120" max="4120" width="0.88671875" style="4" customWidth="1"/>
    <col min="4121" max="4121" width="3.33203125" style="4" customWidth="1"/>
    <col min="4122" max="4122" width="7.5546875" style="4" customWidth="1"/>
    <col min="4123" max="4123" width="28.5546875" style="4" customWidth="1"/>
    <col min="4124" max="4124" width="4" style="4" customWidth="1"/>
    <col min="4125" max="4125" width="1.6640625" style="4" customWidth="1"/>
    <col min="4126" max="4355" width="8.88671875" style="4"/>
    <col min="4356" max="4356" width="1.6640625" style="4" customWidth="1"/>
    <col min="4357" max="4357" width="3.44140625" style="4" customWidth="1"/>
    <col min="4358" max="4358" width="8.33203125" style="4" customWidth="1"/>
    <col min="4359" max="4359" width="28.5546875" style="4" customWidth="1"/>
    <col min="4360" max="4360" width="4" style="4" customWidth="1"/>
    <col min="4361" max="4361" width="0.88671875" style="4" customWidth="1"/>
    <col min="4362" max="4362" width="3.44140625" style="4" customWidth="1"/>
    <col min="4363" max="4363" width="8.33203125" style="4" customWidth="1"/>
    <col min="4364" max="4364" width="28.5546875" style="4" customWidth="1"/>
    <col min="4365" max="4365" width="4" style="4" customWidth="1"/>
    <col min="4366" max="4366" width="0.88671875" style="4" customWidth="1"/>
    <col min="4367" max="4367" width="3.33203125" style="4" customWidth="1"/>
    <col min="4368" max="4368" width="7.5546875" style="4" customWidth="1"/>
    <col min="4369" max="4369" width="28.5546875" style="4" customWidth="1"/>
    <col min="4370" max="4370" width="4" style="4" customWidth="1"/>
    <col min="4371" max="4371" width="0.88671875" style="4" customWidth="1"/>
    <col min="4372" max="4372" width="3.33203125" style="4" customWidth="1"/>
    <col min="4373" max="4373" width="7.5546875" style="4" customWidth="1"/>
    <col min="4374" max="4374" width="28.5546875" style="4" customWidth="1"/>
    <col min="4375" max="4375" width="4" style="4" customWidth="1"/>
    <col min="4376" max="4376" width="0.88671875" style="4" customWidth="1"/>
    <col min="4377" max="4377" width="3.33203125" style="4" customWidth="1"/>
    <col min="4378" max="4378" width="7.5546875" style="4" customWidth="1"/>
    <col min="4379" max="4379" width="28.5546875" style="4" customWidth="1"/>
    <col min="4380" max="4380" width="4" style="4" customWidth="1"/>
    <col min="4381" max="4381" width="1.6640625" style="4" customWidth="1"/>
    <col min="4382" max="4611" width="8.88671875" style="4"/>
    <col min="4612" max="4612" width="1.6640625" style="4" customWidth="1"/>
    <col min="4613" max="4613" width="3.44140625" style="4" customWidth="1"/>
    <col min="4614" max="4614" width="8.33203125" style="4" customWidth="1"/>
    <col min="4615" max="4615" width="28.5546875" style="4" customWidth="1"/>
    <col min="4616" max="4616" width="4" style="4" customWidth="1"/>
    <col min="4617" max="4617" width="0.88671875" style="4" customWidth="1"/>
    <col min="4618" max="4618" width="3.44140625" style="4" customWidth="1"/>
    <col min="4619" max="4619" width="8.33203125" style="4" customWidth="1"/>
    <col min="4620" max="4620" width="28.5546875" style="4" customWidth="1"/>
    <col min="4621" max="4621" width="4" style="4" customWidth="1"/>
    <col min="4622" max="4622" width="0.88671875" style="4" customWidth="1"/>
    <col min="4623" max="4623" width="3.33203125" style="4" customWidth="1"/>
    <col min="4624" max="4624" width="7.5546875" style="4" customWidth="1"/>
    <col min="4625" max="4625" width="28.5546875" style="4" customWidth="1"/>
    <col min="4626" max="4626" width="4" style="4" customWidth="1"/>
    <col min="4627" max="4627" width="0.88671875" style="4" customWidth="1"/>
    <col min="4628" max="4628" width="3.33203125" style="4" customWidth="1"/>
    <col min="4629" max="4629" width="7.5546875" style="4" customWidth="1"/>
    <col min="4630" max="4630" width="28.5546875" style="4" customWidth="1"/>
    <col min="4631" max="4631" width="4" style="4" customWidth="1"/>
    <col min="4632" max="4632" width="0.88671875" style="4" customWidth="1"/>
    <col min="4633" max="4633" width="3.33203125" style="4" customWidth="1"/>
    <col min="4634" max="4634" width="7.5546875" style="4" customWidth="1"/>
    <col min="4635" max="4635" width="28.5546875" style="4" customWidth="1"/>
    <col min="4636" max="4636" width="4" style="4" customWidth="1"/>
    <col min="4637" max="4637" width="1.6640625" style="4" customWidth="1"/>
    <col min="4638" max="4867" width="8.88671875" style="4"/>
    <col min="4868" max="4868" width="1.6640625" style="4" customWidth="1"/>
    <col min="4869" max="4869" width="3.44140625" style="4" customWidth="1"/>
    <col min="4870" max="4870" width="8.33203125" style="4" customWidth="1"/>
    <col min="4871" max="4871" width="28.5546875" style="4" customWidth="1"/>
    <col min="4872" max="4872" width="4" style="4" customWidth="1"/>
    <col min="4873" max="4873" width="0.88671875" style="4" customWidth="1"/>
    <col min="4874" max="4874" width="3.44140625" style="4" customWidth="1"/>
    <col min="4875" max="4875" width="8.33203125" style="4" customWidth="1"/>
    <col min="4876" max="4876" width="28.5546875" style="4" customWidth="1"/>
    <col min="4877" max="4877" width="4" style="4" customWidth="1"/>
    <col min="4878" max="4878" width="0.88671875" style="4" customWidth="1"/>
    <col min="4879" max="4879" width="3.33203125" style="4" customWidth="1"/>
    <col min="4880" max="4880" width="7.5546875" style="4" customWidth="1"/>
    <col min="4881" max="4881" width="28.5546875" style="4" customWidth="1"/>
    <col min="4882" max="4882" width="4" style="4" customWidth="1"/>
    <col min="4883" max="4883" width="0.88671875" style="4" customWidth="1"/>
    <col min="4884" max="4884" width="3.33203125" style="4" customWidth="1"/>
    <col min="4885" max="4885" width="7.5546875" style="4" customWidth="1"/>
    <col min="4886" max="4886" width="28.5546875" style="4" customWidth="1"/>
    <col min="4887" max="4887" width="4" style="4" customWidth="1"/>
    <col min="4888" max="4888" width="0.88671875" style="4" customWidth="1"/>
    <col min="4889" max="4889" width="3.33203125" style="4" customWidth="1"/>
    <col min="4890" max="4890" width="7.5546875" style="4" customWidth="1"/>
    <col min="4891" max="4891" width="28.5546875" style="4" customWidth="1"/>
    <col min="4892" max="4892" width="4" style="4" customWidth="1"/>
    <col min="4893" max="4893" width="1.6640625" style="4" customWidth="1"/>
    <col min="4894" max="5123" width="8.88671875" style="4"/>
    <col min="5124" max="5124" width="1.6640625" style="4" customWidth="1"/>
    <col min="5125" max="5125" width="3.44140625" style="4" customWidth="1"/>
    <col min="5126" max="5126" width="8.33203125" style="4" customWidth="1"/>
    <col min="5127" max="5127" width="28.5546875" style="4" customWidth="1"/>
    <col min="5128" max="5128" width="4" style="4" customWidth="1"/>
    <col min="5129" max="5129" width="0.88671875" style="4" customWidth="1"/>
    <col min="5130" max="5130" width="3.44140625" style="4" customWidth="1"/>
    <col min="5131" max="5131" width="8.33203125" style="4" customWidth="1"/>
    <col min="5132" max="5132" width="28.5546875" style="4" customWidth="1"/>
    <col min="5133" max="5133" width="4" style="4" customWidth="1"/>
    <col min="5134" max="5134" width="0.88671875" style="4" customWidth="1"/>
    <col min="5135" max="5135" width="3.33203125" style="4" customWidth="1"/>
    <col min="5136" max="5136" width="7.5546875" style="4" customWidth="1"/>
    <col min="5137" max="5137" width="28.5546875" style="4" customWidth="1"/>
    <col min="5138" max="5138" width="4" style="4" customWidth="1"/>
    <col min="5139" max="5139" width="0.88671875" style="4" customWidth="1"/>
    <col min="5140" max="5140" width="3.33203125" style="4" customWidth="1"/>
    <col min="5141" max="5141" width="7.5546875" style="4" customWidth="1"/>
    <col min="5142" max="5142" width="28.5546875" style="4" customWidth="1"/>
    <col min="5143" max="5143" width="4" style="4" customWidth="1"/>
    <col min="5144" max="5144" width="0.88671875" style="4" customWidth="1"/>
    <col min="5145" max="5145" width="3.33203125" style="4" customWidth="1"/>
    <col min="5146" max="5146" width="7.5546875" style="4" customWidth="1"/>
    <col min="5147" max="5147" width="28.5546875" style="4" customWidth="1"/>
    <col min="5148" max="5148" width="4" style="4" customWidth="1"/>
    <col min="5149" max="5149" width="1.6640625" style="4" customWidth="1"/>
    <col min="5150" max="5379" width="8.88671875" style="4"/>
    <col min="5380" max="5380" width="1.6640625" style="4" customWidth="1"/>
    <col min="5381" max="5381" width="3.44140625" style="4" customWidth="1"/>
    <col min="5382" max="5382" width="8.33203125" style="4" customWidth="1"/>
    <col min="5383" max="5383" width="28.5546875" style="4" customWidth="1"/>
    <col min="5384" max="5384" width="4" style="4" customWidth="1"/>
    <col min="5385" max="5385" width="0.88671875" style="4" customWidth="1"/>
    <col min="5386" max="5386" width="3.44140625" style="4" customWidth="1"/>
    <col min="5387" max="5387" width="8.33203125" style="4" customWidth="1"/>
    <col min="5388" max="5388" width="28.5546875" style="4" customWidth="1"/>
    <col min="5389" max="5389" width="4" style="4" customWidth="1"/>
    <col min="5390" max="5390" width="0.88671875" style="4" customWidth="1"/>
    <col min="5391" max="5391" width="3.33203125" style="4" customWidth="1"/>
    <col min="5392" max="5392" width="7.5546875" style="4" customWidth="1"/>
    <col min="5393" max="5393" width="28.5546875" style="4" customWidth="1"/>
    <col min="5394" max="5394" width="4" style="4" customWidth="1"/>
    <col min="5395" max="5395" width="0.88671875" style="4" customWidth="1"/>
    <col min="5396" max="5396" width="3.33203125" style="4" customWidth="1"/>
    <col min="5397" max="5397" width="7.5546875" style="4" customWidth="1"/>
    <col min="5398" max="5398" width="28.5546875" style="4" customWidth="1"/>
    <col min="5399" max="5399" width="4" style="4" customWidth="1"/>
    <col min="5400" max="5400" width="0.88671875" style="4" customWidth="1"/>
    <col min="5401" max="5401" width="3.33203125" style="4" customWidth="1"/>
    <col min="5402" max="5402" width="7.5546875" style="4" customWidth="1"/>
    <col min="5403" max="5403" width="28.5546875" style="4" customWidth="1"/>
    <col min="5404" max="5404" width="4" style="4" customWidth="1"/>
    <col min="5405" max="5405" width="1.6640625" style="4" customWidth="1"/>
    <col min="5406" max="5635" width="8.88671875" style="4"/>
    <col min="5636" max="5636" width="1.6640625" style="4" customWidth="1"/>
    <col min="5637" max="5637" width="3.44140625" style="4" customWidth="1"/>
    <col min="5638" max="5638" width="8.33203125" style="4" customWidth="1"/>
    <col min="5639" max="5639" width="28.5546875" style="4" customWidth="1"/>
    <col min="5640" max="5640" width="4" style="4" customWidth="1"/>
    <col min="5641" max="5641" width="0.88671875" style="4" customWidth="1"/>
    <col min="5642" max="5642" width="3.44140625" style="4" customWidth="1"/>
    <col min="5643" max="5643" width="8.33203125" style="4" customWidth="1"/>
    <col min="5644" max="5644" width="28.5546875" style="4" customWidth="1"/>
    <col min="5645" max="5645" width="4" style="4" customWidth="1"/>
    <col min="5646" max="5646" width="0.88671875" style="4" customWidth="1"/>
    <col min="5647" max="5647" width="3.33203125" style="4" customWidth="1"/>
    <col min="5648" max="5648" width="7.5546875" style="4" customWidth="1"/>
    <col min="5649" max="5649" width="28.5546875" style="4" customWidth="1"/>
    <col min="5650" max="5650" width="4" style="4" customWidth="1"/>
    <col min="5651" max="5651" width="0.88671875" style="4" customWidth="1"/>
    <col min="5652" max="5652" width="3.33203125" style="4" customWidth="1"/>
    <col min="5653" max="5653" width="7.5546875" style="4" customWidth="1"/>
    <col min="5654" max="5654" width="28.5546875" style="4" customWidth="1"/>
    <col min="5655" max="5655" width="4" style="4" customWidth="1"/>
    <col min="5656" max="5656" width="0.88671875" style="4" customWidth="1"/>
    <col min="5657" max="5657" width="3.33203125" style="4" customWidth="1"/>
    <col min="5658" max="5658" width="7.5546875" style="4" customWidth="1"/>
    <col min="5659" max="5659" width="28.5546875" style="4" customWidth="1"/>
    <col min="5660" max="5660" width="4" style="4" customWidth="1"/>
    <col min="5661" max="5661" width="1.6640625" style="4" customWidth="1"/>
    <col min="5662" max="5891" width="8.88671875" style="4"/>
    <col min="5892" max="5892" width="1.6640625" style="4" customWidth="1"/>
    <col min="5893" max="5893" width="3.44140625" style="4" customWidth="1"/>
    <col min="5894" max="5894" width="8.33203125" style="4" customWidth="1"/>
    <col min="5895" max="5895" width="28.5546875" style="4" customWidth="1"/>
    <col min="5896" max="5896" width="4" style="4" customWidth="1"/>
    <col min="5897" max="5897" width="0.88671875" style="4" customWidth="1"/>
    <col min="5898" max="5898" width="3.44140625" style="4" customWidth="1"/>
    <col min="5899" max="5899" width="8.33203125" style="4" customWidth="1"/>
    <col min="5900" max="5900" width="28.5546875" style="4" customWidth="1"/>
    <col min="5901" max="5901" width="4" style="4" customWidth="1"/>
    <col min="5902" max="5902" width="0.88671875" style="4" customWidth="1"/>
    <col min="5903" max="5903" width="3.33203125" style="4" customWidth="1"/>
    <col min="5904" max="5904" width="7.5546875" style="4" customWidth="1"/>
    <col min="5905" max="5905" width="28.5546875" style="4" customWidth="1"/>
    <col min="5906" max="5906" width="4" style="4" customWidth="1"/>
    <col min="5907" max="5907" width="0.88671875" style="4" customWidth="1"/>
    <col min="5908" max="5908" width="3.33203125" style="4" customWidth="1"/>
    <col min="5909" max="5909" width="7.5546875" style="4" customWidth="1"/>
    <col min="5910" max="5910" width="28.5546875" style="4" customWidth="1"/>
    <col min="5911" max="5911" width="4" style="4" customWidth="1"/>
    <col min="5912" max="5912" width="0.88671875" style="4" customWidth="1"/>
    <col min="5913" max="5913" width="3.33203125" style="4" customWidth="1"/>
    <col min="5914" max="5914" width="7.5546875" style="4" customWidth="1"/>
    <col min="5915" max="5915" width="28.5546875" style="4" customWidth="1"/>
    <col min="5916" max="5916" width="4" style="4" customWidth="1"/>
    <col min="5917" max="5917" width="1.6640625" style="4" customWidth="1"/>
    <col min="5918" max="6147" width="8.88671875" style="4"/>
    <col min="6148" max="6148" width="1.6640625" style="4" customWidth="1"/>
    <col min="6149" max="6149" width="3.44140625" style="4" customWidth="1"/>
    <col min="6150" max="6150" width="8.33203125" style="4" customWidth="1"/>
    <col min="6151" max="6151" width="28.5546875" style="4" customWidth="1"/>
    <col min="6152" max="6152" width="4" style="4" customWidth="1"/>
    <col min="6153" max="6153" width="0.88671875" style="4" customWidth="1"/>
    <col min="6154" max="6154" width="3.44140625" style="4" customWidth="1"/>
    <col min="6155" max="6155" width="8.33203125" style="4" customWidth="1"/>
    <col min="6156" max="6156" width="28.5546875" style="4" customWidth="1"/>
    <col min="6157" max="6157" width="4" style="4" customWidth="1"/>
    <col min="6158" max="6158" width="0.88671875" style="4" customWidth="1"/>
    <col min="6159" max="6159" width="3.33203125" style="4" customWidth="1"/>
    <col min="6160" max="6160" width="7.5546875" style="4" customWidth="1"/>
    <col min="6161" max="6161" width="28.5546875" style="4" customWidth="1"/>
    <col min="6162" max="6162" width="4" style="4" customWidth="1"/>
    <col min="6163" max="6163" width="0.88671875" style="4" customWidth="1"/>
    <col min="6164" max="6164" width="3.33203125" style="4" customWidth="1"/>
    <col min="6165" max="6165" width="7.5546875" style="4" customWidth="1"/>
    <col min="6166" max="6166" width="28.5546875" style="4" customWidth="1"/>
    <col min="6167" max="6167" width="4" style="4" customWidth="1"/>
    <col min="6168" max="6168" width="0.88671875" style="4" customWidth="1"/>
    <col min="6169" max="6169" width="3.33203125" style="4" customWidth="1"/>
    <col min="6170" max="6170" width="7.5546875" style="4" customWidth="1"/>
    <col min="6171" max="6171" width="28.5546875" style="4" customWidth="1"/>
    <col min="6172" max="6172" width="4" style="4" customWidth="1"/>
    <col min="6173" max="6173" width="1.6640625" style="4" customWidth="1"/>
    <col min="6174" max="6403" width="8.88671875" style="4"/>
    <col min="6404" max="6404" width="1.6640625" style="4" customWidth="1"/>
    <col min="6405" max="6405" width="3.44140625" style="4" customWidth="1"/>
    <col min="6406" max="6406" width="8.33203125" style="4" customWidth="1"/>
    <col min="6407" max="6407" width="28.5546875" style="4" customWidth="1"/>
    <col min="6408" max="6408" width="4" style="4" customWidth="1"/>
    <col min="6409" max="6409" width="0.88671875" style="4" customWidth="1"/>
    <col min="6410" max="6410" width="3.44140625" style="4" customWidth="1"/>
    <col min="6411" max="6411" width="8.33203125" style="4" customWidth="1"/>
    <col min="6412" max="6412" width="28.5546875" style="4" customWidth="1"/>
    <col min="6413" max="6413" width="4" style="4" customWidth="1"/>
    <col min="6414" max="6414" width="0.88671875" style="4" customWidth="1"/>
    <col min="6415" max="6415" width="3.33203125" style="4" customWidth="1"/>
    <col min="6416" max="6416" width="7.5546875" style="4" customWidth="1"/>
    <col min="6417" max="6417" width="28.5546875" style="4" customWidth="1"/>
    <col min="6418" max="6418" width="4" style="4" customWidth="1"/>
    <col min="6419" max="6419" width="0.88671875" style="4" customWidth="1"/>
    <col min="6420" max="6420" width="3.33203125" style="4" customWidth="1"/>
    <col min="6421" max="6421" width="7.5546875" style="4" customWidth="1"/>
    <col min="6422" max="6422" width="28.5546875" style="4" customWidth="1"/>
    <col min="6423" max="6423" width="4" style="4" customWidth="1"/>
    <col min="6424" max="6424" width="0.88671875" style="4" customWidth="1"/>
    <col min="6425" max="6425" width="3.33203125" style="4" customWidth="1"/>
    <col min="6426" max="6426" width="7.5546875" style="4" customWidth="1"/>
    <col min="6427" max="6427" width="28.5546875" style="4" customWidth="1"/>
    <col min="6428" max="6428" width="4" style="4" customWidth="1"/>
    <col min="6429" max="6429" width="1.6640625" style="4" customWidth="1"/>
    <col min="6430" max="6659" width="8.88671875" style="4"/>
    <col min="6660" max="6660" width="1.6640625" style="4" customWidth="1"/>
    <col min="6661" max="6661" width="3.44140625" style="4" customWidth="1"/>
    <col min="6662" max="6662" width="8.33203125" style="4" customWidth="1"/>
    <col min="6663" max="6663" width="28.5546875" style="4" customWidth="1"/>
    <col min="6664" max="6664" width="4" style="4" customWidth="1"/>
    <col min="6665" max="6665" width="0.88671875" style="4" customWidth="1"/>
    <col min="6666" max="6666" width="3.44140625" style="4" customWidth="1"/>
    <col min="6667" max="6667" width="8.33203125" style="4" customWidth="1"/>
    <col min="6668" max="6668" width="28.5546875" style="4" customWidth="1"/>
    <col min="6669" max="6669" width="4" style="4" customWidth="1"/>
    <col min="6670" max="6670" width="0.88671875" style="4" customWidth="1"/>
    <col min="6671" max="6671" width="3.33203125" style="4" customWidth="1"/>
    <col min="6672" max="6672" width="7.5546875" style="4" customWidth="1"/>
    <col min="6673" max="6673" width="28.5546875" style="4" customWidth="1"/>
    <col min="6674" max="6674" width="4" style="4" customWidth="1"/>
    <col min="6675" max="6675" width="0.88671875" style="4" customWidth="1"/>
    <col min="6676" max="6676" width="3.33203125" style="4" customWidth="1"/>
    <col min="6677" max="6677" width="7.5546875" style="4" customWidth="1"/>
    <col min="6678" max="6678" width="28.5546875" style="4" customWidth="1"/>
    <col min="6679" max="6679" width="4" style="4" customWidth="1"/>
    <col min="6680" max="6680" width="0.88671875" style="4" customWidth="1"/>
    <col min="6681" max="6681" width="3.33203125" style="4" customWidth="1"/>
    <col min="6682" max="6682" width="7.5546875" style="4" customWidth="1"/>
    <col min="6683" max="6683" width="28.5546875" style="4" customWidth="1"/>
    <col min="6684" max="6684" width="4" style="4" customWidth="1"/>
    <col min="6685" max="6685" width="1.6640625" style="4" customWidth="1"/>
    <col min="6686" max="6915" width="8.88671875" style="4"/>
    <col min="6916" max="6916" width="1.6640625" style="4" customWidth="1"/>
    <col min="6917" max="6917" width="3.44140625" style="4" customWidth="1"/>
    <col min="6918" max="6918" width="8.33203125" style="4" customWidth="1"/>
    <col min="6919" max="6919" width="28.5546875" style="4" customWidth="1"/>
    <col min="6920" max="6920" width="4" style="4" customWidth="1"/>
    <col min="6921" max="6921" width="0.88671875" style="4" customWidth="1"/>
    <col min="6922" max="6922" width="3.44140625" style="4" customWidth="1"/>
    <col min="6923" max="6923" width="8.33203125" style="4" customWidth="1"/>
    <col min="6924" max="6924" width="28.5546875" style="4" customWidth="1"/>
    <col min="6925" max="6925" width="4" style="4" customWidth="1"/>
    <col min="6926" max="6926" width="0.88671875" style="4" customWidth="1"/>
    <col min="6927" max="6927" width="3.33203125" style="4" customWidth="1"/>
    <col min="6928" max="6928" width="7.5546875" style="4" customWidth="1"/>
    <col min="6929" max="6929" width="28.5546875" style="4" customWidth="1"/>
    <col min="6930" max="6930" width="4" style="4" customWidth="1"/>
    <col min="6931" max="6931" width="0.88671875" style="4" customWidth="1"/>
    <col min="6932" max="6932" width="3.33203125" style="4" customWidth="1"/>
    <col min="6933" max="6933" width="7.5546875" style="4" customWidth="1"/>
    <col min="6934" max="6934" width="28.5546875" style="4" customWidth="1"/>
    <col min="6935" max="6935" width="4" style="4" customWidth="1"/>
    <col min="6936" max="6936" width="0.88671875" style="4" customWidth="1"/>
    <col min="6937" max="6937" width="3.33203125" style="4" customWidth="1"/>
    <col min="6938" max="6938" width="7.5546875" style="4" customWidth="1"/>
    <col min="6939" max="6939" width="28.5546875" style="4" customWidth="1"/>
    <col min="6940" max="6940" width="4" style="4" customWidth="1"/>
    <col min="6941" max="6941" width="1.6640625" style="4" customWidth="1"/>
    <col min="6942" max="7171" width="8.88671875" style="4"/>
    <col min="7172" max="7172" width="1.6640625" style="4" customWidth="1"/>
    <col min="7173" max="7173" width="3.44140625" style="4" customWidth="1"/>
    <col min="7174" max="7174" width="8.33203125" style="4" customWidth="1"/>
    <col min="7175" max="7175" width="28.5546875" style="4" customWidth="1"/>
    <col min="7176" max="7176" width="4" style="4" customWidth="1"/>
    <col min="7177" max="7177" width="0.88671875" style="4" customWidth="1"/>
    <col min="7178" max="7178" width="3.44140625" style="4" customWidth="1"/>
    <col min="7179" max="7179" width="8.33203125" style="4" customWidth="1"/>
    <col min="7180" max="7180" width="28.5546875" style="4" customWidth="1"/>
    <col min="7181" max="7181" width="4" style="4" customWidth="1"/>
    <col min="7182" max="7182" width="0.88671875" style="4" customWidth="1"/>
    <col min="7183" max="7183" width="3.33203125" style="4" customWidth="1"/>
    <col min="7184" max="7184" width="7.5546875" style="4" customWidth="1"/>
    <col min="7185" max="7185" width="28.5546875" style="4" customWidth="1"/>
    <col min="7186" max="7186" width="4" style="4" customWidth="1"/>
    <col min="7187" max="7187" width="0.88671875" style="4" customWidth="1"/>
    <col min="7188" max="7188" width="3.33203125" style="4" customWidth="1"/>
    <col min="7189" max="7189" width="7.5546875" style="4" customWidth="1"/>
    <col min="7190" max="7190" width="28.5546875" style="4" customWidth="1"/>
    <col min="7191" max="7191" width="4" style="4" customWidth="1"/>
    <col min="7192" max="7192" width="0.88671875" style="4" customWidth="1"/>
    <col min="7193" max="7193" width="3.33203125" style="4" customWidth="1"/>
    <col min="7194" max="7194" width="7.5546875" style="4" customWidth="1"/>
    <col min="7195" max="7195" width="28.5546875" style="4" customWidth="1"/>
    <col min="7196" max="7196" width="4" style="4" customWidth="1"/>
    <col min="7197" max="7197" width="1.6640625" style="4" customWidth="1"/>
    <col min="7198" max="7427" width="8.88671875" style="4"/>
    <col min="7428" max="7428" width="1.6640625" style="4" customWidth="1"/>
    <col min="7429" max="7429" width="3.44140625" style="4" customWidth="1"/>
    <col min="7430" max="7430" width="8.33203125" style="4" customWidth="1"/>
    <col min="7431" max="7431" width="28.5546875" style="4" customWidth="1"/>
    <col min="7432" max="7432" width="4" style="4" customWidth="1"/>
    <col min="7433" max="7433" width="0.88671875" style="4" customWidth="1"/>
    <col min="7434" max="7434" width="3.44140625" style="4" customWidth="1"/>
    <col min="7435" max="7435" width="8.33203125" style="4" customWidth="1"/>
    <col min="7436" max="7436" width="28.5546875" style="4" customWidth="1"/>
    <col min="7437" max="7437" width="4" style="4" customWidth="1"/>
    <col min="7438" max="7438" width="0.88671875" style="4" customWidth="1"/>
    <col min="7439" max="7439" width="3.33203125" style="4" customWidth="1"/>
    <col min="7440" max="7440" width="7.5546875" style="4" customWidth="1"/>
    <col min="7441" max="7441" width="28.5546875" style="4" customWidth="1"/>
    <col min="7442" max="7442" width="4" style="4" customWidth="1"/>
    <col min="7443" max="7443" width="0.88671875" style="4" customWidth="1"/>
    <col min="7444" max="7444" width="3.33203125" style="4" customWidth="1"/>
    <col min="7445" max="7445" width="7.5546875" style="4" customWidth="1"/>
    <col min="7446" max="7446" width="28.5546875" style="4" customWidth="1"/>
    <col min="7447" max="7447" width="4" style="4" customWidth="1"/>
    <col min="7448" max="7448" width="0.88671875" style="4" customWidth="1"/>
    <col min="7449" max="7449" width="3.33203125" style="4" customWidth="1"/>
    <col min="7450" max="7450" width="7.5546875" style="4" customWidth="1"/>
    <col min="7451" max="7451" width="28.5546875" style="4" customWidth="1"/>
    <col min="7452" max="7452" width="4" style="4" customWidth="1"/>
    <col min="7453" max="7453" width="1.6640625" style="4" customWidth="1"/>
    <col min="7454" max="7683" width="8.88671875" style="4"/>
    <col min="7684" max="7684" width="1.6640625" style="4" customWidth="1"/>
    <col min="7685" max="7685" width="3.44140625" style="4" customWidth="1"/>
    <col min="7686" max="7686" width="8.33203125" style="4" customWidth="1"/>
    <col min="7687" max="7687" width="28.5546875" style="4" customWidth="1"/>
    <col min="7688" max="7688" width="4" style="4" customWidth="1"/>
    <col min="7689" max="7689" width="0.88671875" style="4" customWidth="1"/>
    <col min="7690" max="7690" width="3.44140625" style="4" customWidth="1"/>
    <col min="7691" max="7691" width="8.33203125" style="4" customWidth="1"/>
    <col min="7692" max="7692" width="28.5546875" style="4" customWidth="1"/>
    <col min="7693" max="7693" width="4" style="4" customWidth="1"/>
    <col min="7694" max="7694" width="0.88671875" style="4" customWidth="1"/>
    <col min="7695" max="7695" width="3.33203125" style="4" customWidth="1"/>
    <col min="7696" max="7696" width="7.5546875" style="4" customWidth="1"/>
    <col min="7697" max="7697" width="28.5546875" style="4" customWidth="1"/>
    <col min="7698" max="7698" width="4" style="4" customWidth="1"/>
    <col min="7699" max="7699" width="0.88671875" style="4" customWidth="1"/>
    <col min="7700" max="7700" width="3.33203125" style="4" customWidth="1"/>
    <col min="7701" max="7701" width="7.5546875" style="4" customWidth="1"/>
    <col min="7702" max="7702" width="28.5546875" style="4" customWidth="1"/>
    <col min="7703" max="7703" width="4" style="4" customWidth="1"/>
    <col min="7704" max="7704" width="0.88671875" style="4" customWidth="1"/>
    <col min="7705" max="7705" width="3.33203125" style="4" customWidth="1"/>
    <col min="7706" max="7706" width="7.5546875" style="4" customWidth="1"/>
    <col min="7707" max="7707" width="28.5546875" style="4" customWidth="1"/>
    <col min="7708" max="7708" width="4" style="4" customWidth="1"/>
    <col min="7709" max="7709" width="1.6640625" style="4" customWidth="1"/>
    <col min="7710" max="7939" width="8.88671875" style="4"/>
    <col min="7940" max="7940" width="1.6640625" style="4" customWidth="1"/>
    <col min="7941" max="7941" width="3.44140625" style="4" customWidth="1"/>
    <col min="7942" max="7942" width="8.33203125" style="4" customWidth="1"/>
    <col min="7943" max="7943" width="28.5546875" style="4" customWidth="1"/>
    <col min="7944" max="7944" width="4" style="4" customWidth="1"/>
    <col min="7945" max="7945" width="0.88671875" style="4" customWidth="1"/>
    <col min="7946" max="7946" width="3.44140625" style="4" customWidth="1"/>
    <col min="7947" max="7947" width="8.33203125" style="4" customWidth="1"/>
    <col min="7948" max="7948" width="28.5546875" style="4" customWidth="1"/>
    <col min="7949" max="7949" width="4" style="4" customWidth="1"/>
    <col min="7950" max="7950" width="0.88671875" style="4" customWidth="1"/>
    <col min="7951" max="7951" width="3.33203125" style="4" customWidth="1"/>
    <col min="7952" max="7952" width="7.5546875" style="4" customWidth="1"/>
    <col min="7953" max="7953" width="28.5546875" style="4" customWidth="1"/>
    <col min="7954" max="7954" width="4" style="4" customWidth="1"/>
    <col min="7955" max="7955" width="0.88671875" style="4" customWidth="1"/>
    <col min="7956" max="7956" width="3.33203125" style="4" customWidth="1"/>
    <col min="7957" max="7957" width="7.5546875" style="4" customWidth="1"/>
    <col min="7958" max="7958" width="28.5546875" style="4" customWidth="1"/>
    <col min="7959" max="7959" width="4" style="4" customWidth="1"/>
    <col min="7960" max="7960" width="0.88671875" style="4" customWidth="1"/>
    <col min="7961" max="7961" width="3.33203125" style="4" customWidth="1"/>
    <col min="7962" max="7962" width="7.5546875" style="4" customWidth="1"/>
    <col min="7963" max="7963" width="28.5546875" style="4" customWidth="1"/>
    <col min="7964" max="7964" width="4" style="4" customWidth="1"/>
    <col min="7965" max="7965" width="1.6640625" style="4" customWidth="1"/>
    <col min="7966" max="8195" width="8.88671875" style="4"/>
    <col min="8196" max="8196" width="1.6640625" style="4" customWidth="1"/>
    <col min="8197" max="8197" width="3.44140625" style="4" customWidth="1"/>
    <col min="8198" max="8198" width="8.33203125" style="4" customWidth="1"/>
    <col min="8199" max="8199" width="28.5546875" style="4" customWidth="1"/>
    <col min="8200" max="8200" width="4" style="4" customWidth="1"/>
    <col min="8201" max="8201" width="0.88671875" style="4" customWidth="1"/>
    <col min="8202" max="8202" width="3.44140625" style="4" customWidth="1"/>
    <col min="8203" max="8203" width="8.33203125" style="4" customWidth="1"/>
    <col min="8204" max="8204" width="28.5546875" style="4" customWidth="1"/>
    <col min="8205" max="8205" width="4" style="4" customWidth="1"/>
    <col min="8206" max="8206" width="0.88671875" style="4" customWidth="1"/>
    <col min="8207" max="8207" width="3.33203125" style="4" customWidth="1"/>
    <col min="8208" max="8208" width="7.5546875" style="4" customWidth="1"/>
    <col min="8209" max="8209" width="28.5546875" style="4" customWidth="1"/>
    <col min="8210" max="8210" width="4" style="4" customWidth="1"/>
    <col min="8211" max="8211" width="0.88671875" style="4" customWidth="1"/>
    <col min="8212" max="8212" width="3.33203125" style="4" customWidth="1"/>
    <col min="8213" max="8213" width="7.5546875" style="4" customWidth="1"/>
    <col min="8214" max="8214" width="28.5546875" style="4" customWidth="1"/>
    <col min="8215" max="8215" width="4" style="4" customWidth="1"/>
    <col min="8216" max="8216" width="0.88671875" style="4" customWidth="1"/>
    <col min="8217" max="8217" width="3.33203125" style="4" customWidth="1"/>
    <col min="8218" max="8218" width="7.5546875" style="4" customWidth="1"/>
    <col min="8219" max="8219" width="28.5546875" style="4" customWidth="1"/>
    <col min="8220" max="8220" width="4" style="4" customWidth="1"/>
    <col min="8221" max="8221" width="1.6640625" style="4" customWidth="1"/>
    <col min="8222" max="8451" width="8.88671875" style="4"/>
    <col min="8452" max="8452" width="1.6640625" style="4" customWidth="1"/>
    <col min="8453" max="8453" width="3.44140625" style="4" customWidth="1"/>
    <col min="8454" max="8454" width="8.33203125" style="4" customWidth="1"/>
    <col min="8455" max="8455" width="28.5546875" style="4" customWidth="1"/>
    <col min="8456" max="8456" width="4" style="4" customWidth="1"/>
    <col min="8457" max="8457" width="0.88671875" style="4" customWidth="1"/>
    <col min="8458" max="8458" width="3.44140625" style="4" customWidth="1"/>
    <col min="8459" max="8459" width="8.33203125" style="4" customWidth="1"/>
    <col min="8460" max="8460" width="28.5546875" style="4" customWidth="1"/>
    <col min="8461" max="8461" width="4" style="4" customWidth="1"/>
    <col min="8462" max="8462" width="0.88671875" style="4" customWidth="1"/>
    <col min="8463" max="8463" width="3.33203125" style="4" customWidth="1"/>
    <col min="8464" max="8464" width="7.5546875" style="4" customWidth="1"/>
    <col min="8465" max="8465" width="28.5546875" style="4" customWidth="1"/>
    <col min="8466" max="8466" width="4" style="4" customWidth="1"/>
    <col min="8467" max="8467" width="0.88671875" style="4" customWidth="1"/>
    <col min="8468" max="8468" width="3.33203125" style="4" customWidth="1"/>
    <col min="8469" max="8469" width="7.5546875" style="4" customWidth="1"/>
    <col min="8470" max="8470" width="28.5546875" style="4" customWidth="1"/>
    <col min="8471" max="8471" width="4" style="4" customWidth="1"/>
    <col min="8472" max="8472" width="0.88671875" style="4" customWidth="1"/>
    <col min="8473" max="8473" width="3.33203125" style="4" customWidth="1"/>
    <col min="8474" max="8474" width="7.5546875" style="4" customWidth="1"/>
    <col min="8475" max="8475" width="28.5546875" style="4" customWidth="1"/>
    <col min="8476" max="8476" width="4" style="4" customWidth="1"/>
    <col min="8477" max="8477" width="1.6640625" style="4" customWidth="1"/>
    <col min="8478" max="8707" width="8.88671875" style="4"/>
    <col min="8708" max="8708" width="1.6640625" style="4" customWidth="1"/>
    <col min="8709" max="8709" width="3.44140625" style="4" customWidth="1"/>
    <col min="8710" max="8710" width="8.33203125" style="4" customWidth="1"/>
    <col min="8711" max="8711" width="28.5546875" style="4" customWidth="1"/>
    <col min="8712" max="8712" width="4" style="4" customWidth="1"/>
    <col min="8713" max="8713" width="0.88671875" style="4" customWidth="1"/>
    <col min="8714" max="8714" width="3.44140625" style="4" customWidth="1"/>
    <col min="8715" max="8715" width="8.33203125" style="4" customWidth="1"/>
    <col min="8716" max="8716" width="28.5546875" style="4" customWidth="1"/>
    <col min="8717" max="8717" width="4" style="4" customWidth="1"/>
    <col min="8718" max="8718" width="0.88671875" style="4" customWidth="1"/>
    <col min="8719" max="8719" width="3.33203125" style="4" customWidth="1"/>
    <col min="8720" max="8720" width="7.5546875" style="4" customWidth="1"/>
    <col min="8721" max="8721" width="28.5546875" style="4" customWidth="1"/>
    <col min="8722" max="8722" width="4" style="4" customWidth="1"/>
    <col min="8723" max="8723" width="0.88671875" style="4" customWidth="1"/>
    <col min="8724" max="8724" width="3.33203125" style="4" customWidth="1"/>
    <col min="8725" max="8725" width="7.5546875" style="4" customWidth="1"/>
    <col min="8726" max="8726" width="28.5546875" style="4" customWidth="1"/>
    <col min="8727" max="8727" width="4" style="4" customWidth="1"/>
    <col min="8728" max="8728" width="0.88671875" style="4" customWidth="1"/>
    <col min="8729" max="8729" width="3.33203125" style="4" customWidth="1"/>
    <col min="8730" max="8730" width="7.5546875" style="4" customWidth="1"/>
    <col min="8731" max="8731" width="28.5546875" style="4" customWidth="1"/>
    <col min="8732" max="8732" width="4" style="4" customWidth="1"/>
    <col min="8733" max="8733" width="1.6640625" style="4" customWidth="1"/>
    <col min="8734" max="8963" width="8.88671875" style="4"/>
    <col min="8964" max="8964" width="1.6640625" style="4" customWidth="1"/>
    <col min="8965" max="8965" width="3.44140625" style="4" customWidth="1"/>
    <col min="8966" max="8966" width="8.33203125" style="4" customWidth="1"/>
    <col min="8967" max="8967" width="28.5546875" style="4" customWidth="1"/>
    <col min="8968" max="8968" width="4" style="4" customWidth="1"/>
    <col min="8969" max="8969" width="0.88671875" style="4" customWidth="1"/>
    <col min="8970" max="8970" width="3.44140625" style="4" customWidth="1"/>
    <col min="8971" max="8971" width="8.33203125" style="4" customWidth="1"/>
    <col min="8972" max="8972" width="28.5546875" style="4" customWidth="1"/>
    <col min="8973" max="8973" width="4" style="4" customWidth="1"/>
    <col min="8974" max="8974" width="0.88671875" style="4" customWidth="1"/>
    <col min="8975" max="8975" width="3.33203125" style="4" customWidth="1"/>
    <col min="8976" max="8976" width="7.5546875" style="4" customWidth="1"/>
    <col min="8977" max="8977" width="28.5546875" style="4" customWidth="1"/>
    <col min="8978" max="8978" width="4" style="4" customWidth="1"/>
    <col min="8979" max="8979" width="0.88671875" style="4" customWidth="1"/>
    <col min="8980" max="8980" width="3.33203125" style="4" customWidth="1"/>
    <col min="8981" max="8981" width="7.5546875" style="4" customWidth="1"/>
    <col min="8982" max="8982" width="28.5546875" style="4" customWidth="1"/>
    <col min="8983" max="8983" width="4" style="4" customWidth="1"/>
    <col min="8984" max="8984" width="0.88671875" style="4" customWidth="1"/>
    <col min="8985" max="8985" width="3.33203125" style="4" customWidth="1"/>
    <col min="8986" max="8986" width="7.5546875" style="4" customWidth="1"/>
    <col min="8987" max="8987" width="28.5546875" style="4" customWidth="1"/>
    <col min="8988" max="8988" width="4" style="4" customWidth="1"/>
    <col min="8989" max="8989" width="1.6640625" style="4" customWidth="1"/>
    <col min="8990" max="9219" width="8.88671875" style="4"/>
    <col min="9220" max="9220" width="1.6640625" style="4" customWidth="1"/>
    <col min="9221" max="9221" width="3.44140625" style="4" customWidth="1"/>
    <col min="9222" max="9222" width="8.33203125" style="4" customWidth="1"/>
    <col min="9223" max="9223" width="28.5546875" style="4" customWidth="1"/>
    <col min="9224" max="9224" width="4" style="4" customWidth="1"/>
    <col min="9225" max="9225" width="0.88671875" style="4" customWidth="1"/>
    <col min="9226" max="9226" width="3.44140625" style="4" customWidth="1"/>
    <col min="9227" max="9227" width="8.33203125" style="4" customWidth="1"/>
    <col min="9228" max="9228" width="28.5546875" style="4" customWidth="1"/>
    <col min="9229" max="9229" width="4" style="4" customWidth="1"/>
    <col min="9230" max="9230" width="0.88671875" style="4" customWidth="1"/>
    <col min="9231" max="9231" width="3.33203125" style="4" customWidth="1"/>
    <col min="9232" max="9232" width="7.5546875" style="4" customWidth="1"/>
    <col min="9233" max="9233" width="28.5546875" style="4" customWidth="1"/>
    <col min="9234" max="9234" width="4" style="4" customWidth="1"/>
    <col min="9235" max="9235" width="0.88671875" style="4" customWidth="1"/>
    <col min="9236" max="9236" width="3.33203125" style="4" customWidth="1"/>
    <col min="9237" max="9237" width="7.5546875" style="4" customWidth="1"/>
    <col min="9238" max="9238" width="28.5546875" style="4" customWidth="1"/>
    <col min="9239" max="9239" width="4" style="4" customWidth="1"/>
    <col min="9240" max="9240" width="0.88671875" style="4" customWidth="1"/>
    <col min="9241" max="9241" width="3.33203125" style="4" customWidth="1"/>
    <col min="9242" max="9242" width="7.5546875" style="4" customWidth="1"/>
    <col min="9243" max="9243" width="28.5546875" style="4" customWidth="1"/>
    <col min="9244" max="9244" width="4" style="4" customWidth="1"/>
    <col min="9245" max="9245" width="1.6640625" style="4" customWidth="1"/>
    <col min="9246" max="9475" width="8.88671875" style="4"/>
    <col min="9476" max="9476" width="1.6640625" style="4" customWidth="1"/>
    <col min="9477" max="9477" width="3.44140625" style="4" customWidth="1"/>
    <col min="9478" max="9478" width="8.33203125" style="4" customWidth="1"/>
    <col min="9479" max="9479" width="28.5546875" style="4" customWidth="1"/>
    <col min="9480" max="9480" width="4" style="4" customWidth="1"/>
    <col min="9481" max="9481" width="0.88671875" style="4" customWidth="1"/>
    <col min="9482" max="9482" width="3.44140625" style="4" customWidth="1"/>
    <col min="9483" max="9483" width="8.33203125" style="4" customWidth="1"/>
    <col min="9484" max="9484" width="28.5546875" style="4" customWidth="1"/>
    <col min="9485" max="9485" width="4" style="4" customWidth="1"/>
    <col min="9486" max="9486" width="0.88671875" style="4" customWidth="1"/>
    <col min="9487" max="9487" width="3.33203125" style="4" customWidth="1"/>
    <col min="9488" max="9488" width="7.5546875" style="4" customWidth="1"/>
    <col min="9489" max="9489" width="28.5546875" style="4" customWidth="1"/>
    <col min="9490" max="9490" width="4" style="4" customWidth="1"/>
    <col min="9491" max="9491" width="0.88671875" style="4" customWidth="1"/>
    <col min="9492" max="9492" width="3.33203125" style="4" customWidth="1"/>
    <col min="9493" max="9493" width="7.5546875" style="4" customWidth="1"/>
    <col min="9494" max="9494" width="28.5546875" style="4" customWidth="1"/>
    <col min="9495" max="9495" width="4" style="4" customWidth="1"/>
    <col min="9496" max="9496" width="0.88671875" style="4" customWidth="1"/>
    <col min="9497" max="9497" width="3.33203125" style="4" customWidth="1"/>
    <col min="9498" max="9498" width="7.5546875" style="4" customWidth="1"/>
    <col min="9499" max="9499" width="28.5546875" style="4" customWidth="1"/>
    <col min="9500" max="9500" width="4" style="4" customWidth="1"/>
    <col min="9501" max="9501" width="1.6640625" style="4" customWidth="1"/>
    <col min="9502" max="9731" width="8.88671875" style="4"/>
    <col min="9732" max="9732" width="1.6640625" style="4" customWidth="1"/>
    <col min="9733" max="9733" width="3.44140625" style="4" customWidth="1"/>
    <col min="9734" max="9734" width="8.33203125" style="4" customWidth="1"/>
    <col min="9735" max="9735" width="28.5546875" style="4" customWidth="1"/>
    <col min="9736" max="9736" width="4" style="4" customWidth="1"/>
    <col min="9737" max="9737" width="0.88671875" style="4" customWidth="1"/>
    <col min="9738" max="9738" width="3.44140625" style="4" customWidth="1"/>
    <col min="9739" max="9739" width="8.33203125" style="4" customWidth="1"/>
    <col min="9740" max="9740" width="28.5546875" style="4" customWidth="1"/>
    <col min="9741" max="9741" width="4" style="4" customWidth="1"/>
    <col min="9742" max="9742" width="0.88671875" style="4" customWidth="1"/>
    <col min="9743" max="9743" width="3.33203125" style="4" customWidth="1"/>
    <col min="9744" max="9744" width="7.5546875" style="4" customWidth="1"/>
    <col min="9745" max="9745" width="28.5546875" style="4" customWidth="1"/>
    <col min="9746" max="9746" width="4" style="4" customWidth="1"/>
    <col min="9747" max="9747" width="0.88671875" style="4" customWidth="1"/>
    <col min="9748" max="9748" width="3.33203125" style="4" customWidth="1"/>
    <col min="9749" max="9749" width="7.5546875" style="4" customWidth="1"/>
    <col min="9750" max="9750" width="28.5546875" style="4" customWidth="1"/>
    <col min="9751" max="9751" width="4" style="4" customWidth="1"/>
    <col min="9752" max="9752" width="0.88671875" style="4" customWidth="1"/>
    <col min="9753" max="9753" width="3.33203125" style="4" customWidth="1"/>
    <col min="9754" max="9754" width="7.5546875" style="4" customWidth="1"/>
    <col min="9755" max="9755" width="28.5546875" style="4" customWidth="1"/>
    <col min="9756" max="9756" width="4" style="4" customWidth="1"/>
    <col min="9757" max="9757" width="1.6640625" style="4" customWidth="1"/>
    <col min="9758" max="9987" width="8.88671875" style="4"/>
    <col min="9988" max="9988" width="1.6640625" style="4" customWidth="1"/>
    <col min="9989" max="9989" width="3.44140625" style="4" customWidth="1"/>
    <col min="9990" max="9990" width="8.33203125" style="4" customWidth="1"/>
    <col min="9991" max="9991" width="28.5546875" style="4" customWidth="1"/>
    <col min="9992" max="9992" width="4" style="4" customWidth="1"/>
    <col min="9993" max="9993" width="0.88671875" style="4" customWidth="1"/>
    <col min="9994" max="9994" width="3.44140625" style="4" customWidth="1"/>
    <col min="9995" max="9995" width="8.33203125" style="4" customWidth="1"/>
    <col min="9996" max="9996" width="28.5546875" style="4" customWidth="1"/>
    <col min="9997" max="9997" width="4" style="4" customWidth="1"/>
    <col min="9998" max="9998" width="0.88671875" style="4" customWidth="1"/>
    <col min="9999" max="9999" width="3.33203125" style="4" customWidth="1"/>
    <col min="10000" max="10000" width="7.5546875" style="4" customWidth="1"/>
    <col min="10001" max="10001" width="28.5546875" style="4" customWidth="1"/>
    <col min="10002" max="10002" width="4" style="4" customWidth="1"/>
    <col min="10003" max="10003" width="0.88671875" style="4" customWidth="1"/>
    <col min="10004" max="10004" width="3.33203125" style="4" customWidth="1"/>
    <col min="10005" max="10005" width="7.5546875" style="4" customWidth="1"/>
    <col min="10006" max="10006" width="28.5546875" style="4" customWidth="1"/>
    <col min="10007" max="10007" width="4" style="4" customWidth="1"/>
    <col min="10008" max="10008" width="0.88671875" style="4" customWidth="1"/>
    <col min="10009" max="10009" width="3.33203125" style="4" customWidth="1"/>
    <col min="10010" max="10010" width="7.5546875" style="4" customWidth="1"/>
    <col min="10011" max="10011" width="28.5546875" style="4" customWidth="1"/>
    <col min="10012" max="10012" width="4" style="4" customWidth="1"/>
    <col min="10013" max="10013" width="1.6640625" style="4" customWidth="1"/>
    <col min="10014" max="10243" width="8.88671875" style="4"/>
    <col min="10244" max="10244" width="1.6640625" style="4" customWidth="1"/>
    <col min="10245" max="10245" width="3.44140625" style="4" customWidth="1"/>
    <col min="10246" max="10246" width="8.33203125" style="4" customWidth="1"/>
    <col min="10247" max="10247" width="28.5546875" style="4" customWidth="1"/>
    <col min="10248" max="10248" width="4" style="4" customWidth="1"/>
    <col min="10249" max="10249" width="0.88671875" style="4" customWidth="1"/>
    <col min="10250" max="10250" width="3.44140625" style="4" customWidth="1"/>
    <col min="10251" max="10251" width="8.33203125" style="4" customWidth="1"/>
    <col min="10252" max="10252" width="28.5546875" style="4" customWidth="1"/>
    <col min="10253" max="10253" width="4" style="4" customWidth="1"/>
    <col min="10254" max="10254" width="0.88671875" style="4" customWidth="1"/>
    <col min="10255" max="10255" width="3.33203125" style="4" customWidth="1"/>
    <col min="10256" max="10256" width="7.5546875" style="4" customWidth="1"/>
    <col min="10257" max="10257" width="28.5546875" style="4" customWidth="1"/>
    <col min="10258" max="10258" width="4" style="4" customWidth="1"/>
    <col min="10259" max="10259" width="0.88671875" style="4" customWidth="1"/>
    <col min="10260" max="10260" width="3.33203125" style="4" customWidth="1"/>
    <col min="10261" max="10261" width="7.5546875" style="4" customWidth="1"/>
    <col min="10262" max="10262" width="28.5546875" style="4" customWidth="1"/>
    <col min="10263" max="10263" width="4" style="4" customWidth="1"/>
    <col min="10264" max="10264" width="0.88671875" style="4" customWidth="1"/>
    <col min="10265" max="10265" width="3.33203125" style="4" customWidth="1"/>
    <col min="10266" max="10266" width="7.5546875" style="4" customWidth="1"/>
    <col min="10267" max="10267" width="28.5546875" style="4" customWidth="1"/>
    <col min="10268" max="10268" width="4" style="4" customWidth="1"/>
    <col min="10269" max="10269" width="1.6640625" style="4" customWidth="1"/>
    <col min="10270" max="10499" width="8.88671875" style="4"/>
    <col min="10500" max="10500" width="1.6640625" style="4" customWidth="1"/>
    <col min="10501" max="10501" width="3.44140625" style="4" customWidth="1"/>
    <col min="10502" max="10502" width="8.33203125" style="4" customWidth="1"/>
    <col min="10503" max="10503" width="28.5546875" style="4" customWidth="1"/>
    <col min="10504" max="10504" width="4" style="4" customWidth="1"/>
    <col min="10505" max="10505" width="0.88671875" style="4" customWidth="1"/>
    <col min="10506" max="10506" width="3.44140625" style="4" customWidth="1"/>
    <col min="10507" max="10507" width="8.33203125" style="4" customWidth="1"/>
    <col min="10508" max="10508" width="28.5546875" style="4" customWidth="1"/>
    <col min="10509" max="10509" width="4" style="4" customWidth="1"/>
    <col min="10510" max="10510" width="0.88671875" style="4" customWidth="1"/>
    <col min="10511" max="10511" width="3.33203125" style="4" customWidth="1"/>
    <col min="10512" max="10512" width="7.5546875" style="4" customWidth="1"/>
    <col min="10513" max="10513" width="28.5546875" style="4" customWidth="1"/>
    <col min="10514" max="10514" width="4" style="4" customWidth="1"/>
    <col min="10515" max="10515" width="0.88671875" style="4" customWidth="1"/>
    <col min="10516" max="10516" width="3.33203125" style="4" customWidth="1"/>
    <col min="10517" max="10517" width="7.5546875" style="4" customWidth="1"/>
    <col min="10518" max="10518" width="28.5546875" style="4" customWidth="1"/>
    <col min="10519" max="10519" width="4" style="4" customWidth="1"/>
    <col min="10520" max="10520" width="0.88671875" style="4" customWidth="1"/>
    <col min="10521" max="10521" width="3.33203125" style="4" customWidth="1"/>
    <col min="10522" max="10522" width="7.5546875" style="4" customWidth="1"/>
    <col min="10523" max="10523" width="28.5546875" style="4" customWidth="1"/>
    <col min="10524" max="10524" width="4" style="4" customWidth="1"/>
    <col min="10525" max="10525" width="1.6640625" style="4" customWidth="1"/>
    <col min="10526" max="10755" width="8.88671875" style="4"/>
    <col min="10756" max="10756" width="1.6640625" style="4" customWidth="1"/>
    <col min="10757" max="10757" width="3.44140625" style="4" customWidth="1"/>
    <col min="10758" max="10758" width="8.33203125" style="4" customWidth="1"/>
    <col min="10759" max="10759" width="28.5546875" style="4" customWidth="1"/>
    <col min="10760" max="10760" width="4" style="4" customWidth="1"/>
    <col min="10761" max="10761" width="0.88671875" style="4" customWidth="1"/>
    <col min="10762" max="10762" width="3.44140625" style="4" customWidth="1"/>
    <col min="10763" max="10763" width="8.33203125" style="4" customWidth="1"/>
    <col min="10764" max="10764" width="28.5546875" style="4" customWidth="1"/>
    <col min="10765" max="10765" width="4" style="4" customWidth="1"/>
    <col min="10766" max="10766" width="0.88671875" style="4" customWidth="1"/>
    <col min="10767" max="10767" width="3.33203125" style="4" customWidth="1"/>
    <col min="10768" max="10768" width="7.5546875" style="4" customWidth="1"/>
    <col min="10769" max="10769" width="28.5546875" style="4" customWidth="1"/>
    <col min="10770" max="10770" width="4" style="4" customWidth="1"/>
    <col min="10771" max="10771" width="0.88671875" style="4" customWidth="1"/>
    <col min="10772" max="10772" width="3.33203125" style="4" customWidth="1"/>
    <col min="10773" max="10773" width="7.5546875" style="4" customWidth="1"/>
    <col min="10774" max="10774" width="28.5546875" style="4" customWidth="1"/>
    <col min="10775" max="10775" width="4" style="4" customWidth="1"/>
    <col min="10776" max="10776" width="0.88671875" style="4" customWidth="1"/>
    <col min="10777" max="10777" width="3.33203125" style="4" customWidth="1"/>
    <col min="10778" max="10778" width="7.5546875" style="4" customWidth="1"/>
    <col min="10779" max="10779" width="28.5546875" style="4" customWidth="1"/>
    <col min="10780" max="10780" width="4" style="4" customWidth="1"/>
    <col min="10781" max="10781" width="1.6640625" style="4" customWidth="1"/>
    <col min="10782" max="11011" width="8.88671875" style="4"/>
    <col min="11012" max="11012" width="1.6640625" style="4" customWidth="1"/>
    <col min="11013" max="11013" width="3.44140625" style="4" customWidth="1"/>
    <col min="11014" max="11014" width="8.33203125" style="4" customWidth="1"/>
    <col min="11015" max="11015" width="28.5546875" style="4" customWidth="1"/>
    <col min="11016" max="11016" width="4" style="4" customWidth="1"/>
    <col min="11017" max="11017" width="0.88671875" style="4" customWidth="1"/>
    <col min="11018" max="11018" width="3.44140625" style="4" customWidth="1"/>
    <col min="11019" max="11019" width="8.33203125" style="4" customWidth="1"/>
    <col min="11020" max="11020" width="28.5546875" style="4" customWidth="1"/>
    <col min="11021" max="11021" width="4" style="4" customWidth="1"/>
    <col min="11022" max="11022" width="0.88671875" style="4" customWidth="1"/>
    <col min="11023" max="11023" width="3.33203125" style="4" customWidth="1"/>
    <col min="11024" max="11024" width="7.5546875" style="4" customWidth="1"/>
    <col min="11025" max="11025" width="28.5546875" style="4" customWidth="1"/>
    <col min="11026" max="11026" width="4" style="4" customWidth="1"/>
    <col min="11027" max="11027" width="0.88671875" style="4" customWidth="1"/>
    <col min="11028" max="11028" width="3.33203125" style="4" customWidth="1"/>
    <col min="11029" max="11029" width="7.5546875" style="4" customWidth="1"/>
    <col min="11030" max="11030" width="28.5546875" style="4" customWidth="1"/>
    <col min="11031" max="11031" width="4" style="4" customWidth="1"/>
    <col min="11032" max="11032" width="0.88671875" style="4" customWidth="1"/>
    <col min="11033" max="11033" width="3.33203125" style="4" customWidth="1"/>
    <col min="11034" max="11034" width="7.5546875" style="4" customWidth="1"/>
    <col min="11035" max="11035" width="28.5546875" style="4" customWidth="1"/>
    <col min="11036" max="11036" width="4" style="4" customWidth="1"/>
    <col min="11037" max="11037" width="1.6640625" style="4" customWidth="1"/>
    <col min="11038" max="11267" width="8.88671875" style="4"/>
    <col min="11268" max="11268" width="1.6640625" style="4" customWidth="1"/>
    <col min="11269" max="11269" width="3.44140625" style="4" customWidth="1"/>
    <col min="11270" max="11270" width="8.33203125" style="4" customWidth="1"/>
    <col min="11271" max="11271" width="28.5546875" style="4" customWidth="1"/>
    <col min="11272" max="11272" width="4" style="4" customWidth="1"/>
    <col min="11273" max="11273" width="0.88671875" style="4" customWidth="1"/>
    <col min="11274" max="11274" width="3.44140625" style="4" customWidth="1"/>
    <col min="11275" max="11275" width="8.33203125" style="4" customWidth="1"/>
    <col min="11276" max="11276" width="28.5546875" style="4" customWidth="1"/>
    <col min="11277" max="11277" width="4" style="4" customWidth="1"/>
    <col min="11278" max="11278" width="0.88671875" style="4" customWidth="1"/>
    <col min="11279" max="11279" width="3.33203125" style="4" customWidth="1"/>
    <col min="11280" max="11280" width="7.5546875" style="4" customWidth="1"/>
    <col min="11281" max="11281" width="28.5546875" style="4" customWidth="1"/>
    <col min="11282" max="11282" width="4" style="4" customWidth="1"/>
    <col min="11283" max="11283" width="0.88671875" style="4" customWidth="1"/>
    <col min="11284" max="11284" width="3.33203125" style="4" customWidth="1"/>
    <col min="11285" max="11285" width="7.5546875" style="4" customWidth="1"/>
    <col min="11286" max="11286" width="28.5546875" style="4" customWidth="1"/>
    <col min="11287" max="11287" width="4" style="4" customWidth="1"/>
    <col min="11288" max="11288" width="0.88671875" style="4" customWidth="1"/>
    <col min="11289" max="11289" width="3.33203125" style="4" customWidth="1"/>
    <col min="11290" max="11290" width="7.5546875" style="4" customWidth="1"/>
    <col min="11291" max="11291" width="28.5546875" style="4" customWidth="1"/>
    <col min="11292" max="11292" width="4" style="4" customWidth="1"/>
    <col min="11293" max="11293" width="1.6640625" style="4" customWidth="1"/>
    <col min="11294" max="11523" width="8.88671875" style="4"/>
    <col min="11524" max="11524" width="1.6640625" style="4" customWidth="1"/>
    <col min="11525" max="11525" width="3.44140625" style="4" customWidth="1"/>
    <col min="11526" max="11526" width="8.33203125" style="4" customWidth="1"/>
    <col min="11527" max="11527" width="28.5546875" style="4" customWidth="1"/>
    <col min="11528" max="11528" width="4" style="4" customWidth="1"/>
    <col min="11529" max="11529" width="0.88671875" style="4" customWidth="1"/>
    <col min="11530" max="11530" width="3.44140625" style="4" customWidth="1"/>
    <col min="11531" max="11531" width="8.33203125" style="4" customWidth="1"/>
    <col min="11532" max="11532" width="28.5546875" style="4" customWidth="1"/>
    <col min="11533" max="11533" width="4" style="4" customWidth="1"/>
    <col min="11534" max="11534" width="0.88671875" style="4" customWidth="1"/>
    <col min="11535" max="11535" width="3.33203125" style="4" customWidth="1"/>
    <col min="11536" max="11536" width="7.5546875" style="4" customWidth="1"/>
    <col min="11537" max="11537" width="28.5546875" style="4" customWidth="1"/>
    <col min="11538" max="11538" width="4" style="4" customWidth="1"/>
    <col min="11539" max="11539" width="0.88671875" style="4" customWidth="1"/>
    <col min="11540" max="11540" width="3.33203125" style="4" customWidth="1"/>
    <col min="11541" max="11541" width="7.5546875" style="4" customWidth="1"/>
    <col min="11542" max="11542" width="28.5546875" style="4" customWidth="1"/>
    <col min="11543" max="11543" width="4" style="4" customWidth="1"/>
    <col min="11544" max="11544" width="0.88671875" style="4" customWidth="1"/>
    <col min="11545" max="11545" width="3.33203125" style="4" customWidth="1"/>
    <col min="11546" max="11546" width="7.5546875" style="4" customWidth="1"/>
    <col min="11547" max="11547" width="28.5546875" style="4" customWidth="1"/>
    <col min="11548" max="11548" width="4" style="4" customWidth="1"/>
    <col min="11549" max="11549" width="1.6640625" style="4" customWidth="1"/>
    <col min="11550" max="11779" width="8.88671875" style="4"/>
    <col min="11780" max="11780" width="1.6640625" style="4" customWidth="1"/>
    <col min="11781" max="11781" width="3.44140625" style="4" customWidth="1"/>
    <col min="11782" max="11782" width="8.33203125" style="4" customWidth="1"/>
    <col min="11783" max="11783" width="28.5546875" style="4" customWidth="1"/>
    <col min="11784" max="11784" width="4" style="4" customWidth="1"/>
    <col min="11785" max="11785" width="0.88671875" style="4" customWidth="1"/>
    <col min="11786" max="11786" width="3.44140625" style="4" customWidth="1"/>
    <col min="11787" max="11787" width="8.33203125" style="4" customWidth="1"/>
    <col min="11788" max="11788" width="28.5546875" style="4" customWidth="1"/>
    <col min="11789" max="11789" width="4" style="4" customWidth="1"/>
    <col min="11790" max="11790" width="0.88671875" style="4" customWidth="1"/>
    <col min="11791" max="11791" width="3.33203125" style="4" customWidth="1"/>
    <col min="11792" max="11792" width="7.5546875" style="4" customWidth="1"/>
    <col min="11793" max="11793" width="28.5546875" style="4" customWidth="1"/>
    <col min="11794" max="11794" width="4" style="4" customWidth="1"/>
    <col min="11795" max="11795" width="0.88671875" style="4" customWidth="1"/>
    <col min="11796" max="11796" width="3.33203125" style="4" customWidth="1"/>
    <col min="11797" max="11797" width="7.5546875" style="4" customWidth="1"/>
    <col min="11798" max="11798" width="28.5546875" style="4" customWidth="1"/>
    <col min="11799" max="11799" width="4" style="4" customWidth="1"/>
    <col min="11800" max="11800" width="0.88671875" style="4" customWidth="1"/>
    <col min="11801" max="11801" width="3.33203125" style="4" customWidth="1"/>
    <col min="11802" max="11802" width="7.5546875" style="4" customWidth="1"/>
    <col min="11803" max="11803" width="28.5546875" style="4" customWidth="1"/>
    <col min="11804" max="11804" width="4" style="4" customWidth="1"/>
    <col min="11805" max="11805" width="1.6640625" style="4" customWidth="1"/>
    <col min="11806" max="12035" width="8.88671875" style="4"/>
    <col min="12036" max="12036" width="1.6640625" style="4" customWidth="1"/>
    <col min="12037" max="12037" width="3.44140625" style="4" customWidth="1"/>
    <col min="12038" max="12038" width="8.33203125" style="4" customWidth="1"/>
    <col min="12039" max="12039" width="28.5546875" style="4" customWidth="1"/>
    <col min="12040" max="12040" width="4" style="4" customWidth="1"/>
    <col min="12041" max="12041" width="0.88671875" style="4" customWidth="1"/>
    <col min="12042" max="12042" width="3.44140625" style="4" customWidth="1"/>
    <col min="12043" max="12043" width="8.33203125" style="4" customWidth="1"/>
    <col min="12044" max="12044" width="28.5546875" style="4" customWidth="1"/>
    <col min="12045" max="12045" width="4" style="4" customWidth="1"/>
    <col min="12046" max="12046" width="0.88671875" style="4" customWidth="1"/>
    <col min="12047" max="12047" width="3.33203125" style="4" customWidth="1"/>
    <col min="12048" max="12048" width="7.5546875" style="4" customWidth="1"/>
    <col min="12049" max="12049" width="28.5546875" style="4" customWidth="1"/>
    <col min="12050" max="12050" width="4" style="4" customWidth="1"/>
    <col min="12051" max="12051" width="0.88671875" style="4" customWidth="1"/>
    <col min="12052" max="12052" width="3.33203125" style="4" customWidth="1"/>
    <col min="12053" max="12053" width="7.5546875" style="4" customWidth="1"/>
    <col min="12054" max="12054" width="28.5546875" style="4" customWidth="1"/>
    <col min="12055" max="12055" width="4" style="4" customWidth="1"/>
    <col min="12056" max="12056" width="0.88671875" style="4" customWidth="1"/>
    <col min="12057" max="12057" width="3.33203125" style="4" customWidth="1"/>
    <col min="12058" max="12058" width="7.5546875" style="4" customWidth="1"/>
    <col min="12059" max="12059" width="28.5546875" style="4" customWidth="1"/>
    <col min="12060" max="12060" width="4" style="4" customWidth="1"/>
    <col min="12061" max="12061" width="1.6640625" style="4" customWidth="1"/>
    <col min="12062" max="12291" width="8.88671875" style="4"/>
    <col min="12292" max="12292" width="1.6640625" style="4" customWidth="1"/>
    <col min="12293" max="12293" width="3.44140625" style="4" customWidth="1"/>
    <col min="12294" max="12294" width="8.33203125" style="4" customWidth="1"/>
    <col min="12295" max="12295" width="28.5546875" style="4" customWidth="1"/>
    <col min="12296" max="12296" width="4" style="4" customWidth="1"/>
    <col min="12297" max="12297" width="0.88671875" style="4" customWidth="1"/>
    <col min="12298" max="12298" width="3.44140625" style="4" customWidth="1"/>
    <col min="12299" max="12299" width="8.33203125" style="4" customWidth="1"/>
    <col min="12300" max="12300" width="28.5546875" style="4" customWidth="1"/>
    <col min="12301" max="12301" width="4" style="4" customWidth="1"/>
    <col min="12302" max="12302" width="0.88671875" style="4" customWidth="1"/>
    <col min="12303" max="12303" width="3.33203125" style="4" customWidth="1"/>
    <col min="12304" max="12304" width="7.5546875" style="4" customWidth="1"/>
    <col min="12305" max="12305" width="28.5546875" style="4" customWidth="1"/>
    <col min="12306" max="12306" width="4" style="4" customWidth="1"/>
    <col min="12307" max="12307" width="0.88671875" style="4" customWidth="1"/>
    <col min="12308" max="12308" width="3.33203125" style="4" customWidth="1"/>
    <col min="12309" max="12309" width="7.5546875" style="4" customWidth="1"/>
    <col min="12310" max="12310" width="28.5546875" style="4" customWidth="1"/>
    <col min="12311" max="12311" width="4" style="4" customWidth="1"/>
    <col min="12312" max="12312" width="0.88671875" style="4" customWidth="1"/>
    <col min="12313" max="12313" width="3.33203125" style="4" customWidth="1"/>
    <col min="12314" max="12314" width="7.5546875" style="4" customWidth="1"/>
    <col min="12315" max="12315" width="28.5546875" style="4" customWidth="1"/>
    <col min="12316" max="12316" width="4" style="4" customWidth="1"/>
    <col min="12317" max="12317" width="1.6640625" style="4" customWidth="1"/>
    <col min="12318" max="12547" width="8.88671875" style="4"/>
    <col min="12548" max="12548" width="1.6640625" style="4" customWidth="1"/>
    <col min="12549" max="12549" width="3.44140625" style="4" customWidth="1"/>
    <col min="12550" max="12550" width="8.33203125" style="4" customWidth="1"/>
    <col min="12551" max="12551" width="28.5546875" style="4" customWidth="1"/>
    <col min="12552" max="12552" width="4" style="4" customWidth="1"/>
    <col min="12553" max="12553" width="0.88671875" style="4" customWidth="1"/>
    <col min="12554" max="12554" width="3.44140625" style="4" customWidth="1"/>
    <col min="12555" max="12555" width="8.33203125" style="4" customWidth="1"/>
    <col min="12556" max="12556" width="28.5546875" style="4" customWidth="1"/>
    <col min="12557" max="12557" width="4" style="4" customWidth="1"/>
    <col min="12558" max="12558" width="0.88671875" style="4" customWidth="1"/>
    <col min="12559" max="12559" width="3.33203125" style="4" customWidth="1"/>
    <col min="12560" max="12560" width="7.5546875" style="4" customWidth="1"/>
    <col min="12561" max="12561" width="28.5546875" style="4" customWidth="1"/>
    <col min="12562" max="12562" width="4" style="4" customWidth="1"/>
    <col min="12563" max="12563" width="0.88671875" style="4" customWidth="1"/>
    <col min="12564" max="12564" width="3.33203125" style="4" customWidth="1"/>
    <col min="12565" max="12565" width="7.5546875" style="4" customWidth="1"/>
    <col min="12566" max="12566" width="28.5546875" style="4" customWidth="1"/>
    <col min="12567" max="12567" width="4" style="4" customWidth="1"/>
    <col min="12568" max="12568" width="0.88671875" style="4" customWidth="1"/>
    <col min="12569" max="12569" width="3.33203125" style="4" customWidth="1"/>
    <col min="12570" max="12570" width="7.5546875" style="4" customWidth="1"/>
    <col min="12571" max="12571" width="28.5546875" style="4" customWidth="1"/>
    <col min="12572" max="12572" width="4" style="4" customWidth="1"/>
    <col min="12573" max="12573" width="1.6640625" style="4" customWidth="1"/>
    <col min="12574" max="12803" width="8.88671875" style="4"/>
    <col min="12804" max="12804" width="1.6640625" style="4" customWidth="1"/>
    <col min="12805" max="12805" width="3.44140625" style="4" customWidth="1"/>
    <col min="12806" max="12806" width="8.33203125" style="4" customWidth="1"/>
    <col min="12807" max="12807" width="28.5546875" style="4" customWidth="1"/>
    <col min="12808" max="12808" width="4" style="4" customWidth="1"/>
    <col min="12809" max="12809" width="0.88671875" style="4" customWidth="1"/>
    <col min="12810" max="12810" width="3.44140625" style="4" customWidth="1"/>
    <col min="12811" max="12811" width="8.33203125" style="4" customWidth="1"/>
    <col min="12812" max="12812" width="28.5546875" style="4" customWidth="1"/>
    <col min="12813" max="12813" width="4" style="4" customWidth="1"/>
    <col min="12814" max="12814" width="0.88671875" style="4" customWidth="1"/>
    <col min="12815" max="12815" width="3.33203125" style="4" customWidth="1"/>
    <col min="12816" max="12816" width="7.5546875" style="4" customWidth="1"/>
    <col min="12817" max="12817" width="28.5546875" style="4" customWidth="1"/>
    <col min="12818" max="12818" width="4" style="4" customWidth="1"/>
    <col min="12819" max="12819" width="0.88671875" style="4" customWidth="1"/>
    <col min="12820" max="12820" width="3.33203125" style="4" customWidth="1"/>
    <col min="12821" max="12821" width="7.5546875" style="4" customWidth="1"/>
    <col min="12822" max="12822" width="28.5546875" style="4" customWidth="1"/>
    <col min="12823" max="12823" width="4" style="4" customWidth="1"/>
    <col min="12824" max="12824" width="0.88671875" style="4" customWidth="1"/>
    <col min="12825" max="12825" width="3.33203125" style="4" customWidth="1"/>
    <col min="12826" max="12826" width="7.5546875" style="4" customWidth="1"/>
    <col min="12827" max="12827" width="28.5546875" style="4" customWidth="1"/>
    <col min="12828" max="12828" width="4" style="4" customWidth="1"/>
    <col min="12829" max="12829" width="1.6640625" style="4" customWidth="1"/>
    <col min="12830" max="13059" width="8.88671875" style="4"/>
    <col min="13060" max="13060" width="1.6640625" style="4" customWidth="1"/>
    <col min="13061" max="13061" width="3.44140625" style="4" customWidth="1"/>
    <col min="13062" max="13062" width="8.33203125" style="4" customWidth="1"/>
    <col min="13063" max="13063" width="28.5546875" style="4" customWidth="1"/>
    <col min="13064" max="13064" width="4" style="4" customWidth="1"/>
    <col min="13065" max="13065" width="0.88671875" style="4" customWidth="1"/>
    <col min="13066" max="13066" width="3.44140625" style="4" customWidth="1"/>
    <col min="13067" max="13067" width="8.33203125" style="4" customWidth="1"/>
    <col min="13068" max="13068" width="28.5546875" style="4" customWidth="1"/>
    <col min="13069" max="13069" width="4" style="4" customWidth="1"/>
    <col min="13070" max="13070" width="0.88671875" style="4" customWidth="1"/>
    <col min="13071" max="13071" width="3.33203125" style="4" customWidth="1"/>
    <col min="13072" max="13072" width="7.5546875" style="4" customWidth="1"/>
    <col min="13073" max="13073" width="28.5546875" style="4" customWidth="1"/>
    <col min="13074" max="13074" width="4" style="4" customWidth="1"/>
    <col min="13075" max="13075" width="0.88671875" style="4" customWidth="1"/>
    <col min="13076" max="13076" width="3.33203125" style="4" customWidth="1"/>
    <col min="13077" max="13077" width="7.5546875" style="4" customWidth="1"/>
    <col min="13078" max="13078" width="28.5546875" style="4" customWidth="1"/>
    <col min="13079" max="13079" width="4" style="4" customWidth="1"/>
    <col min="13080" max="13080" width="0.88671875" style="4" customWidth="1"/>
    <col min="13081" max="13081" width="3.33203125" style="4" customWidth="1"/>
    <col min="13082" max="13082" width="7.5546875" style="4" customWidth="1"/>
    <col min="13083" max="13083" width="28.5546875" style="4" customWidth="1"/>
    <col min="13084" max="13084" width="4" style="4" customWidth="1"/>
    <col min="13085" max="13085" width="1.6640625" style="4" customWidth="1"/>
    <col min="13086" max="13315" width="8.88671875" style="4"/>
    <col min="13316" max="13316" width="1.6640625" style="4" customWidth="1"/>
    <col min="13317" max="13317" width="3.44140625" style="4" customWidth="1"/>
    <col min="13318" max="13318" width="8.33203125" style="4" customWidth="1"/>
    <col min="13319" max="13319" width="28.5546875" style="4" customWidth="1"/>
    <col min="13320" max="13320" width="4" style="4" customWidth="1"/>
    <col min="13321" max="13321" width="0.88671875" style="4" customWidth="1"/>
    <col min="13322" max="13322" width="3.44140625" style="4" customWidth="1"/>
    <col min="13323" max="13323" width="8.33203125" style="4" customWidth="1"/>
    <col min="13324" max="13324" width="28.5546875" style="4" customWidth="1"/>
    <col min="13325" max="13325" width="4" style="4" customWidth="1"/>
    <col min="13326" max="13326" width="0.88671875" style="4" customWidth="1"/>
    <col min="13327" max="13327" width="3.33203125" style="4" customWidth="1"/>
    <col min="13328" max="13328" width="7.5546875" style="4" customWidth="1"/>
    <col min="13329" max="13329" width="28.5546875" style="4" customWidth="1"/>
    <col min="13330" max="13330" width="4" style="4" customWidth="1"/>
    <col min="13331" max="13331" width="0.88671875" style="4" customWidth="1"/>
    <col min="13332" max="13332" width="3.33203125" style="4" customWidth="1"/>
    <col min="13333" max="13333" width="7.5546875" style="4" customWidth="1"/>
    <col min="13334" max="13334" width="28.5546875" style="4" customWidth="1"/>
    <col min="13335" max="13335" width="4" style="4" customWidth="1"/>
    <col min="13336" max="13336" width="0.88671875" style="4" customWidth="1"/>
    <col min="13337" max="13337" width="3.33203125" style="4" customWidth="1"/>
    <col min="13338" max="13338" width="7.5546875" style="4" customWidth="1"/>
    <col min="13339" max="13339" width="28.5546875" style="4" customWidth="1"/>
    <col min="13340" max="13340" width="4" style="4" customWidth="1"/>
    <col min="13341" max="13341" width="1.6640625" style="4" customWidth="1"/>
    <col min="13342" max="13571" width="8.88671875" style="4"/>
    <col min="13572" max="13572" width="1.6640625" style="4" customWidth="1"/>
    <col min="13573" max="13573" width="3.44140625" style="4" customWidth="1"/>
    <col min="13574" max="13574" width="8.33203125" style="4" customWidth="1"/>
    <col min="13575" max="13575" width="28.5546875" style="4" customWidth="1"/>
    <col min="13576" max="13576" width="4" style="4" customWidth="1"/>
    <col min="13577" max="13577" width="0.88671875" style="4" customWidth="1"/>
    <col min="13578" max="13578" width="3.44140625" style="4" customWidth="1"/>
    <col min="13579" max="13579" width="8.33203125" style="4" customWidth="1"/>
    <col min="13580" max="13580" width="28.5546875" style="4" customWidth="1"/>
    <col min="13581" max="13581" width="4" style="4" customWidth="1"/>
    <col min="13582" max="13582" width="0.88671875" style="4" customWidth="1"/>
    <col min="13583" max="13583" width="3.33203125" style="4" customWidth="1"/>
    <col min="13584" max="13584" width="7.5546875" style="4" customWidth="1"/>
    <col min="13585" max="13585" width="28.5546875" style="4" customWidth="1"/>
    <col min="13586" max="13586" width="4" style="4" customWidth="1"/>
    <col min="13587" max="13587" width="0.88671875" style="4" customWidth="1"/>
    <col min="13588" max="13588" width="3.33203125" style="4" customWidth="1"/>
    <col min="13589" max="13589" width="7.5546875" style="4" customWidth="1"/>
    <col min="13590" max="13590" width="28.5546875" style="4" customWidth="1"/>
    <col min="13591" max="13591" width="4" style="4" customWidth="1"/>
    <col min="13592" max="13592" width="0.88671875" style="4" customWidth="1"/>
    <col min="13593" max="13593" width="3.33203125" style="4" customWidth="1"/>
    <col min="13594" max="13594" width="7.5546875" style="4" customWidth="1"/>
    <col min="13595" max="13595" width="28.5546875" style="4" customWidth="1"/>
    <col min="13596" max="13596" width="4" style="4" customWidth="1"/>
    <col min="13597" max="13597" width="1.6640625" style="4" customWidth="1"/>
    <col min="13598" max="13827" width="8.88671875" style="4"/>
    <col min="13828" max="13828" width="1.6640625" style="4" customWidth="1"/>
    <col min="13829" max="13829" width="3.44140625" style="4" customWidth="1"/>
    <col min="13830" max="13830" width="8.33203125" style="4" customWidth="1"/>
    <col min="13831" max="13831" width="28.5546875" style="4" customWidth="1"/>
    <col min="13832" max="13832" width="4" style="4" customWidth="1"/>
    <col min="13833" max="13833" width="0.88671875" style="4" customWidth="1"/>
    <col min="13834" max="13834" width="3.44140625" style="4" customWidth="1"/>
    <col min="13835" max="13835" width="8.33203125" style="4" customWidth="1"/>
    <col min="13836" max="13836" width="28.5546875" style="4" customWidth="1"/>
    <col min="13837" max="13837" width="4" style="4" customWidth="1"/>
    <col min="13838" max="13838" width="0.88671875" style="4" customWidth="1"/>
    <col min="13839" max="13839" width="3.33203125" style="4" customWidth="1"/>
    <col min="13840" max="13840" width="7.5546875" style="4" customWidth="1"/>
    <col min="13841" max="13841" width="28.5546875" style="4" customWidth="1"/>
    <col min="13842" max="13842" width="4" style="4" customWidth="1"/>
    <col min="13843" max="13843" width="0.88671875" style="4" customWidth="1"/>
    <col min="13844" max="13844" width="3.33203125" style="4" customWidth="1"/>
    <col min="13845" max="13845" width="7.5546875" style="4" customWidth="1"/>
    <col min="13846" max="13846" width="28.5546875" style="4" customWidth="1"/>
    <col min="13847" max="13847" width="4" style="4" customWidth="1"/>
    <col min="13848" max="13848" width="0.88671875" style="4" customWidth="1"/>
    <col min="13849" max="13849" width="3.33203125" style="4" customWidth="1"/>
    <col min="13850" max="13850" width="7.5546875" style="4" customWidth="1"/>
    <col min="13851" max="13851" width="28.5546875" style="4" customWidth="1"/>
    <col min="13852" max="13852" width="4" style="4" customWidth="1"/>
    <col min="13853" max="13853" width="1.6640625" style="4" customWidth="1"/>
    <col min="13854" max="14083" width="8.88671875" style="4"/>
    <col min="14084" max="14084" width="1.6640625" style="4" customWidth="1"/>
    <col min="14085" max="14085" width="3.44140625" style="4" customWidth="1"/>
    <col min="14086" max="14086" width="8.33203125" style="4" customWidth="1"/>
    <col min="14087" max="14087" width="28.5546875" style="4" customWidth="1"/>
    <col min="14088" max="14088" width="4" style="4" customWidth="1"/>
    <col min="14089" max="14089" width="0.88671875" style="4" customWidth="1"/>
    <col min="14090" max="14090" width="3.44140625" style="4" customWidth="1"/>
    <col min="14091" max="14091" width="8.33203125" style="4" customWidth="1"/>
    <col min="14092" max="14092" width="28.5546875" style="4" customWidth="1"/>
    <col min="14093" max="14093" width="4" style="4" customWidth="1"/>
    <col min="14094" max="14094" width="0.88671875" style="4" customWidth="1"/>
    <col min="14095" max="14095" width="3.33203125" style="4" customWidth="1"/>
    <col min="14096" max="14096" width="7.5546875" style="4" customWidth="1"/>
    <col min="14097" max="14097" width="28.5546875" style="4" customWidth="1"/>
    <col min="14098" max="14098" width="4" style="4" customWidth="1"/>
    <col min="14099" max="14099" width="0.88671875" style="4" customWidth="1"/>
    <col min="14100" max="14100" width="3.33203125" style="4" customWidth="1"/>
    <col min="14101" max="14101" width="7.5546875" style="4" customWidth="1"/>
    <col min="14102" max="14102" width="28.5546875" style="4" customWidth="1"/>
    <col min="14103" max="14103" width="4" style="4" customWidth="1"/>
    <col min="14104" max="14104" width="0.88671875" style="4" customWidth="1"/>
    <col min="14105" max="14105" width="3.33203125" style="4" customWidth="1"/>
    <col min="14106" max="14106" width="7.5546875" style="4" customWidth="1"/>
    <col min="14107" max="14107" width="28.5546875" style="4" customWidth="1"/>
    <col min="14108" max="14108" width="4" style="4" customWidth="1"/>
    <col min="14109" max="14109" width="1.6640625" style="4" customWidth="1"/>
    <col min="14110" max="14339" width="8.88671875" style="4"/>
    <col min="14340" max="14340" width="1.6640625" style="4" customWidth="1"/>
    <col min="14341" max="14341" width="3.44140625" style="4" customWidth="1"/>
    <col min="14342" max="14342" width="8.33203125" style="4" customWidth="1"/>
    <col min="14343" max="14343" width="28.5546875" style="4" customWidth="1"/>
    <col min="14344" max="14344" width="4" style="4" customWidth="1"/>
    <col min="14345" max="14345" width="0.88671875" style="4" customWidth="1"/>
    <col min="14346" max="14346" width="3.44140625" style="4" customWidth="1"/>
    <col min="14347" max="14347" width="8.33203125" style="4" customWidth="1"/>
    <col min="14348" max="14348" width="28.5546875" style="4" customWidth="1"/>
    <col min="14349" max="14349" width="4" style="4" customWidth="1"/>
    <col min="14350" max="14350" width="0.88671875" style="4" customWidth="1"/>
    <col min="14351" max="14351" width="3.33203125" style="4" customWidth="1"/>
    <col min="14352" max="14352" width="7.5546875" style="4" customWidth="1"/>
    <col min="14353" max="14353" width="28.5546875" style="4" customWidth="1"/>
    <col min="14354" max="14354" width="4" style="4" customWidth="1"/>
    <col min="14355" max="14355" width="0.88671875" style="4" customWidth="1"/>
    <col min="14356" max="14356" width="3.33203125" style="4" customWidth="1"/>
    <col min="14357" max="14357" width="7.5546875" style="4" customWidth="1"/>
    <col min="14358" max="14358" width="28.5546875" style="4" customWidth="1"/>
    <col min="14359" max="14359" width="4" style="4" customWidth="1"/>
    <col min="14360" max="14360" width="0.88671875" style="4" customWidth="1"/>
    <col min="14361" max="14361" width="3.33203125" style="4" customWidth="1"/>
    <col min="14362" max="14362" width="7.5546875" style="4" customWidth="1"/>
    <col min="14363" max="14363" width="28.5546875" style="4" customWidth="1"/>
    <col min="14364" max="14364" width="4" style="4" customWidth="1"/>
    <col min="14365" max="14365" width="1.6640625" style="4" customWidth="1"/>
    <col min="14366" max="14595" width="8.88671875" style="4"/>
    <col min="14596" max="14596" width="1.6640625" style="4" customWidth="1"/>
    <col min="14597" max="14597" width="3.44140625" style="4" customWidth="1"/>
    <col min="14598" max="14598" width="8.33203125" style="4" customWidth="1"/>
    <col min="14599" max="14599" width="28.5546875" style="4" customWidth="1"/>
    <col min="14600" max="14600" width="4" style="4" customWidth="1"/>
    <col min="14601" max="14601" width="0.88671875" style="4" customWidth="1"/>
    <col min="14602" max="14602" width="3.44140625" style="4" customWidth="1"/>
    <col min="14603" max="14603" width="8.33203125" style="4" customWidth="1"/>
    <col min="14604" max="14604" width="28.5546875" style="4" customWidth="1"/>
    <col min="14605" max="14605" width="4" style="4" customWidth="1"/>
    <col min="14606" max="14606" width="0.88671875" style="4" customWidth="1"/>
    <col min="14607" max="14607" width="3.33203125" style="4" customWidth="1"/>
    <col min="14608" max="14608" width="7.5546875" style="4" customWidth="1"/>
    <col min="14609" max="14609" width="28.5546875" style="4" customWidth="1"/>
    <col min="14610" max="14610" width="4" style="4" customWidth="1"/>
    <col min="14611" max="14611" width="0.88671875" style="4" customWidth="1"/>
    <col min="14612" max="14612" width="3.33203125" style="4" customWidth="1"/>
    <col min="14613" max="14613" width="7.5546875" style="4" customWidth="1"/>
    <col min="14614" max="14614" width="28.5546875" style="4" customWidth="1"/>
    <col min="14615" max="14615" width="4" style="4" customWidth="1"/>
    <col min="14616" max="14616" width="0.88671875" style="4" customWidth="1"/>
    <col min="14617" max="14617" width="3.33203125" style="4" customWidth="1"/>
    <col min="14618" max="14618" width="7.5546875" style="4" customWidth="1"/>
    <col min="14619" max="14619" width="28.5546875" style="4" customWidth="1"/>
    <col min="14620" max="14620" width="4" style="4" customWidth="1"/>
    <col min="14621" max="14621" width="1.6640625" style="4" customWidth="1"/>
    <col min="14622" max="14851" width="8.88671875" style="4"/>
    <col min="14852" max="14852" width="1.6640625" style="4" customWidth="1"/>
    <col min="14853" max="14853" width="3.44140625" style="4" customWidth="1"/>
    <col min="14854" max="14854" width="8.33203125" style="4" customWidth="1"/>
    <col min="14855" max="14855" width="28.5546875" style="4" customWidth="1"/>
    <col min="14856" max="14856" width="4" style="4" customWidth="1"/>
    <col min="14857" max="14857" width="0.88671875" style="4" customWidth="1"/>
    <col min="14858" max="14858" width="3.44140625" style="4" customWidth="1"/>
    <col min="14859" max="14859" width="8.33203125" style="4" customWidth="1"/>
    <col min="14860" max="14860" width="28.5546875" style="4" customWidth="1"/>
    <col min="14861" max="14861" width="4" style="4" customWidth="1"/>
    <col min="14862" max="14862" width="0.88671875" style="4" customWidth="1"/>
    <col min="14863" max="14863" width="3.33203125" style="4" customWidth="1"/>
    <col min="14864" max="14864" width="7.5546875" style="4" customWidth="1"/>
    <col min="14865" max="14865" width="28.5546875" style="4" customWidth="1"/>
    <col min="14866" max="14866" width="4" style="4" customWidth="1"/>
    <col min="14867" max="14867" width="0.88671875" style="4" customWidth="1"/>
    <col min="14868" max="14868" width="3.33203125" style="4" customWidth="1"/>
    <col min="14869" max="14869" width="7.5546875" style="4" customWidth="1"/>
    <col min="14870" max="14870" width="28.5546875" style="4" customWidth="1"/>
    <col min="14871" max="14871" width="4" style="4" customWidth="1"/>
    <col min="14872" max="14872" width="0.88671875" style="4" customWidth="1"/>
    <col min="14873" max="14873" width="3.33203125" style="4" customWidth="1"/>
    <col min="14874" max="14874" width="7.5546875" style="4" customWidth="1"/>
    <col min="14875" max="14875" width="28.5546875" style="4" customWidth="1"/>
    <col min="14876" max="14876" width="4" style="4" customWidth="1"/>
    <col min="14877" max="14877" width="1.6640625" style="4" customWidth="1"/>
    <col min="14878" max="15107" width="8.88671875" style="4"/>
    <col min="15108" max="15108" width="1.6640625" style="4" customWidth="1"/>
    <col min="15109" max="15109" width="3.44140625" style="4" customWidth="1"/>
    <col min="15110" max="15110" width="8.33203125" style="4" customWidth="1"/>
    <col min="15111" max="15111" width="28.5546875" style="4" customWidth="1"/>
    <col min="15112" max="15112" width="4" style="4" customWidth="1"/>
    <col min="15113" max="15113" width="0.88671875" style="4" customWidth="1"/>
    <col min="15114" max="15114" width="3.44140625" style="4" customWidth="1"/>
    <col min="15115" max="15115" width="8.33203125" style="4" customWidth="1"/>
    <col min="15116" max="15116" width="28.5546875" style="4" customWidth="1"/>
    <col min="15117" max="15117" width="4" style="4" customWidth="1"/>
    <col min="15118" max="15118" width="0.88671875" style="4" customWidth="1"/>
    <col min="15119" max="15119" width="3.33203125" style="4" customWidth="1"/>
    <col min="15120" max="15120" width="7.5546875" style="4" customWidth="1"/>
    <col min="15121" max="15121" width="28.5546875" style="4" customWidth="1"/>
    <col min="15122" max="15122" width="4" style="4" customWidth="1"/>
    <col min="15123" max="15123" width="0.88671875" style="4" customWidth="1"/>
    <col min="15124" max="15124" width="3.33203125" style="4" customWidth="1"/>
    <col min="15125" max="15125" width="7.5546875" style="4" customWidth="1"/>
    <col min="15126" max="15126" width="28.5546875" style="4" customWidth="1"/>
    <col min="15127" max="15127" width="4" style="4" customWidth="1"/>
    <col min="15128" max="15128" width="0.88671875" style="4" customWidth="1"/>
    <col min="15129" max="15129" width="3.33203125" style="4" customWidth="1"/>
    <col min="15130" max="15130" width="7.5546875" style="4" customWidth="1"/>
    <col min="15131" max="15131" width="28.5546875" style="4" customWidth="1"/>
    <col min="15132" max="15132" width="4" style="4" customWidth="1"/>
    <col min="15133" max="15133" width="1.6640625" style="4" customWidth="1"/>
    <col min="15134" max="15363" width="8.88671875" style="4"/>
    <col min="15364" max="15364" width="1.6640625" style="4" customWidth="1"/>
    <col min="15365" max="15365" width="3.44140625" style="4" customWidth="1"/>
    <col min="15366" max="15366" width="8.33203125" style="4" customWidth="1"/>
    <col min="15367" max="15367" width="28.5546875" style="4" customWidth="1"/>
    <col min="15368" max="15368" width="4" style="4" customWidth="1"/>
    <col min="15369" max="15369" width="0.88671875" style="4" customWidth="1"/>
    <col min="15370" max="15370" width="3.44140625" style="4" customWidth="1"/>
    <col min="15371" max="15371" width="8.33203125" style="4" customWidth="1"/>
    <col min="15372" max="15372" width="28.5546875" style="4" customWidth="1"/>
    <col min="15373" max="15373" width="4" style="4" customWidth="1"/>
    <col min="15374" max="15374" width="0.88671875" style="4" customWidth="1"/>
    <col min="15375" max="15375" width="3.33203125" style="4" customWidth="1"/>
    <col min="15376" max="15376" width="7.5546875" style="4" customWidth="1"/>
    <col min="15377" max="15377" width="28.5546875" style="4" customWidth="1"/>
    <col min="15378" max="15378" width="4" style="4" customWidth="1"/>
    <col min="15379" max="15379" width="0.88671875" style="4" customWidth="1"/>
    <col min="15380" max="15380" width="3.33203125" style="4" customWidth="1"/>
    <col min="15381" max="15381" width="7.5546875" style="4" customWidth="1"/>
    <col min="15382" max="15382" width="28.5546875" style="4" customWidth="1"/>
    <col min="15383" max="15383" width="4" style="4" customWidth="1"/>
    <col min="15384" max="15384" width="0.88671875" style="4" customWidth="1"/>
    <col min="15385" max="15385" width="3.33203125" style="4" customWidth="1"/>
    <col min="15386" max="15386" width="7.5546875" style="4" customWidth="1"/>
    <col min="15387" max="15387" width="28.5546875" style="4" customWidth="1"/>
    <col min="15388" max="15388" width="4" style="4" customWidth="1"/>
    <col min="15389" max="15389" width="1.6640625" style="4" customWidth="1"/>
    <col min="15390" max="15619" width="8.88671875" style="4"/>
    <col min="15620" max="15620" width="1.6640625" style="4" customWidth="1"/>
    <col min="15621" max="15621" width="3.44140625" style="4" customWidth="1"/>
    <col min="15622" max="15622" width="8.33203125" style="4" customWidth="1"/>
    <col min="15623" max="15623" width="28.5546875" style="4" customWidth="1"/>
    <col min="15624" max="15624" width="4" style="4" customWidth="1"/>
    <col min="15625" max="15625" width="0.88671875" style="4" customWidth="1"/>
    <col min="15626" max="15626" width="3.44140625" style="4" customWidth="1"/>
    <col min="15627" max="15627" width="8.33203125" style="4" customWidth="1"/>
    <col min="15628" max="15628" width="28.5546875" style="4" customWidth="1"/>
    <col min="15629" max="15629" width="4" style="4" customWidth="1"/>
    <col min="15630" max="15630" width="0.88671875" style="4" customWidth="1"/>
    <col min="15631" max="15631" width="3.33203125" style="4" customWidth="1"/>
    <col min="15632" max="15632" width="7.5546875" style="4" customWidth="1"/>
    <col min="15633" max="15633" width="28.5546875" style="4" customWidth="1"/>
    <col min="15634" max="15634" width="4" style="4" customWidth="1"/>
    <col min="15635" max="15635" width="0.88671875" style="4" customWidth="1"/>
    <col min="15636" max="15636" width="3.33203125" style="4" customWidth="1"/>
    <col min="15637" max="15637" width="7.5546875" style="4" customWidth="1"/>
    <col min="15638" max="15638" width="28.5546875" style="4" customWidth="1"/>
    <col min="15639" max="15639" width="4" style="4" customWidth="1"/>
    <col min="15640" max="15640" width="0.88671875" style="4" customWidth="1"/>
    <col min="15641" max="15641" width="3.33203125" style="4" customWidth="1"/>
    <col min="15642" max="15642" width="7.5546875" style="4" customWidth="1"/>
    <col min="15643" max="15643" width="28.5546875" style="4" customWidth="1"/>
    <col min="15644" max="15644" width="4" style="4" customWidth="1"/>
    <col min="15645" max="15645" width="1.6640625" style="4" customWidth="1"/>
    <col min="15646" max="15875" width="8.88671875" style="4"/>
    <col min="15876" max="15876" width="1.6640625" style="4" customWidth="1"/>
    <col min="15877" max="15877" width="3.44140625" style="4" customWidth="1"/>
    <col min="15878" max="15878" width="8.33203125" style="4" customWidth="1"/>
    <col min="15879" max="15879" width="28.5546875" style="4" customWidth="1"/>
    <col min="15880" max="15880" width="4" style="4" customWidth="1"/>
    <col min="15881" max="15881" width="0.88671875" style="4" customWidth="1"/>
    <col min="15882" max="15882" width="3.44140625" style="4" customWidth="1"/>
    <col min="15883" max="15883" width="8.33203125" style="4" customWidth="1"/>
    <col min="15884" max="15884" width="28.5546875" style="4" customWidth="1"/>
    <col min="15885" max="15885" width="4" style="4" customWidth="1"/>
    <col min="15886" max="15886" width="0.88671875" style="4" customWidth="1"/>
    <col min="15887" max="15887" width="3.33203125" style="4" customWidth="1"/>
    <col min="15888" max="15888" width="7.5546875" style="4" customWidth="1"/>
    <col min="15889" max="15889" width="28.5546875" style="4" customWidth="1"/>
    <col min="15890" max="15890" width="4" style="4" customWidth="1"/>
    <col min="15891" max="15891" width="0.88671875" style="4" customWidth="1"/>
    <col min="15892" max="15892" width="3.33203125" style="4" customWidth="1"/>
    <col min="15893" max="15893" width="7.5546875" style="4" customWidth="1"/>
    <col min="15894" max="15894" width="28.5546875" style="4" customWidth="1"/>
    <col min="15895" max="15895" width="4" style="4" customWidth="1"/>
    <col min="15896" max="15896" width="0.88671875" style="4" customWidth="1"/>
    <col min="15897" max="15897" width="3.33203125" style="4" customWidth="1"/>
    <col min="15898" max="15898" width="7.5546875" style="4" customWidth="1"/>
    <col min="15899" max="15899" width="28.5546875" style="4" customWidth="1"/>
    <col min="15900" max="15900" width="4" style="4" customWidth="1"/>
    <col min="15901" max="15901" width="1.6640625" style="4" customWidth="1"/>
    <col min="15902" max="16131" width="8.88671875" style="4"/>
    <col min="16132" max="16132" width="1.6640625" style="4" customWidth="1"/>
    <col min="16133" max="16133" width="3.44140625" style="4" customWidth="1"/>
    <col min="16134" max="16134" width="8.33203125" style="4" customWidth="1"/>
    <col min="16135" max="16135" width="28.5546875" style="4" customWidth="1"/>
    <col min="16136" max="16136" width="4" style="4" customWidth="1"/>
    <col min="16137" max="16137" width="0.88671875" style="4" customWidth="1"/>
    <col min="16138" max="16138" width="3.44140625" style="4" customWidth="1"/>
    <col min="16139" max="16139" width="8.33203125" style="4" customWidth="1"/>
    <col min="16140" max="16140" width="28.5546875" style="4" customWidth="1"/>
    <col min="16141" max="16141" width="4" style="4" customWidth="1"/>
    <col min="16142" max="16142" width="0.88671875" style="4" customWidth="1"/>
    <col min="16143" max="16143" width="3.33203125" style="4" customWidth="1"/>
    <col min="16144" max="16144" width="7.5546875" style="4" customWidth="1"/>
    <col min="16145" max="16145" width="28.5546875" style="4" customWidth="1"/>
    <col min="16146" max="16146" width="4" style="4" customWidth="1"/>
    <col min="16147" max="16147" width="0.88671875" style="4" customWidth="1"/>
    <col min="16148" max="16148" width="3.33203125" style="4" customWidth="1"/>
    <col min="16149" max="16149" width="7.5546875" style="4" customWidth="1"/>
    <col min="16150" max="16150" width="28.5546875" style="4" customWidth="1"/>
    <col min="16151" max="16151" width="4" style="4" customWidth="1"/>
    <col min="16152" max="16152" width="0.88671875" style="4" customWidth="1"/>
    <col min="16153" max="16153" width="3.33203125" style="4" customWidth="1"/>
    <col min="16154" max="16154" width="7.5546875" style="4" customWidth="1"/>
    <col min="16155" max="16155" width="28.5546875" style="4" customWidth="1"/>
    <col min="16156" max="16156" width="4" style="4" customWidth="1"/>
    <col min="16157" max="16157" width="1.6640625" style="4" customWidth="1"/>
    <col min="16158" max="16384" width="8.88671875" style="4"/>
  </cols>
  <sheetData>
    <row r="1" spans="2:33" s="1" customFormat="1" ht="23.4" x14ac:dyDescent="0.45">
      <c r="B1" s="2" t="s">
        <v>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2:33" s="1" customFormat="1" ht="23.4" x14ac:dyDescent="0.45">
      <c r="B2" s="2" t="s">
        <v>77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2:33" s="1" customFormat="1" ht="23.4" x14ac:dyDescent="0.45">
      <c r="B3" s="2" t="s">
        <v>78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79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2:33" x14ac:dyDescent="0.3">
      <c r="T4" s="3" t="s">
        <v>80</v>
      </c>
    </row>
    <row r="5" spans="2:33" x14ac:dyDescent="0.3">
      <c r="B5" s="159" t="s">
        <v>81</v>
      </c>
      <c r="C5" s="160"/>
      <c r="D5" s="5" t="s">
        <v>275</v>
      </c>
      <c r="F5" s="162" t="s">
        <v>82</v>
      </c>
      <c r="G5" s="163"/>
      <c r="H5" s="164"/>
      <c r="I5" s="165" t="s">
        <v>1</v>
      </c>
      <c r="J5" s="165"/>
      <c r="K5" s="6" t="s">
        <v>83</v>
      </c>
    </row>
    <row r="6" spans="2:33" x14ac:dyDescent="0.3">
      <c r="B6" s="159" t="s">
        <v>84</v>
      </c>
      <c r="C6" s="160"/>
      <c r="D6" s="144" t="s">
        <v>276</v>
      </c>
      <c r="F6" s="166" t="s">
        <v>85</v>
      </c>
      <c r="G6" s="167"/>
      <c r="H6" s="168"/>
      <c r="I6" s="169">
        <f>F19+N19</f>
        <v>36</v>
      </c>
      <c r="J6" s="169"/>
      <c r="K6" s="7">
        <f>IF(I6=0,"-",SUM(H12:H18,P12:P18)/I6)</f>
        <v>3.8611111111111112</v>
      </c>
      <c r="T6" s="8"/>
    </row>
    <row r="7" spans="2:33" x14ac:dyDescent="0.3">
      <c r="B7" s="159" t="s">
        <v>86</v>
      </c>
      <c r="C7" s="160"/>
      <c r="D7" s="5" t="s">
        <v>124</v>
      </c>
      <c r="E7" s="9">
        <f>IF(D7="Teknik Sistem Tenaga",1,IF(D7="Teknik Sistem Pengaturan",2,IF(D7="Telekomunikasi Multimedia",3,IF(D7="Elektronika",4,0))))</f>
        <v>2</v>
      </c>
      <c r="F7" s="166" t="s">
        <v>88</v>
      </c>
      <c r="G7" s="167"/>
      <c r="H7" s="168"/>
      <c r="I7" s="169">
        <f>V19+AD19+F28+N28+V28+AD28</f>
        <v>102</v>
      </c>
      <c r="J7" s="169"/>
      <c r="K7" s="7">
        <f>IF(I7=0,"-",SUM(X12:X17,AF12:AF17,H23:H26,P23:P26,X23:X26,AF23:AF24)/I7)</f>
        <v>3.5931372549019609</v>
      </c>
    </row>
    <row r="8" spans="2:33" x14ac:dyDescent="0.3">
      <c r="B8" s="1"/>
      <c r="C8" s="1"/>
      <c r="D8" s="1"/>
      <c r="E8" s="9"/>
      <c r="F8" s="170" t="s">
        <v>89</v>
      </c>
      <c r="G8" s="171"/>
      <c r="H8" s="172"/>
      <c r="I8" s="173">
        <f>SUM(I6:J7)</f>
        <v>138</v>
      </c>
      <c r="J8" s="173"/>
      <c r="K8" s="10">
        <f>IF(I8=0,"-",SUM(H12:H18,P12:P18,X12:X17,AF12:AF17,H23:H26,P23:P26,X23:X26,AF23:AF24)/I8)</f>
        <v>3.6630434782608696</v>
      </c>
    </row>
    <row r="10" spans="2:33" x14ac:dyDescent="0.3">
      <c r="B10" s="155" t="s">
        <v>90</v>
      </c>
      <c r="C10" s="156"/>
      <c r="D10" s="156"/>
      <c r="E10" s="156"/>
      <c r="F10" s="156"/>
      <c r="G10" s="156"/>
      <c r="H10" s="157"/>
      <c r="I10" s="11"/>
      <c r="J10" s="155" t="s">
        <v>91</v>
      </c>
      <c r="K10" s="156"/>
      <c r="L10" s="156"/>
      <c r="M10" s="156"/>
      <c r="N10" s="156"/>
      <c r="O10" s="156"/>
      <c r="P10" s="157"/>
      <c r="Q10" s="11"/>
      <c r="R10" s="155" t="s">
        <v>92</v>
      </c>
      <c r="S10" s="156"/>
      <c r="T10" s="156"/>
      <c r="U10" s="156"/>
      <c r="V10" s="156"/>
      <c r="W10" s="156"/>
      <c r="X10" s="157"/>
      <c r="Y10" s="11"/>
      <c r="Z10" s="155" t="s">
        <v>93</v>
      </c>
      <c r="AA10" s="156"/>
      <c r="AB10" s="156"/>
      <c r="AC10" s="156"/>
      <c r="AD10" s="156"/>
      <c r="AE10" s="156"/>
      <c r="AF10" s="157"/>
      <c r="AG10" s="11"/>
    </row>
    <row r="11" spans="2:33" x14ac:dyDescent="0.3">
      <c r="B11" s="12" t="s">
        <v>94</v>
      </c>
      <c r="C11" s="12" t="s">
        <v>0</v>
      </c>
      <c r="D11" s="12" t="s">
        <v>95</v>
      </c>
      <c r="E11" s="12" t="s">
        <v>96</v>
      </c>
      <c r="F11" s="12" t="s">
        <v>97</v>
      </c>
      <c r="G11" s="12" t="s">
        <v>98</v>
      </c>
      <c r="H11" s="12" t="s">
        <v>99</v>
      </c>
      <c r="I11" s="11"/>
      <c r="J11" s="12" t="s">
        <v>94</v>
      </c>
      <c r="K11" s="12" t="s">
        <v>0</v>
      </c>
      <c r="L11" s="12" t="s">
        <v>95</v>
      </c>
      <c r="M11" s="12" t="s">
        <v>96</v>
      </c>
      <c r="N11" s="12" t="s">
        <v>97</v>
      </c>
      <c r="O11" s="12" t="s">
        <v>98</v>
      </c>
      <c r="P11" s="12" t="s">
        <v>99</v>
      </c>
      <c r="Q11" s="11"/>
      <c r="R11" s="12" t="s">
        <v>94</v>
      </c>
      <c r="S11" s="12" t="s">
        <v>0</v>
      </c>
      <c r="T11" s="12" t="s">
        <v>95</v>
      </c>
      <c r="U11" s="12" t="s">
        <v>96</v>
      </c>
      <c r="V11" s="12" t="s">
        <v>97</v>
      </c>
      <c r="W11" s="12" t="s">
        <v>98</v>
      </c>
      <c r="X11" s="12" t="s">
        <v>99</v>
      </c>
      <c r="Y11" s="11"/>
      <c r="Z11" s="12" t="s">
        <v>94</v>
      </c>
      <c r="AA11" s="12" t="s">
        <v>0</v>
      </c>
      <c r="AB11" s="12" t="s">
        <v>95</v>
      </c>
      <c r="AC11" s="12" t="s">
        <v>96</v>
      </c>
      <c r="AD11" s="12" t="s">
        <v>97</v>
      </c>
      <c r="AE11" s="12" t="s">
        <v>98</v>
      </c>
      <c r="AF11" s="12" t="s">
        <v>99</v>
      </c>
      <c r="AG11" s="11"/>
    </row>
    <row r="12" spans="2:33" x14ac:dyDescent="0.3">
      <c r="B12" s="13">
        <v>1</v>
      </c>
      <c r="C12" s="13" t="s">
        <v>6</v>
      </c>
      <c r="D12" s="14" t="s">
        <v>7</v>
      </c>
      <c r="E12" s="13">
        <v>3</v>
      </c>
      <c r="F12" s="13">
        <f>IF(G12="","",E12)</f>
        <v>3</v>
      </c>
      <c r="G12" s="15" t="s">
        <v>269</v>
      </c>
      <c r="H12" s="13">
        <f t="shared" ref="H12:H18" si="0">IFERROR(IF(G12="A",4,IF(G12="AB",3.5,IF(G12="B",3,IF(G12="BC",2.5,IF(G12="C",2,IF(G12="D",1,IF(G12="E",0,"")))))))*E12,"")</f>
        <v>10.5</v>
      </c>
      <c r="I12" s="11"/>
      <c r="J12" s="13">
        <v>1</v>
      </c>
      <c r="K12" s="13" t="s">
        <v>23</v>
      </c>
      <c r="L12" s="14" t="s">
        <v>24</v>
      </c>
      <c r="M12" s="13">
        <v>3</v>
      </c>
      <c r="N12" s="13">
        <f>IF(O12="","",M12)</f>
        <v>3</v>
      </c>
      <c r="O12" s="15" t="s">
        <v>270</v>
      </c>
      <c r="P12" s="13">
        <f t="shared" ref="P12:P18" si="1">IFERROR(IF(O12="A",4,IF(O12="AB",3.5,IF(O12="B",3,IF(O12="BC",2.5,IF(O12="C",2,IF(O12="D",1,IF(O12="E",0,"")))))))*M12,"")</f>
        <v>12</v>
      </c>
      <c r="Q12" s="11"/>
      <c r="R12" s="13">
        <v>1</v>
      </c>
      <c r="S12" s="13" t="s">
        <v>27</v>
      </c>
      <c r="T12" s="14" t="s">
        <v>28</v>
      </c>
      <c r="U12" s="13">
        <v>3</v>
      </c>
      <c r="V12" s="13">
        <f>IF(W12="","",U12)</f>
        <v>3</v>
      </c>
      <c r="W12" s="15" t="s">
        <v>270</v>
      </c>
      <c r="X12" s="13">
        <f t="shared" ref="X12:X17" si="2">IFERROR(IF(W12="A",4,IF(W12="AB",3.5,IF(W12="B",3,IF(W12="BC",2.5,IF(W12="C",2,IF(W12="D",1,IF(W12="E",0,"")))))))*U12,"")</f>
        <v>12</v>
      </c>
      <c r="Y12" s="11"/>
      <c r="Z12" s="13">
        <v>1</v>
      </c>
      <c r="AA12" s="13" t="s">
        <v>36</v>
      </c>
      <c r="AB12" s="16" t="s">
        <v>37</v>
      </c>
      <c r="AC12" s="13">
        <v>4</v>
      </c>
      <c r="AD12" s="13">
        <f>IF(AE12="","",AC12)</f>
        <v>4</v>
      </c>
      <c r="AE12" s="15" t="s">
        <v>271</v>
      </c>
      <c r="AF12" s="13">
        <f>IFERROR(IF(AE12="A",4,IF(AE12="AB",3.5,IF(AE12="B",3,IF(AE12="BC",2.5,IF(AE12="C",2,IF(AE12="D",1,IF(AE12="E",0,"")))))))*AC12,"")</f>
        <v>12</v>
      </c>
      <c r="AG12" s="11"/>
    </row>
    <row r="13" spans="2:33" x14ac:dyDescent="0.3">
      <c r="B13" s="17">
        <v>2</v>
      </c>
      <c r="C13" s="17" t="s">
        <v>8</v>
      </c>
      <c r="D13" s="18" t="s">
        <v>9</v>
      </c>
      <c r="E13" s="17">
        <v>4</v>
      </c>
      <c r="F13" s="17">
        <f t="shared" ref="F13:F18" si="3">IF(G13="","",E13)</f>
        <v>4</v>
      </c>
      <c r="G13" s="19" t="s">
        <v>270</v>
      </c>
      <c r="H13" s="17">
        <f t="shared" si="0"/>
        <v>16</v>
      </c>
      <c r="I13" s="11"/>
      <c r="J13" s="17">
        <v>2</v>
      </c>
      <c r="K13" s="17" t="s">
        <v>25</v>
      </c>
      <c r="L13" s="18" t="s">
        <v>26</v>
      </c>
      <c r="M13" s="17">
        <v>3</v>
      </c>
      <c r="N13" s="17">
        <f t="shared" ref="N13:N18" si="4">IF(O13="","",M13)</f>
        <v>3</v>
      </c>
      <c r="O13" s="19" t="s">
        <v>270</v>
      </c>
      <c r="P13" s="17">
        <f t="shared" si="1"/>
        <v>12</v>
      </c>
      <c r="Q13" s="11"/>
      <c r="R13" s="17">
        <v>2</v>
      </c>
      <c r="S13" s="17" t="s">
        <v>29</v>
      </c>
      <c r="T13" s="20" t="s">
        <v>100</v>
      </c>
      <c r="U13" s="21">
        <v>3</v>
      </c>
      <c r="V13" s="17">
        <f t="shared" ref="V13:V17" si="5">IF(W13="","",U13)</f>
        <v>3</v>
      </c>
      <c r="W13" s="19" t="s">
        <v>269</v>
      </c>
      <c r="X13" s="17">
        <f t="shared" si="2"/>
        <v>10.5</v>
      </c>
      <c r="Y13" s="11"/>
      <c r="Z13" s="17">
        <v>2</v>
      </c>
      <c r="AA13" s="17" t="s">
        <v>38</v>
      </c>
      <c r="AB13" s="18" t="s">
        <v>39</v>
      </c>
      <c r="AC13" s="17">
        <v>3</v>
      </c>
      <c r="AD13" s="17">
        <f>IF(AE13="","",AC13)</f>
        <v>3</v>
      </c>
      <c r="AE13" s="19" t="s">
        <v>271</v>
      </c>
      <c r="AF13" s="17">
        <f>IFERROR(IF(AE13="A",4,IF(AE13="AB",3.5,IF(AE13="B",3,IF(AE13="BC",2.5,IF(AE13="C",2,IF(AE13="D",1,IF(AE13="E",0,"")))))))*AC13,"")</f>
        <v>9</v>
      </c>
      <c r="AG13" s="11"/>
    </row>
    <row r="14" spans="2:33" x14ac:dyDescent="0.3">
      <c r="B14" s="17">
        <v>3</v>
      </c>
      <c r="C14" s="17" t="s">
        <v>12</v>
      </c>
      <c r="D14" s="18" t="s">
        <v>13</v>
      </c>
      <c r="E14" s="17">
        <v>2</v>
      </c>
      <c r="F14" s="17">
        <f t="shared" si="3"/>
        <v>2</v>
      </c>
      <c r="G14" s="19" t="s">
        <v>270</v>
      </c>
      <c r="H14" s="17">
        <f t="shared" si="0"/>
        <v>8</v>
      </c>
      <c r="I14" s="11"/>
      <c r="J14" s="17">
        <v>3</v>
      </c>
      <c r="K14" s="17" t="s">
        <v>10</v>
      </c>
      <c r="L14" s="18" t="s">
        <v>11</v>
      </c>
      <c r="M14" s="17">
        <v>3</v>
      </c>
      <c r="N14" s="17">
        <f t="shared" si="4"/>
        <v>3</v>
      </c>
      <c r="O14" s="19" t="s">
        <v>270</v>
      </c>
      <c r="P14" s="17">
        <f t="shared" si="1"/>
        <v>12</v>
      </c>
      <c r="Q14" s="11"/>
      <c r="R14" s="17">
        <v>3</v>
      </c>
      <c r="S14" s="17" t="s">
        <v>30</v>
      </c>
      <c r="T14" s="18" t="s">
        <v>31</v>
      </c>
      <c r="U14" s="21">
        <v>4</v>
      </c>
      <c r="V14" s="17">
        <f t="shared" si="5"/>
        <v>4</v>
      </c>
      <c r="W14" s="19" t="s">
        <v>269</v>
      </c>
      <c r="X14" s="17">
        <f t="shared" si="2"/>
        <v>14</v>
      </c>
      <c r="Y14" s="11"/>
      <c r="Z14" s="17">
        <v>3</v>
      </c>
      <c r="AA14" s="17" t="s">
        <v>40</v>
      </c>
      <c r="AB14" s="22" t="s">
        <v>41</v>
      </c>
      <c r="AC14" s="23">
        <v>3</v>
      </c>
      <c r="AD14" s="17">
        <f t="shared" ref="AD14:AD17" si="6">IF(AE14="","",AC14)</f>
        <v>3</v>
      </c>
      <c r="AE14" s="19" t="s">
        <v>271</v>
      </c>
      <c r="AF14" s="17">
        <f t="shared" ref="AF14:AF17" si="7">IFERROR(IF(AE14="A",4,IF(AE14="AB",3.5,IF(AE14="B",3,IF(AE14="BC",2.5,IF(AE14="C",2,IF(AE14="D",1,IF(AE14="E",0,"")))))))*AC14,"")</f>
        <v>9</v>
      </c>
      <c r="AG14" s="11"/>
    </row>
    <row r="15" spans="2:33" x14ac:dyDescent="0.3">
      <c r="B15" s="17">
        <v>4</v>
      </c>
      <c r="C15" s="17" t="s">
        <v>18</v>
      </c>
      <c r="D15" s="18" t="s">
        <v>19</v>
      </c>
      <c r="E15" s="17">
        <v>2</v>
      </c>
      <c r="F15" s="17">
        <f t="shared" si="3"/>
        <v>2</v>
      </c>
      <c r="G15" s="19" t="s">
        <v>269</v>
      </c>
      <c r="H15" s="17">
        <f t="shared" si="0"/>
        <v>7</v>
      </c>
      <c r="I15" s="11"/>
      <c r="J15" s="17">
        <v>4</v>
      </c>
      <c r="K15" s="17" t="s">
        <v>16</v>
      </c>
      <c r="L15" s="18" t="s">
        <v>17</v>
      </c>
      <c r="M15" s="17">
        <v>2</v>
      </c>
      <c r="N15" s="17">
        <f t="shared" si="4"/>
        <v>2</v>
      </c>
      <c r="O15" s="19" t="s">
        <v>270</v>
      </c>
      <c r="P15" s="17">
        <f t="shared" si="1"/>
        <v>8</v>
      </c>
      <c r="Q15" s="11"/>
      <c r="R15" s="17">
        <v>4</v>
      </c>
      <c r="S15" s="17" t="s">
        <v>32</v>
      </c>
      <c r="T15" s="20" t="s">
        <v>101</v>
      </c>
      <c r="U15" s="21">
        <v>3</v>
      </c>
      <c r="V15" s="17">
        <f t="shared" si="5"/>
        <v>3</v>
      </c>
      <c r="W15" s="19" t="s">
        <v>269</v>
      </c>
      <c r="X15" s="17">
        <f t="shared" si="2"/>
        <v>10.5</v>
      </c>
      <c r="Y15" s="11"/>
      <c r="Z15" s="17">
        <v>4</v>
      </c>
      <c r="AA15" s="17" t="s">
        <v>42</v>
      </c>
      <c r="AB15" s="22" t="s">
        <v>43</v>
      </c>
      <c r="AC15" s="23">
        <v>3</v>
      </c>
      <c r="AD15" s="17">
        <f t="shared" si="6"/>
        <v>3</v>
      </c>
      <c r="AE15" s="19" t="s">
        <v>269</v>
      </c>
      <c r="AF15" s="17">
        <f t="shared" si="7"/>
        <v>10.5</v>
      </c>
      <c r="AG15" s="11"/>
    </row>
    <row r="16" spans="2:33" x14ac:dyDescent="0.3">
      <c r="B16" s="17">
        <v>5</v>
      </c>
      <c r="C16" s="24" t="s">
        <v>268</v>
      </c>
      <c r="D16" s="25" t="s">
        <v>277</v>
      </c>
      <c r="E16" s="21">
        <v>2</v>
      </c>
      <c r="F16" s="21">
        <f t="shared" si="3"/>
        <v>2</v>
      </c>
      <c r="G16" s="26" t="s">
        <v>270</v>
      </c>
      <c r="H16" s="21">
        <f t="shared" si="0"/>
        <v>8</v>
      </c>
      <c r="I16" s="27"/>
      <c r="J16" s="21">
        <v>5</v>
      </c>
      <c r="K16" s="21" t="s">
        <v>14</v>
      </c>
      <c r="L16" s="20" t="s">
        <v>15</v>
      </c>
      <c r="M16" s="17">
        <v>2</v>
      </c>
      <c r="N16" s="21">
        <f t="shared" si="4"/>
        <v>2</v>
      </c>
      <c r="O16" s="26" t="s">
        <v>270</v>
      </c>
      <c r="P16" s="21">
        <f t="shared" si="1"/>
        <v>8</v>
      </c>
      <c r="Q16" s="11"/>
      <c r="R16" s="17">
        <v>5</v>
      </c>
      <c r="S16" s="17" t="s">
        <v>33</v>
      </c>
      <c r="T16" s="18" t="s">
        <v>34</v>
      </c>
      <c r="U16" s="21">
        <v>3</v>
      </c>
      <c r="V16" s="21">
        <f t="shared" si="5"/>
        <v>3</v>
      </c>
      <c r="W16" s="26" t="s">
        <v>269</v>
      </c>
      <c r="X16" s="21">
        <f t="shared" si="2"/>
        <v>10.5</v>
      </c>
      <c r="Y16" s="11"/>
      <c r="Z16" s="17">
        <v>5</v>
      </c>
      <c r="AA16" s="28" t="s">
        <v>44</v>
      </c>
      <c r="AB16" s="20" t="s">
        <v>102</v>
      </c>
      <c r="AC16" s="21">
        <v>4</v>
      </c>
      <c r="AD16" s="21">
        <f t="shared" si="6"/>
        <v>4</v>
      </c>
      <c r="AE16" s="26" t="s">
        <v>269</v>
      </c>
      <c r="AF16" s="21">
        <f t="shared" si="7"/>
        <v>14</v>
      </c>
      <c r="AG16" s="11"/>
    </row>
    <row r="17" spans="2:33" x14ac:dyDescent="0.3">
      <c r="B17" s="17">
        <v>6</v>
      </c>
      <c r="C17" s="17" t="s">
        <v>2</v>
      </c>
      <c r="D17" s="29" t="s">
        <v>3</v>
      </c>
      <c r="E17" s="17">
        <v>2</v>
      </c>
      <c r="F17" s="17">
        <f t="shared" si="3"/>
        <v>2</v>
      </c>
      <c r="G17" s="19" t="s">
        <v>269</v>
      </c>
      <c r="H17" s="17">
        <f t="shared" si="0"/>
        <v>7</v>
      </c>
      <c r="I17" s="11"/>
      <c r="J17" s="17">
        <v>6</v>
      </c>
      <c r="K17" s="17" t="s">
        <v>22</v>
      </c>
      <c r="L17" s="18" t="s">
        <v>103</v>
      </c>
      <c r="M17" s="17">
        <v>2</v>
      </c>
      <c r="N17" s="17">
        <f t="shared" si="4"/>
        <v>2</v>
      </c>
      <c r="O17" s="19" t="s">
        <v>270</v>
      </c>
      <c r="P17" s="17">
        <f t="shared" si="1"/>
        <v>8</v>
      </c>
      <c r="Q17" s="11"/>
      <c r="R17" s="17">
        <v>6</v>
      </c>
      <c r="S17" s="21" t="s">
        <v>35</v>
      </c>
      <c r="T17" s="30" t="s">
        <v>104</v>
      </c>
      <c r="U17" s="21">
        <v>3</v>
      </c>
      <c r="V17" s="17">
        <f t="shared" si="5"/>
        <v>3</v>
      </c>
      <c r="W17" s="19" t="s">
        <v>271</v>
      </c>
      <c r="X17" s="17">
        <f t="shared" si="2"/>
        <v>9</v>
      </c>
      <c r="Y17" s="11"/>
      <c r="Z17" s="17">
        <v>6</v>
      </c>
      <c r="AA17" s="17" t="s">
        <v>45</v>
      </c>
      <c r="AB17" s="30" t="s">
        <v>105</v>
      </c>
      <c r="AC17" s="21">
        <v>3</v>
      </c>
      <c r="AD17" s="17">
        <f t="shared" si="6"/>
        <v>3</v>
      </c>
      <c r="AE17" s="19" t="s">
        <v>270</v>
      </c>
      <c r="AF17" s="17">
        <f t="shared" si="7"/>
        <v>12</v>
      </c>
      <c r="AG17" s="11"/>
    </row>
    <row r="18" spans="2:33" x14ac:dyDescent="0.3">
      <c r="B18" s="31">
        <v>7</v>
      </c>
      <c r="C18" s="31" t="s">
        <v>4</v>
      </c>
      <c r="D18" s="18" t="s">
        <v>5</v>
      </c>
      <c r="E18" s="17">
        <v>3</v>
      </c>
      <c r="F18" s="17">
        <f t="shared" si="3"/>
        <v>3</v>
      </c>
      <c r="G18" s="19" t="s">
        <v>270</v>
      </c>
      <c r="H18" s="17">
        <f t="shared" si="0"/>
        <v>12</v>
      </c>
      <c r="I18" s="11"/>
      <c r="J18" s="31">
        <v>7</v>
      </c>
      <c r="K18" s="31" t="s">
        <v>20</v>
      </c>
      <c r="L18" s="32" t="s">
        <v>21</v>
      </c>
      <c r="M18" s="31">
        <v>3</v>
      </c>
      <c r="N18" s="17">
        <f t="shared" si="4"/>
        <v>3</v>
      </c>
      <c r="O18" s="19" t="s">
        <v>269</v>
      </c>
      <c r="P18" s="17">
        <f t="shared" si="1"/>
        <v>10.5</v>
      </c>
      <c r="Q18" s="11"/>
      <c r="R18" s="31"/>
      <c r="S18" s="31"/>
      <c r="T18" s="33"/>
      <c r="U18" s="34"/>
      <c r="V18" s="17"/>
      <c r="W18" s="35"/>
      <c r="X18" s="17"/>
      <c r="Y18" s="11"/>
      <c r="Z18" s="31"/>
      <c r="AA18" s="31"/>
      <c r="AB18" s="33"/>
      <c r="AC18" s="34"/>
      <c r="AD18" s="17"/>
      <c r="AE18" s="17"/>
      <c r="AF18" s="17"/>
      <c r="AG18" s="11"/>
    </row>
    <row r="19" spans="2:33" x14ac:dyDescent="0.3">
      <c r="B19" s="36"/>
      <c r="C19" s="37"/>
      <c r="D19" s="38"/>
      <c r="E19" s="39">
        <f>SUM(E12:E18)</f>
        <v>18</v>
      </c>
      <c r="F19" s="39">
        <f>SUM(F12:F18)</f>
        <v>18</v>
      </c>
      <c r="G19" s="39"/>
      <c r="H19" s="40">
        <f>IF(F19=0,"-",SUM(H12:H18)/F19)</f>
        <v>3.8055555555555554</v>
      </c>
      <c r="I19" s="11"/>
      <c r="J19" s="36"/>
      <c r="K19" s="37"/>
      <c r="L19" s="41"/>
      <c r="M19" s="39">
        <f>SUM(M12:M18)</f>
        <v>18</v>
      </c>
      <c r="N19" s="39">
        <f>SUM(N12:N18)</f>
        <v>18</v>
      </c>
      <c r="O19" s="39"/>
      <c r="P19" s="40">
        <f>IF(N19=0,"-",SUM(P12:P18)/N19)</f>
        <v>3.9166666666666665</v>
      </c>
      <c r="Q19" s="11"/>
      <c r="R19" s="42"/>
      <c r="S19" s="43"/>
      <c r="T19" s="44"/>
      <c r="U19" s="39">
        <f>SUM(U12:U18)</f>
        <v>19</v>
      </c>
      <c r="V19" s="39">
        <f>SUM(V12:V17)</f>
        <v>19</v>
      </c>
      <c r="W19" s="39"/>
      <c r="X19" s="40">
        <f>IF(V19=0,"-",SUM(X12:X17)/V19)</f>
        <v>3.5</v>
      </c>
      <c r="Y19" s="11"/>
      <c r="Z19" s="36"/>
      <c r="AA19" s="37"/>
      <c r="AB19" s="38"/>
      <c r="AC19" s="39">
        <f>SUM(AC12:AC18)</f>
        <v>20</v>
      </c>
      <c r="AD19" s="39">
        <f>SUM(AD12:AD17)</f>
        <v>20</v>
      </c>
      <c r="AE19" s="39"/>
      <c r="AF19" s="40">
        <f>IF(AD19=0,"-",SUM(AF12:AF17)/AD19)</f>
        <v>3.3250000000000002</v>
      </c>
      <c r="AG19" s="11"/>
    </row>
    <row r="20" spans="2:33" x14ac:dyDescent="0.3">
      <c r="B20" s="45"/>
      <c r="C20" s="45"/>
      <c r="D20" s="11"/>
      <c r="E20" s="45"/>
      <c r="F20" s="45"/>
      <c r="G20" s="45"/>
      <c r="H20" s="45"/>
      <c r="I20" s="11"/>
      <c r="J20" s="45"/>
      <c r="K20" s="45"/>
      <c r="L20" s="11"/>
      <c r="M20" s="45"/>
      <c r="N20" s="45"/>
      <c r="O20" s="45"/>
      <c r="P20" s="45"/>
      <c r="Q20" s="11"/>
      <c r="R20" s="45"/>
      <c r="S20" s="45"/>
      <c r="T20" s="11"/>
      <c r="U20" s="45"/>
      <c r="V20" s="45"/>
      <c r="W20" s="45"/>
      <c r="X20" s="45"/>
      <c r="Y20" s="11"/>
      <c r="Z20" s="45"/>
      <c r="AA20" s="45"/>
      <c r="AB20" s="11"/>
      <c r="AC20" s="45"/>
      <c r="AD20" s="45"/>
      <c r="AE20" s="45"/>
      <c r="AF20" s="45"/>
      <c r="AG20" s="11"/>
    </row>
    <row r="21" spans="2:33" x14ac:dyDescent="0.3">
      <c r="B21" s="155" t="s">
        <v>106</v>
      </c>
      <c r="C21" s="156"/>
      <c r="D21" s="156"/>
      <c r="E21" s="156"/>
      <c r="F21" s="156"/>
      <c r="G21" s="156"/>
      <c r="H21" s="157"/>
      <c r="I21" s="11"/>
      <c r="J21" s="155" t="s">
        <v>107</v>
      </c>
      <c r="K21" s="156"/>
      <c r="L21" s="156"/>
      <c r="M21" s="156"/>
      <c r="N21" s="156"/>
      <c r="O21" s="156"/>
      <c r="P21" s="157"/>
      <c r="Q21" s="11"/>
      <c r="R21" s="155" t="s">
        <v>108</v>
      </c>
      <c r="S21" s="156"/>
      <c r="T21" s="156"/>
      <c r="U21" s="156"/>
      <c r="V21" s="156"/>
      <c r="W21" s="156"/>
      <c r="X21" s="157"/>
      <c r="Y21" s="11"/>
      <c r="Z21" s="155" t="s">
        <v>109</v>
      </c>
      <c r="AA21" s="156"/>
      <c r="AB21" s="156"/>
      <c r="AC21" s="156"/>
      <c r="AD21" s="156"/>
      <c r="AE21" s="156"/>
      <c r="AF21" s="157"/>
      <c r="AG21" s="11"/>
    </row>
    <row r="22" spans="2:33" x14ac:dyDescent="0.3">
      <c r="B22" s="12" t="s">
        <v>94</v>
      </c>
      <c r="C22" s="12" t="s">
        <v>0</v>
      </c>
      <c r="D22" s="12" t="s">
        <v>95</v>
      </c>
      <c r="E22" s="12" t="s">
        <v>96</v>
      </c>
      <c r="F22" s="12" t="s">
        <v>97</v>
      </c>
      <c r="G22" s="12" t="s">
        <v>98</v>
      </c>
      <c r="H22" s="12" t="s">
        <v>99</v>
      </c>
      <c r="I22" s="11"/>
      <c r="J22" s="12" t="s">
        <v>94</v>
      </c>
      <c r="K22" s="12" t="s">
        <v>0</v>
      </c>
      <c r="L22" s="12" t="s">
        <v>95</v>
      </c>
      <c r="M22" s="12" t="s">
        <v>96</v>
      </c>
      <c r="N22" s="12" t="s">
        <v>97</v>
      </c>
      <c r="O22" s="12" t="s">
        <v>98</v>
      </c>
      <c r="P22" s="12" t="s">
        <v>99</v>
      </c>
      <c r="Q22" s="11"/>
      <c r="R22" s="12" t="s">
        <v>94</v>
      </c>
      <c r="S22" s="12" t="s">
        <v>0</v>
      </c>
      <c r="T22" s="12" t="s">
        <v>95</v>
      </c>
      <c r="U22" s="12" t="s">
        <v>96</v>
      </c>
      <c r="V22" s="12" t="s">
        <v>97</v>
      </c>
      <c r="W22" s="12" t="s">
        <v>98</v>
      </c>
      <c r="X22" s="12" t="s">
        <v>99</v>
      </c>
      <c r="Y22" s="11"/>
      <c r="Z22" s="12" t="s">
        <v>94</v>
      </c>
      <c r="AA22" s="12" t="s">
        <v>0</v>
      </c>
      <c r="AB22" s="12" t="s">
        <v>95</v>
      </c>
      <c r="AC22" s="12" t="s">
        <v>96</v>
      </c>
      <c r="AD22" s="12" t="s">
        <v>97</v>
      </c>
      <c r="AE22" s="12" t="s">
        <v>98</v>
      </c>
      <c r="AF22" s="12" t="s">
        <v>99</v>
      </c>
      <c r="AG22" s="11"/>
    </row>
    <row r="23" spans="2:33" x14ac:dyDescent="0.3">
      <c r="B23" s="13">
        <v>1</v>
      </c>
      <c r="C23" s="13" t="s">
        <v>54</v>
      </c>
      <c r="D23" s="14" t="s">
        <v>55</v>
      </c>
      <c r="E23" s="46">
        <v>3</v>
      </c>
      <c r="F23" s="46">
        <f t="shared" ref="F23:F25" si="8">IF(G23="","",E23)</f>
        <v>3</v>
      </c>
      <c r="G23" s="47" t="s">
        <v>270</v>
      </c>
      <c r="H23" s="46">
        <f>IFERROR(IF(G23="A",4,IF(G23="AB",3.5,IF(G23="B",3,IF(G23="BC",2.5,IF(G23="C",2,IF(G23="D",1,IF(G23="E",0,"")))))))*E23,"")</f>
        <v>12</v>
      </c>
      <c r="I23" s="11"/>
      <c r="J23" s="13">
        <v>1</v>
      </c>
      <c r="K23" s="13" t="s">
        <v>62</v>
      </c>
      <c r="L23" s="14" t="s">
        <v>63</v>
      </c>
      <c r="M23" s="13">
        <v>2</v>
      </c>
      <c r="N23" s="13">
        <f t="shared" ref="N23:N25" si="9">IF(O23="","",M23)</f>
        <v>2</v>
      </c>
      <c r="O23" s="47" t="s">
        <v>270</v>
      </c>
      <c r="P23" s="46">
        <f>IFERROR(IF(O23="A",4,IF(O23="AB",3.5,IF(O23="B",3,IF(O23="BC",2.5,IF(O23="C",2,IF(O23="D",1,IF(O23="E",0,"")))))))*M23,"")</f>
        <v>8</v>
      </c>
      <c r="Q23" s="11"/>
      <c r="R23" s="13">
        <v>1</v>
      </c>
      <c r="S23" s="13" t="s">
        <v>69</v>
      </c>
      <c r="T23" s="14" t="s">
        <v>70</v>
      </c>
      <c r="U23" s="13">
        <v>3</v>
      </c>
      <c r="V23" s="13">
        <f t="shared" ref="V23:V24" si="10">IF(W23="","",U23)</f>
        <v>3</v>
      </c>
      <c r="W23" s="47" t="s">
        <v>270</v>
      </c>
      <c r="X23" s="46">
        <f>IFERROR(IF(W23="A",4,IF(W23="AB",3.5,IF(W23="B",3,IF(W23="BC",2.5,IF(W23="C",2,IF(W23="D",1,IF(W23="E",0,"")))))))*U23,"")</f>
        <v>12</v>
      </c>
      <c r="Y23" s="11"/>
      <c r="Z23" s="13">
        <v>1</v>
      </c>
      <c r="AA23" s="48" t="s">
        <v>110</v>
      </c>
      <c r="AB23" s="49" t="s">
        <v>111</v>
      </c>
      <c r="AC23" s="48">
        <v>6</v>
      </c>
      <c r="AD23" s="13" t="str">
        <f t="shared" ref="AD23" si="11">IF(AE23="","",AC23)</f>
        <v/>
      </c>
      <c r="AE23" s="47"/>
      <c r="AF23" s="46" t="str">
        <f>IFERROR(IF(AE23="A",4,IF(AE23="AB",3.5,IF(AE23="B",3,IF(AE23="BC",2.5,IF(AE23="C",2,IF(AE23="D",1,IF(AE23="E",0,"")))))))*AC23,"")</f>
        <v/>
      </c>
      <c r="AG23" s="11"/>
    </row>
    <row r="24" spans="2:33" x14ac:dyDescent="0.3">
      <c r="B24" s="50">
        <v>2</v>
      </c>
      <c r="C24" s="50" t="s">
        <v>46</v>
      </c>
      <c r="D24" s="29" t="s">
        <v>47</v>
      </c>
      <c r="E24" s="50">
        <v>3</v>
      </c>
      <c r="F24" s="50">
        <f t="shared" si="8"/>
        <v>3</v>
      </c>
      <c r="G24" s="51" t="s">
        <v>269</v>
      </c>
      <c r="H24" s="50">
        <f>IFERROR(IF(G24="A",4,IF(G24="AB",3.5,IF(G24="B",3,IF(G24="BC",2.5,IF(G24="C",2,IF(G24="D",1,IF(G24="E",0,"")))))))*E24,"")</f>
        <v>10.5</v>
      </c>
      <c r="I24" s="11"/>
      <c r="J24" s="52">
        <v>2</v>
      </c>
      <c r="K24" s="53" t="s">
        <v>112</v>
      </c>
      <c r="L24" s="54" t="s">
        <v>113</v>
      </c>
      <c r="M24" s="55">
        <v>2</v>
      </c>
      <c r="N24" s="50">
        <f t="shared" si="9"/>
        <v>2</v>
      </c>
      <c r="O24" s="51" t="s">
        <v>270</v>
      </c>
      <c r="P24" s="50">
        <f>IFERROR(IF(O24="A",4,IF(O24="AB",3.5,IF(O24="B",3,IF(O24="BC",2.5,IF(O24="C",2,IF(O24="D",1,IF(O24="E",0,"")))))))*M24,"")</f>
        <v>8</v>
      </c>
      <c r="Q24" s="11"/>
      <c r="R24" s="50">
        <v>2</v>
      </c>
      <c r="S24" s="50" t="s">
        <v>64</v>
      </c>
      <c r="T24" s="18" t="s">
        <v>65</v>
      </c>
      <c r="U24" s="50">
        <v>3</v>
      </c>
      <c r="V24" s="50">
        <f t="shared" si="10"/>
        <v>3</v>
      </c>
      <c r="W24" s="51" t="s">
        <v>269</v>
      </c>
      <c r="X24" s="50">
        <f>IFERROR(IF(W24="A",4,IF(W24="AB",3.5,IF(W24="B",3,IF(W24="BC",2.5,IF(W24="C",2,IF(W24="D",1,IF(W24="E",0,"")))))))*U24,"")</f>
        <v>10.5</v>
      </c>
      <c r="Y24" s="11"/>
      <c r="Z24" s="50"/>
      <c r="AA24" s="50"/>
      <c r="AB24" s="56" t="s">
        <v>114</v>
      </c>
      <c r="AC24" s="57">
        <v>6</v>
      </c>
      <c r="AD24" s="58">
        <f>IF($E$7=1,F85,IF($E$7=2,N85,IF($E$7=3,V85,IF($E$7=4,AD85,0))))</f>
        <v>9</v>
      </c>
      <c r="AE24" s="59"/>
      <c r="AF24" s="50">
        <f>IF($E$7=1,H85,IF($E$7=2,P85,IF($E$7=3,X85,IF($E$7=4,AF85,0))))</f>
        <v>33</v>
      </c>
      <c r="AG24" s="11"/>
    </row>
    <row r="25" spans="2:33" x14ac:dyDescent="0.3">
      <c r="B25" s="17">
        <v>3</v>
      </c>
      <c r="C25" s="60" t="s">
        <v>115</v>
      </c>
      <c r="D25" s="61" t="s">
        <v>116</v>
      </c>
      <c r="E25" s="60">
        <v>3</v>
      </c>
      <c r="F25" s="60" t="str">
        <f t="shared" si="8"/>
        <v/>
      </c>
      <c r="G25" s="19"/>
      <c r="H25" s="60" t="str">
        <f>IFERROR(IF(G25="A",4,IF(G25="AB",3.5,IF(G25="B",3,IF(G25="BC",2.5,IF(G25="C",2,IF(G25="D",1,IF(G25="E",0,"")))))))*E25,"")</f>
        <v/>
      </c>
      <c r="I25" s="11"/>
      <c r="J25" s="17"/>
      <c r="K25" s="24" t="s">
        <v>272</v>
      </c>
      <c r="L25" s="62" t="s">
        <v>273</v>
      </c>
      <c r="M25" s="63">
        <v>3</v>
      </c>
      <c r="N25" s="50">
        <f t="shared" si="9"/>
        <v>3</v>
      </c>
      <c r="O25" s="19" t="s">
        <v>270</v>
      </c>
      <c r="P25" s="60">
        <f>IFERROR(IF(O25="A",4,IF(O25="AB",3.5,IF(O25="B",3,IF(O25="BC",2.5,IF(O25="C",2,IF(O25="D",1,IF(O25="E",0,"")))))))*M25,"")</f>
        <v>12</v>
      </c>
      <c r="Q25" s="11"/>
      <c r="R25" s="17"/>
      <c r="S25" s="17"/>
      <c r="T25" s="64" t="s">
        <v>117</v>
      </c>
      <c r="U25" s="65">
        <f>IF(E7=1,9,3)</f>
        <v>3</v>
      </c>
      <c r="V25" s="65">
        <f>IF($E$7=1,F80,IF($E$7=2,N80,IF($E$7=3,V80,IF($E$7=4,AD80,0))))</f>
        <v>2</v>
      </c>
      <c r="W25" s="66"/>
      <c r="X25" s="60">
        <f>IF($E$7=1,H80,IF($E$7=2,P80,IF($E$7=3,X80,IF($E$7=4,AF80,0))))</f>
        <v>8</v>
      </c>
      <c r="Y25" s="11"/>
      <c r="Z25" s="17"/>
      <c r="AA25" s="17"/>
      <c r="AB25" s="18"/>
      <c r="AC25" s="17"/>
      <c r="AD25" s="17"/>
      <c r="AE25" s="60"/>
      <c r="AF25" s="60" t="str">
        <f>IFERROR(IF(AE25="A",4,IF(AE25="AB",3.5,IF(AE25="B",3,IF(AE25="C",2,IF(AE25="D",1,IF(AE25="E",0,""))))))*AC25,"")</f>
        <v/>
      </c>
      <c r="AG25" s="11"/>
    </row>
    <row r="26" spans="2:33" x14ac:dyDescent="0.3">
      <c r="B26" s="17"/>
      <c r="C26" s="17"/>
      <c r="D26" s="64" t="s">
        <v>117</v>
      </c>
      <c r="E26" s="65">
        <v>11</v>
      </c>
      <c r="F26" s="65">
        <f>IF($E$7=1,F78,IF($E$7=2,N78,IF($E$7=3,V78,IF($E$7=4,AD78,0))))</f>
        <v>11</v>
      </c>
      <c r="G26" s="66"/>
      <c r="H26" s="35">
        <f>IF($E$7=1,H78,IF($E$7=2,P78,IF($E$7=3,X78,IF($E$7=4,AF78,0))))</f>
        <v>38</v>
      </c>
      <c r="I26" s="11"/>
      <c r="J26" s="17"/>
      <c r="K26" s="17"/>
      <c r="L26" s="64" t="s">
        <v>117</v>
      </c>
      <c r="M26" s="67">
        <v>12</v>
      </c>
      <c r="N26" s="67">
        <f>IF($E$7=1,F79,IF($E$7=2,N79,IF($E$7=3,V79,IF($E$7=4,AD79,0))))</f>
        <v>13</v>
      </c>
      <c r="O26" s="66"/>
      <c r="P26" s="17">
        <f>IF($E$7=1,H79,IF($E$7=2,P79,IF($E$7=3,X79,IF($E$7=4,AF79,0))))</f>
        <v>48.5</v>
      </c>
      <c r="Q26" s="11"/>
      <c r="R26" s="17"/>
      <c r="S26" s="17"/>
      <c r="T26" s="56" t="s">
        <v>114</v>
      </c>
      <c r="U26" s="57">
        <f>IF(E7=1,3,9)</f>
        <v>9</v>
      </c>
      <c r="V26" s="57">
        <f>IF($E$7=1,F84,IF($E$7=2,N84,IF($E$7=3,V84,IF($E$7=4,AD84,0))))</f>
        <v>9</v>
      </c>
      <c r="W26" s="66"/>
      <c r="X26" s="60">
        <f>IF($E$7=1,H84,IF($E$7=2,P84,IF($E$7=3,X84,IF($E$7=4,AF84,0))))</f>
        <v>33</v>
      </c>
      <c r="Y26" s="11"/>
      <c r="Z26" s="17"/>
      <c r="AA26" s="17"/>
      <c r="AB26" s="68"/>
      <c r="AC26" s="50"/>
      <c r="AD26" s="50"/>
      <c r="AE26" s="17"/>
      <c r="AF26" s="17" t="str">
        <f>IFERROR(IF(AE26="A",4,IF(AE26="AB",3.5,IF(AE26="B",3,IF(AE26="C",2,IF(AE26="D",1,IF(AE26="E",0,""))))))*AC26,"")</f>
        <v/>
      </c>
      <c r="AG26" s="11"/>
    </row>
    <row r="27" spans="2:33" x14ac:dyDescent="0.3">
      <c r="B27" s="17"/>
      <c r="C27" s="17"/>
      <c r="D27" s="18"/>
      <c r="E27" s="17"/>
      <c r="F27" s="17"/>
      <c r="G27" s="17"/>
      <c r="H27" s="17" t="str">
        <f>IFERROR(IF(G27="A",4,IF(G27="AB",3.5,IF(G27="B",3,IF(G27="C",2,IF(G27="D",1,IF(G27="E",0,""))))))*E27,"")</f>
        <v/>
      </c>
      <c r="I27" s="11"/>
      <c r="J27" s="17"/>
      <c r="K27" s="17"/>
      <c r="L27" s="18"/>
      <c r="M27" s="17"/>
      <c r="N27" s="17"/>
      <c r="O27" s="17"/>
      <c r="P27" s="17"/>
      <c r="Q27" s="11"/>
      <c r="R27" s="17"/>
      <c r="S27" s="17"/>
      <c r="T27" s="18"/>
      <c r="U27" s="17"/>
      <c r="V27" s="17"/>
      <c r="W27" s="17"/>
      <c r="X27" s="17" t="str">
        <f>IFERROR(IF(W27="A",4,IF(W27="AB",3.5,IF(W27="B",3,IF(W27="C",2,IF(W27="D",1,IF(W27="E",0,""))))))*U27,"")</f>
        <v/>
      </c>
      <c r="Y27" s="11"/>
      <c r="Z27" s="17"/>
      <c r="AA27" s="17"/>
      <c r="AB27" s="18"/>
      <c r="AC27" s="17"/>
      <c r="AD27" s="17"/>
      <c r="AE27" s="17"/>
      <c r="AF27" s="17" t="str">
        <f>IFERROR(IF(AE27="A",4,IF(AE27="AB",3.5,IF(AE27="B",3,IF(AE27="C",2,IF(AE27="D",1,IF(AE27="E",0,""))))))*AC27,"")</f>
        <v/>
      </c>
      <c r="AG27" s="11"/>
    </row>
    <row r="28" spans="2:33" x14ac:dyDescent="0.3">
      <c r="B28" s="36"/>
      <c r="C28" s="37"/>
      <c r="D28" s="38"/>
      <c r="E28" s="39">
        <f>SUM(E23:E27)</f>
        <v>20</v>
      </c>
      <c r="F28" s="39">
        <f>SUM(F23:F26)</f>
        <v>17</v>
      </c>
      <c r="G28" s="39"/>
      <c r="H28" s="40">
        <f>IF(F28=0,"-",SUM(H23:H26)/F28)</f>
        <v>3.5588235294117645</v>
      </c>
      <c r="I28" s="11"/>
      <c r="J28" s="36"/>
      <c r="K28" s="37"/>
      <c r="L28" s="41"/>
      <c r="M28" s="39">
        <f>SUM(M23:M27)</f>
        <v>19</v>
      </c>
      <c r="N28" s="39">
        <f>SUM(N23:N26)</f>
        <v>20</v>
      </c>
      <c r="O28" s="39"/>
      <c r="P28" s="40">
        <f>IF(N28=0,"-",SUM(P23:P26)/N28)</f>
        <v>3.8250000000000002</v>
      </c>
      <c r="Q28" s="11"/>
      <c r="R28" s="36"/>
      <c r="S28" s="37"/>
      <c r="T28" s="38"/>
      <c r="U28" s="39">
        <f>SUM(U23:U27)</f>
        <v>18</v>
      </c>
      <c r="V28" s="39">
        <f>SUM(V23:V26)</f>
        <v>17</v>
      </c>
      <c r="W28" s="39"/>
      <c r="X28" s="40">
        <f>IF(V28=0,"-",SUM(X23:X26)/V28)</f>
        <v>3.7352941176470589</v>
      </c>
      <c r="Y28" s="11"/>
      <c r="Z28" s="36"/>
      <c r="AA28" s="37"/>
      <c r="AB28" s="38"/>
      <c r="AC28" s="39">
        <f>SUM(AC23:AC27)</f>
        <v>12</v>
      </c>
      <c r="AD28" s="39">
        <f>SUM(AD23:AD24)</f>
        <v>9</v>
      </c>
      <c r="AE28" s="39"/>
      <c r="AF28" s="40">
        <f>IF(AD28=0,"-",SUM(AF23:AF24)/AD28)</f>
        <v>3.6666666666666665</v>
      </c>
      <c r="AG28" s="11"/>
    </row>
    <row r="29" spans="2:33" x14ac:dyDescent="0.3">
      <c r="B29" s="69"/>
      <c r="C29" s="70"/>
      <c r="D29" s="70"/>
      <c r="E29" s="70"/>
      <c r="F29" s="70"/>
      <c r="G29" s="70"/>
      <c r="H29" s="70"/>
      <c r="I29" s="70"/>
      <c r="J29" s="69"/>
      <c r="K29" s="69"/>
      <c r="L29" s="71"/>
      <c r="M29" s="72"/>
      <c r="N29" s="72"/>
      <c r="O29" s="70"/>
      <c r="P29" s="70"/>
      <c r="Q29" s="70"/>
      <c r="R29" s="69"/>
      <c r="S29" s="70"/>
      <c r="T29" s="70"/>
      <c r="U29" s="70"/>
      <c r="V29" s="70"/>
      <c r="W29" s="70"/>
      <c r="X29" s="70"/>
      <c r="Y29" s="70"/>
      <c r="Z29" s="69"/>
      <c r="AA29" s="73"/>
      <c r="AB29" s="70"/>
      <c r="AC29" s="69"/>
      <c r="AD29" s="69"/>
      <c r="AE29" s="70"/>
      <c r="AF29" s="70"/>
      <c r="AG29" s="70"/>
    </row>
    <row r="30" spans="2:33" x14ac:dyDescent="0.3">
      <c r="B30" s="155" t="s">
        <v>118</v>
      </c>
      <c r="C30" s="156"/>
      <c r="D30" s="156"/>
      <c r="E30" s="156"/>
      <c r="F30" s="156"/>
      <c r="G30" s="156"/>
      <c r="H30" s="157"/>
      <c r="I30" s="70"/>
      <c r="J30" s="69"/>
      <c r="K30" s="69"/>
      <c r="L30" s="71"/>
      <c r="M30" s="72"/>
      <c r="N30" s="72"/>
      <c r="O30" s="70"/>
      <c r="P30" s="70"/>
      <c r="Q30" s="70"/>
      <c r="R30" s="69"/>
      <c r="S30" s="70"/>
      <c r="T30" s="70"/>
      <c r="U30" s="70"/>
      <c r="V30" s="70"/>
      <c r="W30" s="70"/>
      <c r="X30" s="70"/>
      <c r="Y30" s="70"/>
      <c r="Z30" s="69"/>
      <c r="AA30" s="73"/>
      <c r="AB30" s="70"/>
      <c r="AC30" s="69"/>
      <c r="AD30" s="69"/>
      <c r="AE30" s="70"/>
      <c r="AF30" s="70"/>
      <c r="AG30" s="70"/>
    </row>
    <row r="31" spans="2:33" x14ac:dyDescent="0.3">
      <c r="B31" s="74">
        <v>1</v>
      </c>
      <c r="C31" s="75" t="s">
        <v>119</v>
      </c>
      <c r="D31" s="76" t="s">
        <v>120</v>
      </c>
      <c r="E31" s="77">
        <v>3</v>
      </c>
      <c r="F31" s="78">
        <f t="shared" ref="F31:F35" si="12">IF(G31="","",E31)</f>
        <v>3</v>
      </c>
      <c r="G31" s="79" t="s">
        <v>270</v>
      </c>
      <c r="H31" s="78">
        <f>IFERROR(IF(G31="A",4,IF(G31="AB",3.5,IF(G31="B",3,IF(G31="BC",2.5,IF(G31="C",2,IF(G31="D",1,IF(G31="E",0,"")))))))*E31,"")</f>
        <v>12</v>
      </c>
      <c r="I31" s="70"/>
      <c r="J31" s="69"/>
      <c r="K31" s="69"/>
      <c r="L31" s="71"/>
      <c r="M31" s="72"/>
      <c r="N31" s="72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0"/>
    </row>
    <row r="32" spans="2:33" x14ac:dyDescent="0.3">
      <c r="B32" s="74">
        <v>2</v>
      </c>
      <c r="C32" s="75" t="s">
        <v>121</v>
      </c>
      <c r="D32" s="80" t="s">
        <v>122</v>
      </c>
      <c r="E32" s="81">
        <v>3</v>
      </c>
      <c r="F32" s="82" t="str">
        <f t="shared" si="12"/>
        <v/>
      </c>
      <c r="G32" s="83"/>
      <c r="H32" s="82" t="str">
        <f>IFERROR(IF(G32="A",4,IF(G32="AB",3.5,IF(G32="B",3,IF(G32="BC",2.5,IF(G32="C",2,IF(G32="D",1,IF(G32="E",0,"")))))))*E32,"")</f>
        <v/>
      </c>
      <c r="I32" s="70"/>
      <c r="J32" s="69"/>
      <c r="K32" s="69"/>
      <c r="L32" s="71"/>
      <c r="M32" s="72"/>
      <c r="N32" s="72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0"/>
    </row>
    <row r="33" spans="2:33" x14ac:dyDescent="0.3">
      <c r="B33" s="74">
        <v>3</v>
      </c>
      <c r="C33" s="145"/>
      <c r="D33" s="84"/>
      <c r="E33" s="145"/>
      <c r="F33" s="82" t="str">
        <f t="shared" si="12"/>
        <v/>
      </c>
      <c r="G33" s="126"/>
      <c r="H33" s="82" t="str">
        <f t="shared" ref="H33:H35" si="13">IFERROR(IF(G33="A",4,IF(G33="AB",3.5,IF(G33="B",3,IF(G33="BC",2.5,IF(G33="C",2,IF(G33="D",1,IF(G33="E",0,"")))))))*E33,"")</f>
        <v/>
      </c>
      <c r="I33" s="70"/>
      <c r="J33" s="69"/>
      <c r="K33" s="70"/>
      <c r="L33" s="70"/>
      <c r="M33" s="70"/>
      <c r="N33" s="70"/>
      <c r="O33" s="70"/>
      <c r="P33" s="70"/>
      <c r="Q33" s="70"/>
      <c r="R33" s="69"/>
      <c r="S33" s="70"/>
      <c r="T33" s="70"/>
      <c r="U33" s="70"/>
      <c r="V33" s="70"/>
      <c r="W33" s="70"/>
      <c r="X33" s="70"/>
      <c r="Y33" s="70"/>
      <c r="Z33" s="69"/>
      <c r="AA33" s="69"/>
      <c r="AB33" s="70"/>
      <c r="AC33" s="69"/>
      <c r="AD33" s="69"/>
      <c r="AE33" s="70"/>
      <c r="AF33" s="70"/>
      <c r="AG33" s="70"/>
    </row>
    <row r="34" spans="2:33" x14ac:dyDescent="0.3">
      <c r="B34" s="74">
        <v>4</v>
      </c>
      <c r="C34" s="145"/>
      <c r="D34" s="84"/>
      <c r="E34" s="145"/>
      <c r="F34" s="82" t="str">
        <f t="shared" si="12"/>
        <v/>
      </c>
      <c r="G34" s="126"/>
      <c r="H34" s="82" t="str">
        <f t="shared" si="13"/>
        <v/>
      </c>
      <c r="I34" s="70"/>
      <c r="J34" s="69"/>
      <c r="K34" s="70"/>
      <c r="L34" s="70"/>
      <c r="M34" s="70"/>
      <c r="N34" s="70"/>
      <c r="O34" s="70"/>
      <c r="P34" s="70"/>
      <c r="Q34" s="70"/>
      <c r="R34" s="69"/>
      <c r="S34" s="70"/>
      <c r="T34" s="70"/>
      <c r="U34" s="70"/>
      <c r="V34" s="70"/>
      <c r="W34" s="70"/>
      <c r="X34" s="70"/>
      <c r="Y34" s="70"/>
      <c r="Z34" s="69"/>
      <c r="AA34" s="69"/>
      <c r="AB34" s="70"/>
      <c r="AC34" s="69"/>
      <c r="AD34" s="69"/>
      <c r="AE34" s="70"/>
      <c r="AF34" s="70"/>
      <c r="AG34" s="70"/>
    </row>
    <row r="35" spans="2:33" x14ac:dyDescent="0.3">
      <c r="B35" s="74">
        <v>5</v>
      </c>
      <c r="C35" s="145"/>
      <c r="D35" s="84"/>
      <c r="E35" s="145"/>
      <c r="F35" s="82" t="str">
        <f t="shared" si="12"/>
        <v/>
      </c>
      <c r="G35" s="126"/>
      <c r="H35" s="82" t="str">
        <f t="shared" si="13"/>
        <v/>
      </c>
      <c r="I35" s="70"/>
      <c r="J35" s="69"/>
      <c r="K35" s="70"/>
      <c r="L35" s="70"/>
      <c r="M35" s="70"/>
      <c r="N35" s="70"/>
      <c r="O35" s="70"/>
      <c r="P35" s="70"/>
      <c r="Q35" s="70"/>
      <c r="R35" s="69"/>
      <c r="S35" s="70"/>
      <c r="T35" s="70"/>
      <c r="U35" s="70"/>
      <c r="V35" s="70"/>
      <c r="W35" s="70"/>
      <c r="X35" s="70"/>
      <c r="Y35" s="70"/>
      <c r="Z35" s="69"/>
      <c r="AA35" s="69"/>
      <c r="AB35" s="70"/>
      <c r="AC35" s="69"/>
      <c r="AD35" s="69"/>
      <c r="AE35" s="70"/>
      <c r="AF35" s="70"/>
      <c r="AG35" s="70"/>
    </row>
    <row r="37" spans="2:33" x14ac:dyDescent="0.3">
      <c r="B37" s="161" t="s">
        <v>123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85"/>
    </row>
    <row r="38" spans="2:33" x14ac:dyDescent="0.3">
      <c r="B38" s="158" t="s">
        <v>87</v>
      </c>
      <c r="C38" s="158"/>
      <c r="D38" s="158"/>
      <c r="E38" s="158"/>
      <c r="F38" s="158"/>
      <c r="G38" s="158"/>
      <c r="H38" s="158"/>
      <c r="J38" s="158" t="s">
        <v>124</v>
      </c>
      <c r="K38" s="158"/>
      <c r="L38" s="158"/>
      <c r="M38" s="158"/>
      <c r="N38" s="158"/>
      <c r="O38" s="158"/>
      <c r="P38" s="158"/>
      <c r="R38" s="158" t="s">
        <v>125</v>
      </c>
      <c r="S38" s="158"/>
      <c r="T38" s="158"/>
      <c r="U38" s="158"/>
      <c r="V38" s="158"/>
      <c r="W38" s="158"/>
      <c r="X38" s="158"/>
      <c r="Z38" s="158" t="s">
        <v>126</v>
      </c>
      <c r="AA38" s="158"/>
      <c r="AB38" s="158"/>
      <c r="AC38" s="158"/>
      <c r="AD38" s="158"/>
      <c r="AE38" s="158"/>
      <c r="AF38" s="158"/>
    </row>
    <row r="39" spans="2:33" x14ac:dyDescent="0.3">
      <c r="B39" s="155" t="s">
        <v>106</v>
      </c>
      <c r="C39" s="156"/>
      <c r="D39" s="156"/>
      <c r="E39" s="156"/>
      <c r="F39" s="156"/>
      <c r="G39" s="156"/>
      <c r="H39" s="157"/>
      <c r="I39" s="11"/>
      <c r="J39" s="155" t="s">
        <v>106</v>
      </c>
      <c r="K39" s="156"/>
      <c r="L39" s="156"/>
      <c r="M39" s="156"/>
      <c r="N39" s="156"/>
      <c r="O39" s="156"/>
      <c r="P39" s="157"/>
      <c r="Q39" s="11"/>
      <c r="R39" s="155" t="s">
        <v>106</v>
      </c>
      <c r="S39" s="156"/>
      <c r="T39" s="156"/>
      <c r="U39" s="156"/>
      <c r="V39" s="156"/>
      <c r="W39" s="156"/>
      <c r="X39" s="157"/>
      <c r="Y39" s="11"/>
      <c r="Z39" s="155" t="s">
        <v>106</v>
      </c>
      <c r="AA39" s="156"/>
      <c r="AB39" s="156"/>
      <c r="AC39" s="156"/>
      <c r="AD39" s="156"/>
      <c r="AE39" s="156"/>
      <c r="AF39" s="157"/>
      <c r="AG39" s="11"/>
    </row>
    <row r="40" spans="2:33" x14ac:dyDescent="0.3">
      <c r="B40" s="12" t="s">
        <v>94</v>
      </c>
      <c r="C40" s="12" t="s">
        <v>0</v>
      </c>
      <c r="D40" s="12" t="s">
        <v>95</v>
      </c>
      <c r="E40" s="12" t="s">
        <v>96</v>
      </c>
      <c r="F40" s="12" t="s">
        <v>97</v>
      </c>
      <c r="G40" s="12" t="s">
        <v>98</v>
      </c>
      <c r="H40" s="12" t="s">
        <v>99</v>
      </c>
      <c r="J40" s="86" t="s">
        <v>94</v>
      </c>
      <c r="K40" s="86" t="s">
        <v>0</v>
      </c>
      <c r="L40" s="86" t="s">
        <v>95</v>
      </c>
      <c r="M40" s="12" t="s">
        <v>96</v>
      </c>
      <c r="N40" s="12" t="s">
        <v>97</v>
      </c>
      <c r="O40" s="12" t="s">
        <v>98</v>
      </c>
      <c r="P40" s="12" t="s">
        <v>99</v>
      </c>
      <c r="R40" s="86" t="s">
        <v>94</v>
      </c>
      <c r="S40" s="86" t="s">
        <v>0</v>
      </c>
      <c r="T40" s="86" t="s">
        <v>95</v>
      </c>
      <c r="U40" s="12" t="s">
        <v>96</v>
      </c>
      <c r="V40" s="12" t="s">
        <v>97</v>
      </c>
      <c r="W40" s="12" t="s">
        <v>98</v>
      </c>
      <c r="X40" s="12" t="s">
        <v>99</v>
      </c>
      <c r="Z40" s="86" t="s">
        <v>94</v>
      </c>
      <c r="AA40" s="86" t="s">
        <v>0</v>
      </c>
      <c r="AB40" s="86" t="s">
        <v>95</v>
      </c>
      <c r="AC40" s="12" t="s">
        <v>96</v>
      </c>
      <c r="AD40" s="12" t="s">
        <v>97</v>
      </c>
      <c r="AE40" s="12" t="s">
        <v>98</v>
      </c>
      <c r="AF40" s="12" t="s">
        <v>99</v>
      </c>
    </row>
    <row r="41" spans="2:33" x14ac:dyDescent="0.3">
      <c r="B41" s="87">
        <v>1</v>
      </c>
      <c r="C41" s="87" t="s">
        <v>127</v>
      </c>
      <c r="D41" s="88" t="s">
        <v>128</v>
      </c>
      <c r="E41" s="87">
        <v>4</v>
      </c>
      <c r="F41" s="13" t="str">
        <f t="shared" ref="F41:F43" si="14">IF(G41="","",E41)</f>
        <v/>
      </c>
      <c r="G41" s="15"/>
      <c r="H41" s="13" t="str">
        <f>IFERROR(IF(G41="A",4,IF(G41="AB",3.5,IF(G41="B",3,IF(G41="BC",2.5,IF(G41="C",2,IF(G41="D",1,IF(G41="E",0,"")))))))*E41,"")</f>
        <v/>
      </c>
      <c r="J41" s="89">
        <v>1</v>
      </c>
      <c r="K41" s="89" t="s">
        <v>48</v>
      </c>
      <c r="L41" s="90" t="s">
        <v>49</v>
      </c>
      <c r="M41" s="89">
        <v>4</v>
      </c>
      <c r="N41" s="91">
        <f t="shared" ref="N41:N43" si="15">IF(O41="","",M41)</f>
        <v>4</v>
      </c>
      <c r="O41" s="15" t="s">
        <v>271</v>
      </c>
      <c r="P41" s="13">
        <f>IFERROR(IF(O41="A",4,IF(O41="AB",3.5,IF(O41="B",3,IF(O41="BC",2.5,IF(O41="C",2,IF(O41="D",1,IF(O41="E",0,"")))))))*M41,"")</f>
        <v>12</v>
      </c>
      <c r="R41" s="89">
        <v>1</v>
      </c>
      <c r="S41" s="89" t="s">
        <v>129</v>
      </c>
      <c r="T41" s="90" t="s">
        <v>130</v>
      </c>
      <c r="U41" s="89">
        <v>3</v>
      </c>
      <c r="V41" s="91" t="str">
        <f t="shared" ref="V41:V43" si="16">IF(W41="","",U41)</f>
        <v/>
      </c>
      <c r="W41" s="15"/>
      <c r="X41" s="13" t="str">
        <f>IFERROR(IF(W41="A",4,IF(W41="AB",3.5,IF(W41="B",3,IF(W41="BC",2.5,IF(W41="C",2,IF(W41="D",1,IF(W41="E",0,"")))))))*U41,"")</f>
        <v/>
      </c>
      <c r="Z41" s="89">
        <v>1</v>
      </c>
      <c r="AA41" s="89" t="s">
        <v>131</v>
      </c>
      <c r="AB41" s="90" t="s">
        <v>132</v>
      </c>
      <c r="AC41" s="89">
        <v>4</v>
      </c>
      <c r="AD41" s="91" t="str">
        <f t="shared" ref="AD41:AD43" si="17">IF(AE41="","",AC41)</f>
        <v/>
      </c>
      <c r="AE41" s="15"/>
      <c r="AF41" s="13" t="str">
        <f>IFERROR(IF(AE41="A",4,IF(AE41="AB",3.5,IF(AE41="B",3,IF(AE41="BC",2.5,IF(AE41="C",2,IF(AE41="D",1,IF(AE41="E",0,"")))))))*AC41,"")</f>
        <v/>
      </c>
    </row>
    <row r="42" spans="2:33" x14ac:dyDescent="0.3">
      <c r="B42" s="92">
        <v>2</v>
      </c>
      <c r="C42" s="92" t="s">
        <v>133</v>
      </c>
      <c r="D42" s="93" t="s">
        <v>134</v>
      </c>
      <c r="E42" s="92">
        <v>4</v>
      </c>
      <c r="F42" s="17" t="str">
        <f t="shared" si="14"/>
        <v/>
      </c>
      <c r="G42" s="19"/>
      <c r="H42" s="17" t="str">
        <f>IFERROR(IF(G42="A",4,IF(G42="AB",3.5,IF(G42="B",3,IF(G42="BC",2.5,IF(G42="C",2,IF(G42="D",1,IF(G42="E",0,"")))))))*E42,"")</f>
        <v/>
      </c>
      <c r="J42" s="94">
        <v>2</v>
      </c>
      <c r="K42" s="94" t="s">
        <v>50</v>
      </c>
      <c r="L42" s="95" t="s">
        <v>51</v>
      </c>
      <c r="M42" s="94">
        <v>3</v>
      </c>
      <c r="N42" s="96">
        <f t="shared" si="15"/>
        <v>3</v>
      </c>
      <c r="O42" s="19" t="s">
        <v>270</v>
      </c>
      <c r="P42" s="17">
        <f>IFERROR(IF(O42="A",4,IF(O42="AB",3.5,IF(O42="B",3,IF(O42="BC",2.5,IF(O42="C",2,IF(O42="D",1,IF(O42="E",0,"")))))))*M42,"")</f>
        <v>12</v>
      </c>
      <c r="R42" s="94">
        <v>2</v>
      </c>
      <c r="S42" s="94" t="s">
        <v>135</v>
      </c>
      <c r="T42" s="95" t="s">
        <v>136</v>
      </c>
      <c r="U42" s="94">
        <v>4</v>
      </c>
      <c r="V42" s="96" t="str">
        <f t="shared" si="16"/>
        <v/>
      </c>
      <c r="W42" s="19"/>
      <c r="X42" s="17" t="str">
        <f>IFERROR(IF(W42="A",4,IF(W42="AB",3.5,IF(W42="B",3,IF(W42="BC",2.5,IF(W42="C",2,IF(W42="D",1,IF(W42="E",0,"")))))))*U42,"")</f>
        <v/>
      </c>
      <c r="Z42" s="94">
        <v>2</v>
      </c>
      <c r="AA42" s="94" t="s">
        <v>137</v>
      </c>
      <c r="AB42" s="95" t="s">
        <v>138</v>
      </c>
      <c r="AC42" s="94">
        <v>4</v>
      </c>
      <c r="AD42" s="96" t="str">
        <f t="shared" si="17"/>
        <v/>
      </c>
      <c r="AE42" s="19"/>
      <c r="AF42" s="17" t="str">
        <f>IFERROR(IF(AE42="A",4,IF(AE42="AB",3.5,IF(AE42="B",3,IF(AE42="BC",2.5,IF(AE42="C",2,IF(AE42="D",1,IF(AE42="E",0,"")))))))*AC42,"")</f>
        <v/>
      </c>
    </row>
    <row r="43" spans="2:33" x14ac:dyDescent="0.3">
      <c r="B43" s="92">
        <v>3</v>
      </c>
      <c r="C43" s="92" t="s">
        <v>139</v>
      </c>
      <c r="D43" s="93" t="s">
        <v>140</v>
      </c>
      <c r="E43" s="92">
        <v>3</v>
      </c>
      <c r="F43" s="17" t="str">
        <f t="shared" si="14"/>
        <v/>
      </c>
      <c r="G43" s="19"/>
      <c r="H43" s="17" t="str">
        <f>IFERROR(IF(G43="A",4,IF(G43="AB",3.5,IF(G43="B",3,IF(G43="BC",2.5,IF(G43="C",2,IF(G43="D",1,IF(G43="E",0,"")))))))*E43,"")</f>
        <v/>
      </c>
      <c r="J43" s="94">
        <v>3</v>
      </c>
      <c r="K43" s="94" t="s">
        <v>52</v>
      </c>
      <c r="L43" s="97" t="s">
        <v>53</v>
      </c>
      <c r="M43" s="94">
        <v>4</v>
      </c>
      <c r="N43" s="96">
        <f t="shared" si="15"/>
        <v>4</v>
      </c>
      <c r="O43" s="19" t="s">
        <v>269</v>
      </c>
      <c r="P43" s="17">
        <f>IFERROR(IF(O43="A",4,IF(O43="AB",3.5,IF(O43="B",3,IF(O43="BC",2.5,IF(O43="C",2,IF(O43="D",1,IF(O43="E",0,"")))))))*M43,"")</f>
        <v>14</v>
      </c>
      <c r="R43" s="94">
        <v>3</v>
      </c>
      <c r="S43" s="94" t="s">
        <v>141</v>
      </c>
      <c r="T43" s="95" t="s">
        <v>142</v>
      </c>
      <c r="U43" s="94">
        <v>4</v>
      </c>
      <c r="V43" s="96" t="str">
        <f t="shared" si="16"/>
        <v/>
      </c>
      <c r="W43" s="19"/>
      <c r="X43" s="17" t="str">
        <f>IFERROR(IF(W43="A",4,IF(W43="AB",3.5,IF(W43="B",3,IF(W43="BC",2.5,IF(W43="C",2,IF(W43="D",1,IF(W43="E",0,"")))))))*U43,"")</f>
        <v/>
      </c>
      <c r="Z43" s="94">
        <v>3</v>
      </c>
      <c r="AA43" s="94" t="s">
        <v>143</v>
      </c>
      <c r="AB43" s="95" t="s">
        <v>144</v>
      </c>
      <c r="AC43" s="94">
        <v>3</v>
      </c>
      <c r="AD43" s="96" t="str">
        <f t="shared" si="17"/>
        <v/>
      </c>
      <c r="AE43" s="19"/>
      <c r="AF43" s="17" t="str">
        <f>IFERROR(IF(AE43="A",4,IF(AE43="AB",3.5,IF(AE43="B",3,IF(AE43="BC",2.5,IF(AE43="C",2,IF(AE43="D",1,IF(AE43="E",0,"")))))))*AC43,"")</f>
        <v/>
      </c>
    </row>
    <row r="44" spans="2:33" x14ac:dyDescent="0.3">
      <c r="B44" s="36"/>
      <c r="C44" s="37"/>
      <c r="D44" s="38"/>
      <c r="E44" s="39">
        <f>SUM(E41:E43)</f>
        <v>11</v>
      </c>
      <c r="F44" s="39"/>
      <c r="G44" s="39"/>
      <c r="H44" s="39"/>
      <c r="J44" s="98"/>
      <c r="K44" s="99"/>
      <c r="L44" s="100"/>
      <c r="M44" s="101">
        <f>SUM(M41:M43)</f>
        <v>11</v>
      </c>
      <c r="N44" s="101"/>
      <c r="O44" s="39"/>
      <c r="P44" s="39"/>
      <c r="R44" s="98"/>
      <c r="S44" s="99"/>
      <c r="T44" s="100"/>
      <c r="U44" s="101">
        <f>SUM(U41:U43)</f>
        <v>11</v>
      </c>
      <c r="V44" s="101"/>
      <c r="W44" s="39"/>
      <c r="X44" s="39"/>
      <c r="Z44" s="98"/>
      <c r="AA44" s="99"/>
      <c r="AB44" s="100"/>
      <c r="AC44" s="101">
        <f>SUM(AC41:AC43)</f>
        <v>11</v>
      </c>
      <c r="AD44" s="101"/>
      <c r="AE44" s="39"/>
      <c r="AF44" s="39"/>
    </row>
    <row r="45" spans="2:33" x14ac:dyDescent="0.3">
      <c r="B45" s="155" t="s">
        <v>107</v>
      </c>
      <c r="C45" s="156"/>
      <c r="D45" s="156"/>
      <c r="E45" s="156"/>
      <c r="F45" s="156"/>
      <c r="G45" s="156"/>
      <c r="H45" s="157"/>
      <c r="I45" s="11"/>
      <c r="J45" s="155" t="s">
        <v>107</v>
      </c>
      <c r="K45" s="156"/>
      <c r="L45" s="156"/>
      <c r="M45" s="156"/>
      <c r="N45" s="156"/>
      <c r="O45" s="156"/>
      <c r="P45" s="157"/>
      <c r="Q45" s="11"/>
      <c r="R45" s="155" t="s">
        <v>107</v>
      </c>
      <c r="S45" s="156"/>
      <c r="T45" s="156"/>
      <c r="U45" s="156"/>
      <c r="V45" s="156"/>
      <c r="W45" s="156"/>
      <c r="X45" s="157"/>
      <c r="Y45" s="11"/>
      <c r="Z45" s="155" t="s">
        <v>107</v>
      </c>
      <c r="AA45" s="156"/>
      <c r="AB45" s="156"/>
      <c r="AC45" s="156"/>
      <c r="AD45" s="156"/>
      <c r="AE45" s="156"/>
      <c r="AF45" s="157"/>
      <c r="AG45" s="11"/>
    </row>
    <row r="46" spans="2:33" x14ac:dyDescent="0.3">
      <c r="B46" s="12" t="s">
        <v>94</v>
      </c>
      <c r="C46" s="12" t="s">
        <v>0</v>
      </c>
      <c r="D46" s="12" t="s">
        <v>95</v>
      </c>
      <c r="E46" s="12" t="s">
        <v>96</v>
      </c>
      <c r="F46" s="12" t="s">
        <v>97</v>
      </c>
      <c r="G46" s="12" t="s">
        <v>98</v>
      </c>
      <c r="H46" s="12" t="s">
        <v>99</v>
      </c>
      <c r="J46" s="86" t="s">
        <v>94</v>
      </c>
      <c r="K46" s="86" t="s">
        <v>0</v>
      </c>
      <c r="L46" s="86" t="s">
        <v>95</v>
      </c>
      <c r="M46" s="12" t="s">
        <v>96</v>
      </c>
      <c r="N46" s="12" t="s">
        <v>97</v>
      </c>
      <c r="O46" s="12" t="s">
        <v>98</v>
      </c>
      <c r="P46" s="12" t="s">
        <v>99</v>
      </c>
      <c r="R46" s="86" t="s">
        <v>94</v>
      </c>
      <c r="S46" s="86" t="s">
        <v>0</v>
      </c>
      <c r="T46" s="86" t="s">
        <v>95</v>
      </c>
      <c r="U46" s="12" t="s">
        <v>96</v>
      </c>
      <c r="V46" s="12" t="s">
        <v>97</v>
      </c>
      <c r="W46" s="12" t="s">
        <v>98</v>
      </c>
      <c r="X46" s="12" t="s">
        <v>99</v>
      </c>
      <c r="Z46" s="86" t="s">
        <v>94</v>
      </c>
      <c r="AA46" s="86" t="s">
        <v>0</v>
      </c>
      <c r="AB46" s="86" t="s">
        <v>95</v>
      </c>
      <c r="AC46" s="12" t="s">
        <v>96</v>
      </c>
      <c r="AD46" s="12" t="s">
        <v>97</v>
      </c>
      <c r="AE46" s="12" t="s">
        <v>98</v>
      </c>
      <c r="AF46" s="12" t="s">
        <v>99</v>
      </c>
    </row>
    <row r="47" spans="2:33" x14ac:dyDescent="0.3">
      <c r="B47" s="87">
        <v>1</v>
      </c>
      <c r="C47" s="87" t="s">
        <v>145</v>
      </c>
      <c r="D47" s="88" t="s">
        <v>146</v>
      </c>
      <c r="E47" s="87">
        <v>3</v>
      </c>
      <c r="F47" s="13" t="str">
        <f t="shared" ref="F47:F50" si="18">IF(G47="","",E47)</f>
        <v/>
      </c>
      <c r="G47" s="15"/>
      <c r="H47" s="13" t="str">
        <f>IFERROR(IF(G47="A",4,IF(G47="AB",3.5,IF(G47="B",3,IF(G47="BC",2.5,IF(G47="C",2,IF(G47="D",1,IF(G47="E",0,"")))))))*E47,"")</f>
        <v/>
      </c>
      <c r="J47" s="89">
        <v>1</v>
      </c>
      <c r="K47" s="89" t="s">
        <v>56</v>
      </c>
      <c r="L47" s="90" t="s">
        <v>57</v>
      </c>
      <c r="M47" s="89">
        <v>3</v>
      </c>
      <c r="N47" s="91">
        <f t="shared" ref="N47:N49" si="19">IF(O47="","",M47)</f>
        <v>3</v>
      </c>
      <c r="O47" s="15" t="s">
        <v>270</v>
      </c>
      <c r="P47" s="13">
        <f>IFERROR(IF(O47="A",4,IF(O47="AB",3.5,IF(O47="B",3,IF(O47="BC",2.5,IF(O47="C",2,IF(O47="D",1,IF(O47="E",0,"")))))))*M47,"")</f>
        <v>12</v>
      </c>
      <c r="R47" s="89">
        <v>1</v>
      </c>
      <c r="S47" s="89" t="s">
        <v>147</v>
      </c>
      <c r="T47" s="90" t="s">
        <v>148</v>
      </c>
      <c r="U47" s="89">
        <v>3</v>
      </c>
      <c r="V47" s="91" t="str">
        <f t="shared" ref="V47:V50" si="20">IF(W47="","",U47)</f>
        <v/>
      </c>
      <c r="W47" s="15"/>
      <c r="X47" s="13" t="str">
        <f>IFERROR(IF(W47="A",4,IF(W47="AB",3.5,IF(W47="B",3,IF(W47="BC",2.5,IF(W47="C",2,IF(W47="D",1,IF(W47="E",0,"")))))))*U47,"")</f>
        <v/>
      </c>
      <c r="Z47" s="89">
        <v>1</v>
      </c>
      <c r="AA47" s="89" t="s">
        <v>149</v>
      </c>
      <c r="AB47" s="90" t="s">
        <v>150</v>
      </c>
      <c r="AC47" s="89">
        <v>3</v>
      </c>
      <c r="AD47" s="91" t="str">
        <f t="shared" ref="AD47:AD50" si="21">IF(AE47="","",AC47)</f>
        <v/>
      </c>
      <c r="AE47" s="15"/>
      <c r="AF47" s="13" t="str">
        <f>IFERROR(IF(AE47="A",4,IF(AE47="AB",3.5,IF(AE47="B",3,IF(AE47="BC",2.5,IF(AE47="C",2,IF(AE47="D",1,IF(AE47="E",0,"")))))))*AC47,"")</f>
        <v/>
      </c>
    </row>
    <row r="48" spans="2:33" x14ac:dyDescent="0.3">
      <c r="B48" s="92">
        <v>2</v>
      </c>
      <c r="C48" s="92" t="s">
        <v>151</v>
      </c>
      <c r="D48" s="93" t="s">
        <v>152</v>
      </c>
      <c r="E48" s="92">
        <v>3</v>
      </c>
      <c r="F48" s="17" t="str">
        <f t="shared" si="18"/>
        <v/>
      </c>
      <c r="G48" s="19"/>
      <c r="H48" s="17" t="str">
        <f>IFERROR(IF(G48="A",4,IF(G48="AB",3.5,IF(G48="B",3,IF(G48="BC",2.5,IF(G48="C",2,IF(G48="D",1,IF(G48="E",0,"")))))))*E48,"")</f>
        <v/>
      </c>
      <c r="J48" s="94">
        <v>2</v>
      </c>
      <c r="K48" s="94" t="s">
        <v>58</v>
      </c>
      <c r="L48" s="95" t="s">
        <v>59</v>
      </c>
      <c r="M48" s="94">
        <v>3</v>
      </c>
      <c r="N48" s="96">
        <f t="shared" si="19"/>
        <v>3</v>
      </c>
      <c r="O48" s="19" t="s">
        <v>270</v>
      </c>
      <c r="P48" s="17">
        <f>IFERROR(IF(O48="A",4,IF(O48="AB",3.5,IF(O48="B",3,IF(O48="BC",2.5,IF(O48="C",2,IF(O48="D",1,IF(O48="E",0,"")))))))*M48,"")</f>
        <v>12</v>
      </c>
      <c r="R48" s="94">
        <v>2</v>
      </c>
      <c r="S48" s="94" t="s">
        <v>153</v>
      </c>
      <c r="T48" s="93" t="s">
        <v>154</v>
      </c>
      <c r="U48" s="94">
        <v>3</v>
      </c>
      <c r="V48" s="96" t="str">
        <f t="shared" si="20"/>
        <v/>
      </c>
      <c r="W48" s="19"/>
      <c r="X48" s="17" t="str">
        <f>IFERROR(IF(W48="A",4,IF(W48="AB",3.5,IF(W48="B",3,IF(W48="BC",2.5,IF(W48="C",2,IF(W48="D",1,IF(W48="E",0,"")))))))*U48,"")</f>
        <v/>
      </c>
      <c r="Z48" s="94">
        <v>2</v>
      </c>
      <c r="AA48" s="94" t="s">
        <v>155</v>
      </c>
      <c r="AB48" s="95" t="s">
        <v>156</v>
      </c>
      <c r="AC48" s="94">
        <v>3</v>
      </c>
      <c r="AD48" s="96" t="str">
        <f t="shared" si="21"/>
        <v/>
      </c>
      <c r="AE48" s="19"/>
      <c r="AF48" s="17" t="str">
        <f>IFERROR(IF(AE48="A",4,IF(AE48="AB",3.5,IF(AE48="B",3,IF(AE48="BC",2.5,IF(AE48="C",2,IF(AE48="D",1,IF(AE48="E",0,"")))))))*AC48,"")</f>
        <v/>
      </c>
    </row>
    <row r="49" spans="2:33" x14ac:dyDescent="0.3">
      <c r="B49" s="92">
        <f t="shared" ref="B49:B50" si="22">1+B48</f>
        <v>3</v>
      </c>
      <c r="C49" s="92" t="s">
        <v>157</v>
      </c>
      <c r="D49" s="93" t="s">
        <v>158</v>
      </c>
      <c r="E49" s="92">
        <v>3</v>
      </c>
      <c r="F49" s="17" t="str">
        <f t="shared" si="18"/>
        <v/>
      </c>
      <c r="G49" s="19"/>
      <c r="H49" s="17" t="str">
        <f>IFERROR(IF(G49="A",4,IF(G49="AB",3.5,IF(G49="B",3,IF(G49="BC",2.5,IF(G49="C",2,IF(G49="D",1,IF(G49="E",0,"")))))))*E49,"")</f>
        <v/>
      </c>
      <c r="J49" s="94">
        <v>3</v>
      </c>
      <c r="K49" s="94" t="s">
        <v>60</v>
      </c>
      <c r="L49" s="95" t="s">
        <v>61</v>
      </c>
      <c r="M49" s="94">
        <v>3</v>
      </c>
      <c r="N49" s="96">
        <f t="shared" si="19"/>
        <v>3</v>
      </c>
      <c r="O49" s="19" t="s">
        <v>269</v>
      </c>
      <c r="P49" s="17">
        <f>IFERROR(IF(O49="A",4,IF(O49="AB",3.5,IF(O49="B",3,IF(O49="BC",2.5,IF(O49="C",2,IF(O49="D",1,IF(O49="E",0,"")))))))*M49,"")</f>
        <v>10.5</v>
      </c>
      <c r="R49" s="94">
        <v>3</v>
      </c>
      <c r="S49" s="94" t="s">
        <v>159</v>
      </c>
      <c r="T49" s="95" t="s">
        <v>160</v>
      </c>
      <c r="U49" s="94">
        <v>3</v>
      </c>
      <c r="V49" s="96" t="str">
        <f t="shared" si="20"/>
        <v/>
      </c>
      <c r="W49" s="19"/>
      <c r="X49" s="17" t="str">
        <f>IFERROR(IF(W49="A",4,IF(W49="AB",3.5,IF(W49="B",3,IF(W49="BC",2.5,IF(W49="C",2,IF(W49="D",1,IF(W49="E",0,"")))))))*U49,"")</f>
        <v/>
      </c>
      <c r="Z49" s="94">
        <v>3</v>
      </c>
      <c r="AA49" s="94" t="s">
        <v>161</v>
      </c>
      <c r="AB49" s="95" t="s">
        <v>162</v>
      </c>
      <c r="AC49" s="94">
        <v>3</v>
      </c>
      <c r="AD49" s="96" t="str">
        <f t="shared" si="21"/>
        <v/>
      </c>
      <c r="AE49" s="19"/>
      <c r="AF49" s="17" t="str">
        <f>IFERROR(IF(AE49="A",4,IF(AE49="AB",3.5,IF(AE49="B",3,IF(AE49="BC",2.5,IF(AE49="C",2,IF(AE49="D",1,IF(AE49="E",0,"")))))))*AC49,"")</f>
        <v/>
      </c>
    </row>
    <row r="50" spans="2:33" x14ac:dyDescent="0.3">
      <c r="B50" s="92">
        <f t="shared" si="22"/>
        <v>4</v>
      </c>
      <c r="C50" s="92" t="s">
        <v>163</v>
      </c>
      <c r="D50" s="93" t="s">
        <v>164</v>
      </c>
      <c r="E50" s="92">
        <v>3</v>
      </c>
      <c r="F50" s="17" t="str">
        <f t="shared" si="18"/>
        <v/>
      </c>
      <c r="G50" s="19"/>
      <c r="H50" s="17" t="str">
        <f>IFERROR(IF(G50="A",4,IF(G50="AB",3.5,IF(G50="B",3,IF(G50="BC",2.5,IF(G50="C",2,IF(G50="D",1,IF(G50="E",0,"")))))))*E50,"")</f>
        <v/>
      </c>
      <c r="J50" s="96"/>
      <c r="K50" s="96"/>
      <c r="L50" s="56" t="s">
        <v>114</v>
      </c>
      <c r="M50" s="57">
        <v>3</v>
      </c>
      <c r="N50" s="102"/>
      <c r="O50" s="17"/>
      <c r="P50" s="17"/>
      <c r="R50" s="94">
        <v>4</v>
      </c>
      <c r="S50" s="94" t="s">
        <v>165</v>
      </c>
      <c r="T50" s="95" t="s">
        <v>166</v>
      </c>
      <c r="U50" s="94">
        <v>3</v>
      </c>
      <c r="V50" s="96" t="str">
        <f t="shared" si="20"/>
        <v/>
      </c>
      <c r="W50" s="19"/>
      <c r="X50" s="17" t="str">
        <f>IFERROR(IF(W50="A",4,IF(W50="AB",3.5,IF(W50="B",3,IF(W50="BC",2.5,IF(W50="C",2,IF(W50="D",1,IF(W50="E",0,"")))))))*U50,"")</f>
        <v/>
      </c>
      <c r="Z50" s="94">
        <v>4</v>
      </c>
      <c r="AA50" s="94" t="s">
        <v>167</v>
      </c>
      <c r="AB50" s="95" t="s">
        <v>168</v>
      </c>
      <c r="AC50" s="94">
        <v>3</v>
      </c>
      <c r="AD50" s="96" t="str">
        <f t="shared" si="21"/>
        <v/>
      </c>
      <c r="AE50" s="19"/>
      <c r="AF50" s="17" t="str">
        <f>IFERROR(IF(AE50="A",4,IF(AE50="AB",3.5,IF(AE50="B",3,IF(AE50="BC",2.5,IF(AE50="C",2,IF(AE50="D",1,IF(AE50="E",0,"")))))))*AC50,"")</f>
        <v/>
      </c>
    </row>
    <row r="51" spans="2:33" x14ac:dyDescent="0.3">
      <c r="B51" s="36"/>
      <c r="C51" s="37"/>
      <c r="D51" s="38"/>
      <c r="E51" s="39">
        <f>SUM(E47:E50)</f>
        <v>12</v>
      </c>
      <c r="F51" s="39"/>
      <c r="G51" s="39"/>
      <c r="H51" s="39"/>
      <c r="J51" s="98"/>
      <c r="K51" s="99"/>
      <c r="L51" s="100"/>
      <c r="M51" s="101">
        <f>SUM(M47:M50)</f>
        <v>12</v>
      </c>
      <c r="N51" s="101"/>
      <c r="O51" s="39"/>
      <c r="P51" s="39"/>
      <c r="R51" s="98"/>
      <c r="S51" s="99"/>
      <c r="T51" s="100"/>
      <c r="U51" s="101">
        <f>SUM(U47:U50)</f>
        <v>12</v>
      </c>
      <c r="V51" s="101"/>
      <c r="W51" s="39"/>
      <c r="X51" s="39"/>
      <c r="Z51" s="98"/>
      <c r="AA51" s="99"/>
      <c r="AB51" s="100"/>
      <c r="AC51" s="101">
        <f>SUM(AC47:AC50)</f>
        <v>12</v>
      </c>
      <c r="AD51" s="101"/>
      <c r="AE51" s="39"/>
      <c r="AF51" s="39"/>
    </row>
    <row r="52" spans="2:33" x14ac:dyDescent="0.3">
      <c r="B52" s="155" t="s">
        <v>108</v>
      </c>
      <c r="C52" s="156"/>
      <c r="D52" s="156"/>
      <c r="E52" s="156"/>
      <c r="F52" s="156"/>
      <c r="G52" s="156"/>
      <c r="H52" s="157"/>
      <c r="I52" s="11"/>
      <c r="J52" s="155" t="s">
        <v>108</v>
      </c>
      <c r="K52" s="156"/>
      <c r="L52" s="156"/>
      <c r="M52" s="156"/>
      <c r="N52" s="156"/>
      <c r="O52" s="156"/>
      <c r="P52" s="157"/>
      <c r="Q52" s="11"/>
      <c r="R52" s="155" t="s">
        <v>108</v>
      </c>
      <c r="S52" s="156"/>
      <c r="T52" s="156"/>
      <c r="U52" s="156"/>
      <c r="V52" s="156"/>
      <c r="W52" s="156"/>
      <c r="X52" s="157"/>
      <c r="Y52" s="11"/>
      <c r="Z52" s="155" t="s">
        <v>108</v>
      </c>
      <c r="AA52" s="156"/>
      <c r="AB52" s="156"/>
      <c r="AC52" s="156"/>
      <c r="AD52" s="156"/>
      <c r="AE52" s="156"/>
      <c r="AF52" s="157"/>
      <c r="AG52" s="11"/>
    </row>
    <row r="53" spans="2:33" x14ac:dyDescent="0.3">
      <c r="B53" s="12" t="s">
        <v>94</v>
      </c>
      <c r="C53" s="12" t="s">
        <v>0</v>
      </c>
      <c r="D53" s="12" t="s">
        <v>95</v>
      </c>
      <c r="E53" s="12" t="s">
        <v>96</v>
      </c>
      <c r="F53" s="12" t="s">
        <v>97</v>
      </c>
      <c r="G53" s="12" t="s">
        <v>98</v>
      </c>
      <c r="H53" s="12" t="s">
        <v>99</v>
      </c>
      <c r="J53" s="86" t="s">
        <v>94</v>
      </c>
      <c r="K53" s="86" t="s">
        <v>0</v>
      </c>
      <c r="L53" s="86" t="s">
        <v>95</v>
      </c>
      <c r="M53" s="12" t="s">
        <v>96</v>
      </c>
      <c r="N53" s="12" t="s">
        <v>97</v>
      </c>
      <c r="O53" s="12" t="s">
        <v>98</v>
      </c>
      <c r="P53" s="12" t="s">
        <v>99</v>
      </c>
      <c r="R53" s="86" t="s">
        <v>94</v>
      </c>
      <c r="S53" s="86" t="s">
        <v>0</v>
      </c>
      <c r="T53" s="86" t="s">
        <v>95</v>
      </c>
      <c r="U53" s="12" t="s">
        <v>96</v>
      </c>
      <c r="V53" s="12" t="s">
        <v>97</v>
      </c>
      <c r="W53" s="12" t="s">
        <v>98</v>
      </c>
      <c r="X53" s="12" t="s">
        <v>99</v>
      </c>
      <c r="Z53" s="86" t="s">
        <v>94</v>
      </c>
      <c r="AA53" s="86" t="s">
        <v>0</v>
      </c>
      <c r="AB53" s="86" t="s">
        <v>95</v>
      </c>
      <c r="AC53" s="12" t="s">
        <v>96</v>
      </c>
      <c r="AD53" s="12" t="s">
        <v>97</v>
      </c>
      <c r="AE53" s="12" t="s">
        <v>98</v>
      </c>
      <c r="AF53" s="12" t="s">
        <v>99</v>
      </c>
    </row>
    <row r="54" spans="2:33" x14ac:dyDescent="0.3">
      <c r="B54" s="87">
        <v>1</v>
      </c>
      <c r="C54" s="87" t="s">
        <v>169</v>
      </c>
      <c r="D54" s="88" t="s">
        <v>170</v>
      </c>
      <c r="E54" s="87">
        <v>3</v>
      </c>
      <c r="F54" s="13" t="str">
        <f t="shared" ref="F54" si="23">IF(G54="","",E54)</f>
        <v/>
      </c>
      <c r="G54" s="15"/>
      <c r="H54" s="13" t="str">
        <f>IFERROR(IF(G54="A",4,IF(G54="AB",3.5,IF(G54="B",3,IF(G54="BC",2.5,IF(G54="C",2,IF(G54="D",1,IF(G54="E",0,"")))))))*E54,"")</f>
        <v/>
      </c>
      <c r="J54" s="89">
        <v>1</v>
      </c>
      <c r="K54" s="89" t="s">
        <v>171</v>
      </c>
      <c r="L54" s="90" t="s">
        <v>172</v>
      </c>
      <c r="M54" s="89">
        <v>2</v>
      </c>
      <c r="N54" s="91">
        <f t="shared" ref="N54:N55" si="24">IF(O54="","",M54)</f>
        <v>2</v>
      </c>
      <c r="O54" s="15" t="s">
        <v>270</v>
      </c>
      <c r="P54" s="13">
        <f>IFERROR(IF(O54="A",4,IF(O54="AB",3.5,IF(O54="B",3,IF(O54="BC",2.5,IF(O54="C",2,IF(O54="D",1,IF(O54="E",0,"")))))))*M54,"")</f>
        <v>8</v>
      </c>
      <c r="R54" s="89">
        <v>1</v>
      </c>
      <c r="S54" s="89" t="s">
        <v>173</v>
      </c>
      <c r="T54" s="90" t="s">
        <v>174</v>
      </c>
      <c r="U54" s="89">
        <v>3</v>
      </c>
      <c r="V54" s="91" t="str">
        <f t="shared" ref="V54" si="25">IF(W54="","",U54)</f>
        <v/>
      </c>
      <c r="W54" s="15"/>
      <c r="X54" s="13" t="str">
        <f>IFERROR(IF(W54="A",4,IF(W54="AB",3.5,IF(W54="B",3,IF(W54="BC",2.5,IF(W54="C",2,IF(W54="D",1,IF(W54="E",0,"")))))))*U54,"")</f>
        <v/>
      </c>
      <c r="Z54" s="89">
        <v>1</v>
      </c>
      <c r="AA54" s="89" t="s">
        <v>175</v>
      </c>
      <c r="AB54" s="90" t="s">
        <v>176</v>
      </c>
      <c r="AC54" s="89">
        <v>3</v>
      </c>
      <c r="AD54" s="91" t="str">
        <f t="shared" ref="AD54" si="26">IF(AE54="","",AC54)</f>
        <v/>
      </c>
      <c r="AE54" s="15"/>
      <c r="AF54" s="13" t="str">
        <f>IFERROR(IF(AE54="A",4,IF(AE54="AB",3.5,IF(AE54="B",3,IF(AE54="BC",2.5,IF(AE54="C",2,IF(AE54="D",1,IF(AE54="E",0,"")))))))*AC54,"")</f>
        <v/>
      </c>
    </row>
    <row r="55" spans="2:33" x14ac:dyDescent="0.3">
      <c r="B55" s="17"/>
      <c r="C55" s="17"/>
      <c r="D55" s="56" t="s">
        <v>177</v>
      </c>
      <c r="E55" s="57">
        <v>9</v>
      </c>
      <c r="F55" s="35"/>
      <c r="G55" s="35"/>
      <c r="H55" s="35"/>
      <c r="J55" s="94">
        <v>2</v>
      </c>
      <c r="K55" s="94" t="s">
        <v>66</v>
      </c>
      <c r="L55" s="95" t="s">
        <v>67</v>
      </c>
      <c r="M55" s="94">
        <v>4</v>
      </c>
      <c r="N55" s="96">
        <f t="shared" si="24"/>
        <v>4</v>
      </c>
      <c r="O55" s="19" t="s">
        <v>269</v>
      </c>
      <c r="P55" s="35">
        <f>IFERROR(IF(O55="A",4,IF(O55="AB",3.5,IF(O55="B",3,IF(O55="BC",2.5,IF(O55="C",2,IF(O55="D",1,IF(O55="E",0,"")))))))*M55,"")</f>
        <v>14</v>
      </c>
      <c r="R55" s="96"/>
      <c r="S55" s="96"/>
      <c r="T55" s="56" t="s">
        <v>114</v>
      </c>
      <c r="U55" s="57">
        <v>9</v>
      </c>
      <c r="V55" s="102"/>
      <c r="W55" s="35"/>
      <c r="X55" s="35"/>
      <c r="Z55" s="96"/>
      <c r="AA55" s="96"/>
      <c r="AB55" s="56" t="s">
        <v>114</v>
      </c>
      <c r="AC55" s="57">
        <v>9</v>
      </c>
      <c r="AD55" s="102"/>
      <c r="AE55" s="35"/>
      <c r="AF55" s="35"/>
    </row>
    <row r="56" spans="2:33" x14ac:dyDescent="0.3">
      <c r="B56" s="17"/>
      <c r="C56" s="17"/>
      <c r="D56" s="18"/>
      <c r="E56" s="17"/>
      <c r="F56" s="17"/>
      <c r="G56" s="17"/>
      <c r="H56" s="17"/>
      <c r="J56" s="96"/>
      <c r="K56" s="96"/>
      <c r="L56" s="56" t="s">
        <v>114</v>
      </c>
      <c r="M56" s="57">
        <v>6</v>
      </c>
      <c r="N56" s="102"/>
      <c r="O56" s="17"/>
      <c r="P56" s="17"/>
      <c r="R56" s="96"/>
      <c r="S56" s="96"/>
      <c r="T56" s="103"/>
      <c r="U56" s="96"/>
      <c r="V56" s="96"/>
      <c r="W56" s="17"/>
      <c r="X56" s="17"/>
      <c r="Z56" s="96"/>
      <c r="AA56" s="96"/>
      <c r="AB56" s="104"/>
      <c r="AC56" s="102"/>
      <c r="AD56" s="102"/>
      <c r="AE56" s="17"/>
      <c r="AF56" s="17"/>
    </row>
    <row r="57" spans="2:33" x14ac:dyDescent="0.3">
      <c r="B57" s="36"/>
      <c r="C57" s="37"/>
      <c r="D57" s="38"/>
      <c r="E57" s="39">
        <f>SUM(E54:E56)</f>
        <v>12</v>
      </c>
      <c r="F57" s="39"/>
      <c r="G57" s="39"/>
      <c r="H57" s="39"/>
      <c r="J57" s="98"/>
      <c r="K57" s="99"/>
      <c r="L57" s="100"/>
      <c r="M57" s="101">
        <f>SUM(M54:M56)</f>
        <v>12</v>
      </c>
      <c r="N57" s="101"/>
      <c r="O57" s="39"/>
      <c r="P57" s="39"/>
      <c r="R57" s="98"/>
      <c r="S57" s="99"/>
      <c r="T57" s="100"/>
      <c r="U57" s="101">
        <f>SUM(U54:U56)</f>
        <v>12</v>
      </c>
      <c r="V57" s="101"/>
      <c r="W57" s="39"/>
      <c r="X57" s="39"/>
      <c r="Z57" s="98"/>
      <c r="AA57" s="99"/>
      <c r="AB57" s="100"/>
      <c r="AC57" s="101">
        <f>SUM(AC54:AC56)</f>
        <v>12</v>
      </c>
      <c r="AD57" s="101"/>
      <c r="AE57" s="39"/>
      <c r="AF57" s="39"/>
    </row>
    <row r="58" spans="2:33" x14ac:dyDescent="0.3">
      <c r="B58" s="155" t="s">
        <v>178</v>
      </c>
      <c r="C58" s="156"/>
      <c r="D58" s="156"/>
      <c r="E58" s="156"/>
      <c r="F58" s="156"/>
      <c r="G58" s="156"/>
      <c r="H58" s="157"/>
      <c r="I58" s="11"/>
      <c r="J58" s="155" t="s">
        <v>178</v>
      </c>
      <c r="K58" s="156"/>
      <c r="L58" s="156"/>
      <c r="M58" s="156"/>
      <c r="N58" s="156"/>
      <c r="O58" s="156"/>
      <c r="P58" s="157"/>
      <c r="Q58" s="11"/>
      <c r="R58" s="155" t="s">
        <v>178</v>
      </c>
      <c r="S58" s="156"/>
      <c r="T58" s="156"/>
      <c r="U58" s="156"/>
      <c r="V58" s="156"/>
      <c r="W58" s="156"/>
      <c r="X58" s="157"/>
      <c r="Y58" s="11"/>
      <c r="Z58" s="155" t="s">
        <v>179</v>
      </c>
      <c r="AA58" s="156"/>
      <c r="AB58" s="156"/>
      <c r="AC58" s="156"/>
      <c r="AD58" s="156"/>
      <c r="AE58" s="156"/>
      <c r="AF58" s="157"/>
      <c r="AG58" s="11"/>
    </row>
    <row r="59" spans="2:33" x14ac:dyDescent="0.3">
      <c r="B59" s="86" t="s">
        <v>94</v>
      </c>
      <c r="C59" s="86" t="s">
        <v>0</v>
      </c>
      <c r="D59" s="86" t="s">
        <v>95</v>
      </c>
      <c r="E59" s="12" t="s">
        <v>96</v>
      </c>
      <c r="F59" s="12" t="s">
        <v>97</v>
      </c>
      <c r="G59" s="12" t="s">
        <v>98</v>
      </c>
      <c r="H59" s="12" t="s">
        <v>99</v>
      </c>
      <c r="J59" s="86" t="s">
        <v>94</v>
      </c>
      <c r="K59" s="86" t="s">
        <v>0</v>
      </c>
      <c r="L59" s="86" t="s">
        <v>95</v>
      </c>
      <c r="M59" s="12" t="s">
        <v>96</v>
      </c>
      <c r="N59" s="12" t="s">
        <v>97</v>
      </c>
      <c r="O59" s="12" t="s">
        <v>98</v>
      </c>
      <c r="P59" s="12" t="s">
        <v>99</v>
      </c>
      <c r="R59" s="86" t="s">
        <v>94</v>
      </c>
      <c r="S59" s="86" t="s">
        <v>0</v>
      </c>
      <c r="T59" s="86" t="s">
        <v>95</v>
      </c>
      <c r="U59" s="12" t="s">
        <v>96</v>
      </c>
      <c r="V59" s="12" t="s">
        <v>97</v>
      </c>
      <c r="W59" s="12" t="s">
        <v>98</v>
      </c>
      <c r="X59" s="12" t="s">
        <v>99</v>
      </c>
      <c r="Z59" s="86" t="s">
        <v>94</v>
      </c>
      <c r="AA59" s="86" t="s">
        <v>0</v>
      </c>
      <c r="AB59" s="86" t="s">
        <v>95</v>
      </c>
      <c r="AC59" s="12" t="s">
        <v>96</v>
      </c>
      <c r="AD59" s="12" t="s">
        <v>97</v>
      </c>
      <c r="AE59" s="12" t="s">
        <v>98</v>
      </c>
      <c r="AF59" s="12" t="s">
        <v>99</v>
      </c>
    </row>
    <row r="60" spans="2:33" x14ac:dyDescent="0.3">
      <c r="B60" s="105">
        <v>1</v>
      </c>
      <c r="C60" s="105" t="s">
        <v>180</v>
      </c>
      <c r="D60" s="106" t="s">
        <v>181</v>
      </c>
      <c r="E60" s="107">
        <v>2</v>
      </c>
      <c r="F60" s="108" t="str">
        <f t="shared" ref="F60:F71" si="27">IF(G60="","",E60)</f>
        <v/>
      </c>
      <c r="G60" s="109"/>
      <c r="H60" s="110" t="str">
        <f t="shared" ref="H60:H71" si="28">IFERROR(IF(G60="A",4,IF(G60="AB",3.5,IF(G60="B",3,IF(G60="BC",2.5,IF(G60="C",2,IF(G60="D",1,IF(G60="E",0,"")))))))*E60,"")</f>
        <v/>
      </c>
      <c r="I60" s="70"/>
      <c r="J60" s="74">
        <v>1</v>
      </c>
      <c r="K60" s="74" t="s">
        <v>182</v>
      </c>
      <c r="L60" s="111" t="s">
        <v>183</v>
      </c>
      <c r="M60" s="112">
        <v>3</v>
      </c>
      <c r="N60" s="113" t="str">
        <f t="shared" ref="N60:N69" si="29">IF(O60="","",M60)</f>
        <v/>
      </c>
      <c r="O60" s="109"/>
      <c r="P60" s="110" t="str">
        <f t="shared" ref="P60:P69" si="30">IFERROR(IF(O60="A",4,IF(O60="AB",3.5,IF(O60="B",3,IF(O60="BC",2.5,IF(O60="C",2,IF(O60="D",1,IF(O60="E",0,"")))))))*M60,"")</f>
        <v/>
      </c>
      <c r="Q60" s="70"/>
      <c r="R60" s="74">
        <v>1</v>
      </c>
      <c r="S60" s="114" t="s">
        <v>184</v>
      </c>
      <c r="T60" s="115" t="s">
        <v>185</v>
      </c>
      <c r="U60" s="116">
        <v>3</v>
      </c>
      <c r="V60" s="117" t="str">
        <f t="shared" ref="V60:V69" si="31">IF(W60="","",U60)</f>
        <v/>
      </c>
      <c r="W60" s="109"/>
      <c r="X60" s="110" t="str">
        <f t="shared" ref="X60:X69" si="32">IFERROR(IF(W60="A",4,IF(W60="AB",3.5,IF(W60="B",3,IF(W60="BC",2.5,IF(W60="C",2,IF(W60="D",1,IF(W60="E",0,"")))))))*U60,"")</f>
        <v/>
      </c>
      <c r="Y60" s="70"/>
      <c r="Z60" s="74">
        <v>1</v>
      </c>
      <c r="AA60" s="114" t="s">
        <v>186</v>
      </c>
      <c r="AB60" s="118" t="s">
        <v>187</v>
      </c>
      <c r="AC60" s="74">
        <v>3</v>
      </c>
      <c r="AD60" s="119" t="str">
        <f t="shared" ref="AD60:AD65" si="33">IF(AE60="","",AC60)</f>
        <v/>
      </c>
      <c r="AE60" s="109"/>
      <c r="AF60" s="110" t="str">
        <f t="shared" ref="AF60:AF65" si="34">IFERROR(IF(AE60="A",4,IF(AE60="AB",3.5,IF(AE60="B",3,IF(AE60="BC",2.5,IF(AE60="C",2,IF(AE60="D",1,IF(AE60="E",0,"")))))))*AC60,"")</f>
        <v/>
      </c>
      <c r="AG60" s="70"/>
    </row>
    <row r="61" spans="2:33" x14ac:dyDescent="0.3">
      <c r="B61" s="105">
        <v>2</v>
      </c>
      <c r="C61" s="105" t="s">
        <v>188</v>
      </c>
      <c r="D61" s="120" t="s">
        <v>189</v>
      </c>
      <c r="E61" s="121">
        <v>4</v>
      </c>
      <c r="F61" s="122" t="str">
        <f t="shared" si="27"/>
        <v/>
      </c>
      <c r="G61" s="79"/>
      <c r="H61" s="123" t="str">
        <f t="shared" si="28"/>
        <v/>
      </c>
      <c r="I61" s="70"/>
      <c r="J61" s="74">
        <v>2</v>
      </c>
      <c r="K61" s="74" t="s">
        <v>190</v>
      </c>
      <c r="L61" s="111" t="s">
        <v>191</v>
      </c>
      <c r="M61" s="112">
        <v>3</v>
      </c>
      <c r="N61" s="124" t="str">
        <f t="shared" si="29"/>
        <v/>
      </c>
      <c r="O61" s="79"/>
      <c r="P61" s="123" t="str">
        <f t="shared" si="30"/>
        <v/>
      </c>
      <c r="Q61" s="70"/>
      <c r="R61" s="74">
        <v>2</v>
      </c>
      <c r="S61" s="114" t="s">
        <v>192</v>
      </c>
      <c r="T61" s="115" t="s">
        <v>193</v>
      </c>
      <c r="U61" s="74">
        <v>3</v>
      </c>
      <c r="V61" s="125" t="str">
        <f t="shared" si="31"/>
        <v/>
      </c>
      <c r="W61" s="79"/>
      <c r="X61" s="123" t="str">
        <f t="shared" si="32"/>
        <v/>
      </c>
      <c r="Y61" s="70"/>
      <c r="Z61" s="74">
        <v>2</v>
      </c>
      <c r="AA61" s="74" t="s">
        <v>194</v>
      </c>
      <c r="AB61" s="118" t="s">
        <v>195</v>
      </c>
      <c r="AC61" s="74">
        <v>3</v>
      </c>
      <c r="AD61" s="125" t="str">
        <f t="shared" si="33"/>
        <v/>
      </c>
      <c r="AE61" s="79"/>
      <c r="AF61" s="123" t="str">
        <f t="shared" si="34"/>
        <v/>
      </c>
      <c r="AG61" s="70"/>
    </row>
    <row r="62" spans="2:33" x14ac:dyDescent="0.3">
      <c r="B62" s="74">
        <v>3</v>
      </c>
      <c r="C62" s="74" t="s">
        <v>196</v>
      </c>
      <c r="D62" s="118" t="s">
        <v>197</v>
      </c>
      <c r="E62" s="74">
        <v>3</v>
      </c>
      <c r="F62" s="125" t="str">
        <f t="shared" si="27"/>
        <v/>
      </c>
      <c r="G62" s="126"/>
      <c r="H62" s="125" t="str">
        <f t="shared" si="28"/>
        <v/>
      </c>
      <c r="I62" s="70"/>
      <c r="J62" s="74">
        <v>3</v>
      </c>
      <c r="K62" s="74" t="s">
        <v>198</v>
      </c>
      <c r="L62" s="111" t="s">
        <v>199</v>
      </c>
      <c r="M62" s="112">
        <v>3</v>
      </c>
      <c r="N62" s="124">
        <f t="shared" si="29"/>
        <v>3</v>
      </c>
      <c r="O62" s="126" t="s">
        <v>274</v>
      </c>
      <c r="P62" s="125">
        <f t="shared" si="30"/>
        <v>6</v>
      </c>
      <c r="Q62" s="70"/>
      <c r="R62" s="74">
        <v>3</v>
      </c>
      <c r="S62" s="114" t="s">
        <v>200</v>
      </c>
      <c r="T62" s="115" t="s">
        <v>201</v>
      </c>
      <c r="U62" s="74">
        <v>3</v>
      </c>
      <c r="V62" s="125" t="str">
        <f t="shared" si="31"/>
        <v/>
      </c>
      <c r="W62" s="126"/>
      <c r="X62" s="125" t="str">
        <f t="shared" si="32"/>
        <v/>
      </c>
      <c r="Y62" s="70"/>
      <c r="Z62" s="74">
        <v>3</v>
      </c>
      <c r="AA62" s="114" t="s">
        <v>202</v>
      </c>
      <c r="AB62" s="118" t="s">
        <v>203</v>
      </c>
      <c r="AC62" s="74">
        <v>3</v>
      </c>
      <c r="AD62" s="125" t="str">
        <f t="shared" si="33"/>
        <v/>
      </c>
      <c r="AE62" s="126"/>
      <c r="AF62" s="125" t="str">
        <f t="shared" si="34"/>
        <v/>
      </c>
      <c r="AG62" s="70"/>
    </row>
    <row r="63" spans="2:33" x14ac:dyDescent="0.3">
      <c r="B63" s="74">
        <v>4</v>
      </c>
      <c r="C63" s="74" t="s">
        <v>204</v>
      </c>
      <c r="D63" s="118" t="s">
        <v>205</v>
      </c>
      <c r="E63" s="74">
        <v>3</v>
      </c>
      <c r="F63" s="125" t="str">
        <f t="shared" si="27"/>
        <v/>
      </c>
      <c r="G63" s="126"/>
      <c r="H63" s="125" t="str">
        <f t="shared" si="28"/>
        <v/>
      </c>
      <c r="I63" s="70"/>
      <c r="J63" s="74">
        <v>4</v>
      </c>
      <c r="K63" s="74" t="s">
        <v>206</v>
      </c>
      <c r="L63" s="111" t="s">
        <v>207</v>
      </c>
      <c r="M63" s="112">
        <v>3</v>
      </c>
      <c r="N63" s="124" t="str">
        <f t="shared" si="29"/>
        <v/>
      </c>
      <c r="O63" s="126"/>
      <c r="P63" s="125" t="str">
        <f t="shared" si="30"/>
        <v/>
      </c>
      <c r="Q63" s="70"/>
      <c r="R63" s="74">
        <v>4</v>
      </c>
      <c r="S63" s="114" t="s">
        <v>208</v>
      </c>
      <c r="T63" s="115" t="s">
        <v>209</v>
      </c>
      <c r="U63" s="74">
        <v>3</v>
      </c>
      <c r="V63" s="125" t="str">
        <f t="shared" si="31"/>
        <v/>
      </c>
      <c r="W63" s="126"/>
      <c r="X63" s="125" t="str">
        <f t="shared" si="32"/>
        <v/>
      </c>
      <c r="Y63" s="70"/>
      <c r="Z63" s="74">
        <v>4</v>
      </c>
      <c r="AA63" s="74" t="s">
        <v>210</v>
      </c>
      <c r="AB63" s="127" t="s">
        <v>211</v>
      </c>
      <c r="AC63" s="74">
        <v>3</v>
      </c>
      <c r="AD63" s="125" t="str">
        <f t="shared" si="33"/>
        <v/>
      </c>
      <c r="AE63" s="126"/>
      <c r="AF63" s="125" t="str">
        <f t="shared" si="34"/>
        <v/>
      </c>
      <c r="AG63" s="70"/>
    </row>
    <row r="64" spans="2:33" x14ac:dyDescent="0.3">
      <c r="B64" s="74">
        <v>5</v>
      </c>
      <c r="C64" s="74" t="s">
        <v>212</v>
      </c>
      <c r="D64" s="118" t="s">
        <v>213</v>
      </c>
      <c r="E64" s="74">
        <v>3</v>
      </c>
      <c r="F64" s="125" t="str">
        <f t="shared" si="27"/>
        <v/>
      </c>
      <c r="G64" s="126"/>
      <c r="H64" s="128" t="str">
        <f t="shared" si="28"/>
        <v/>
      </c>
      <c r="I64" s="70"/>
      <c r="J64" s="74">
        <v>5</v>
      </c>
      <c r="K64" s="74" t="s">
        <v>68</v>
      </c>
      <c r="L64" s="111" t="s">
        <v>214</v>
      </c>
      <c r="M64" s="112">
        <v>3</v>
      </c>
      <c r="N64" s="124" t="str">
        <f t="shared" si="29"/>
        <v/>
      </c>
      <c r="O64" s="126"/>
      <c r="P64" s="128" t="str">
        <f t="shared" si="30"/>
        <v/>
      </c>
      <c r="Q64" s="70"/>
      <c r="R64" s="74">
        <v>5</v>
      </c>
      <c r="S64" s="114" t="s">
        <v>215</v>
      </c>
      <c r="T64" s="115" t="s">
        <v>216</v>
      </c>
      <c r="U64" s="74">
        <v>3</v>
      </c>
      <c r="V64" s="125" t="str">
        <f t="shared" si="31"/>
        <v/>
      </c>
      <c r="W64" s="126"/>
      <c r="X64" s="128" t="str">
        <f t="shared" si="32"/>
        <v/>
      </c>
      <c r="Y64" s="70"/>
      <c r="Z64" s="74">
        <v>5</v>
      </c>
      <c r="AA64" s="114" t="s">
        <v>217</v>
      </c>
      <c r="AB64" s="129" t="s">
        <v>218</v>
      </c>
      <c r="AC64" s="74">
        <v>3</v>
      </c>
      <c r="AD64" s="125" t="str">
        <f t="shared" si="33"/>
        <v/>
      </c>
      <c r="AE64" s="126"/>
      <c r="AF64" s="128" t="str">
        <f t="shared" si="34"/>
        <v/>
      </c>
      <c r="AG64" s="70"/>
    </row>
    <row r="65" spans="2:33" x14ac:dyDescent="0.3">
      <c r="B65" s="74">
        <v>6</v>
      </c>
      <c r="C65" s="74" t="s">
        <v>219</v>
      </c>
      <c r="D65" s="118" t="s">
        <v>220</v>
      </c>
      <c r="E65" s="74">
        <v>3</v>
      </c>
      <c r="F65" s="125" t="str">
        <f t="shared" si="27"/>
        <v/>
      </c>
      <c r="G65" s="126"/>
      <c r="H65" s="125" t="str">
        <f t="shared" si="28"/>
        <v/>
      </c>
      <c r="I65" s="70"/>
      <c r="J65" s="74">
        <v>6</v>
      </c>
      <c r="K65" s="74" t="s">
        <v>72</v>
      </c>
      <c r="L65" s="111" t="s">
        <v>73</v>
      </c>
      <c r="M65" s="112">
        <v>3</v>
      </c>
      <c r="N65" s="124" t="str">
        <f t="shared" si="29"/>
        <v/>
      </c>
      <c r="O65" s="126"/>
      <c r="P65" s="125" t="str">
        <f t="shared" si="30"/>
        <v/>
      </c>
      <c r="Q65" s="70"/>
      <c r="R65" s="74">
        <v>6</v>
      </c>
      <c r="S65" s="114" t="s">
        <v>221</v>
      </c>
      <c r="T65" s="115" t="s">
        <v>222</v>
      </c>
      <c r="U65" s="74">
        <v>3</v>
      </c>
      <c r="V65" s="125" t="str">
        <f t="shared" si="31"/>
        <v/>
      </c>
      <c r="W65" s="126"/>
      <c r="X65" s="125" t="str">
        <f t="shared" si="32"/>
        <v/>
      </c>
      <c r="Y65" s="70"/>
      <c r="Z65" s="74">
        <v>6</v>
      </c>
      <c r="AA65" s="114" t="s">
        <v>223</v>
      </c>
      <c r="AB65" s="118" t="s">
        <v>224</v>
      </c>
      <c r="AC65" s="74">
        <v>3</v>
      </c>
      <c r="AD65" s="125" t="str">
        <f t="shared" si="33"/>
        <v/>
      </c>
      <c r="AE65" s="126"/>
      <c r="AF65" s="125" t="str">
        <f t="shared" si="34"/>
        <v/>
      </c>
      <c r="AG65" s="70"/>
    </row>
    <row r="66" spans="2:33" x14ac:dyDescent="0.3">
      <c r="B66" s="74">
        <v>7</v>
      </c>
      <c r="C66" s="74" t="s">
        <v>225</v>
      </c>
      <c r="D66" s="118" t="s">
        <v>226</v>
      </c>
      <c r="E66" s="74">
        <v>3</v>
      </c>
      <c r="F66" s="125" t="str">
        <f t="shared" si="27"/>
        <v/>
      </c>
      <c r="G66" s="126"/>
      <c r="H66" s="125" t="str">
        <f t="shared" si="28"/>
        <v/>
      </c>
      <c r="I66" s="70"/>
      <c r="J66" s="74">
        <v>7</v>
      </c>
      <c r="K66" s="74" t="s">
        <v>227</v>
      </c>
      <c r="L66" s="111" t="s">
        <v>228</v>
      </c>
      <c r="M66" s="112">
        <v>3</v>
      </c>
      <c r="N66" s="124">
        <f t="shared" si="29"/>
        <v>3</v>
      </c>
      <c r="O66" s="126" t="s">
        <v>270</v>
      </c>
      <c r="P66" s="125">
        <f t="shared" si="30"/>
        <v>12</v>
      </c>
      <c r="Q66" s="70"/>
      <c r="R66" s="74">
        <v>7</v>
      </c>
      <c r="S66" s="114" t="s">
        <v>229</v>
      </c>
      <c r="T66" s="115" t="s">
        <v>230</v>
      </c>
      <c r="U66" s="74">
        <v>3</v>
      </c>
      <c r="V66" s="125" t="str">
        <f t="shared" si="31"/>
        <v/>
      </c>
      <c r="W66" s="126"/>
      <c r="X66" s="125" t="str">
        <f t="shared" si="32"/>
        <v/>
      </c>
      <c r="Y66" s="70"/>
      <c r="Z66" s="125"/>
      <c r="AA66" s="130"/>
      <c r="AB66" s="131"/>
      <c r="AC66" s="125"/>
      <c r="AD66" s="125"/>
      <c r="AE66" s="125"/>
      <c r="AF66" s="125"/>
      <c r="AG66" s="70"/>
    </row>
    <row r="67" spans="2:33" x14ac:dyDescent="0.3">
      <c r="B67" s="74">
        <v>8</v>
      </c>
      <c r="C67" s="74" t="s">
        <v>231</v>
      </c>
      <c r="D67" s="118" t="s">
        <v>232</v>
      </c>
      <c r="E67" s="74">
        <v>3</v>
      </c>
      <c r="F67" s="125" t="str">
        <f t="shared" si="27"/>
        <v/>
      </c>
      <c r="G67" s="126"/>
      <c r="H67" s="128" t="str">
        <f t="shared" si="28"/>
        <v/>
      </c>
      <c r="I67" s="70"/>
      <c r="J67" s="74">
        <v>8</v>
      </c>
      <c r="K67" s="74" t="s">
        <v>233</v>
      </c>
      <c r="L67" s="111" t="s">
        <v>234</v>
      </c>
      <c r="M67" s="112">
        <v>3</v>
      </c>
      <c r="N67" s="124">
        <f t="shared" si="29"/>
        <v>3</v>
      </c>
      <c r="O67" s="126" t="s">
        <v>270</v>
      </c>
      <c r="P67" s="128">
        <f t="shared" si="30"/>
        <v>12</v>
      </c>
      <c r="Q67" s="70"/>
      <c r="R67" s="74">
        <v>8</v>
      </c>
      <c r="S67" s="114" t="s">
        <v>235</v>
      </c>
      <c r="T67" s="132" t="s">
        <v>236</v>
      </c>
      <c r="U67" s="74">
        <v>3</v>
      </c>
      <c r="V67" s="125" t="str">
        <f t="shared" si="31"/>
        <v/>
      </c>
      <c r="W67" s="126"/>
      <c r="X67" s="128" t="str">
        <f t="shared" si="32"/>
        <v/>
      </c>
      <c r="Y67" s="70"/>
      <c r="Z67" s="125"/>
      <c r="AA67" s="125"/>
      <c r="AB67" s="131"/>
      <c r="AC67" s="125"/>
      <c r="AD67" s="125"/>
      <c r="AE67" s="128"/>
      <c r="AF67" s="128"/>
      <c r="AG67" s="70"/>
    </row>
    <row r="68" spans="2:33" x14ac:dyDescent="0.3">
      <c r="B68" s="74">
        <v>9</v>
      </c>
      <c r="C68" s="74" t="s">
        <v>237</v>
      </c>
      <c r="D68" s="118" t="s">
        <v>238</v>
      </c>
      <c r="E68" s="74">
        <v>3</v>
      </c>
      <c r="F68" s="125" t="str">
        <f t="shared" si="27"/>
        <v/>
      </c>
      <c r="G68" s="126"/>
      <c r="H68" s="125" t="str">
        <f t="shared" si="28"/>
        <v/>
      </c>
      <c r="I68" s="70"/>
      <c r="J68" s="74">
        <v>9</v>
      </c>
      <c r="K68" s="74" t="s">
        <v>239</v>
      </c>
      <c r="L68" s="133" t="s">
        <v>240</v>
      </c>
      <c r="M68" s="112">
        <v>3</v>
      </c>
      <c r="N68" s="124">
        <f t="shared" si="29"/>
        <v>3</v>
      </c>
      <c r="O68" s="126" t="s">
        <v>270</v>
      </c>
      <c r="P68" s="125">
        <f t="shared" si="30"/>
        <v>12</v>
      </c>
      <c r="Q68" s="70"/>
      <c r="R68" s="74">
        <v>9</v>
      </c>
      <c r="S68" s="114" t="s">
        <v>241</v>
      </c>
      <c r="T68" s="115" t="s">
        <v>242</v>
      </c>
      <c r="U68" s="74">
        <v>3</v>
      </c>
      <c r="V68" s="125" t="str">
        <f t="shared" si="31"/>
        <v/>
      </c>
      <c r="W68" s="126"/>
      <c r="X68" s="125" t="str">
        <f t="shared" si="32"/>
        <v/>
      </c>
      <c r="Y68" s="70"/>
      <c r="Z68" s="125"/>
      <c r="AA68" s="130"/>
      <c r="AB68" s="131"/>
      <c r="AC68" s="125"/>
      <c r="AD68" s="125"/>
      <c r="AE68" s="125"/>
      <c r="AF68" s="125"/>
      <c r="AG68" s="70"/>
    </row>
    <row r="69" spans="2:33" x14ac:dyDescent="0.3">
      <c r="B69" s="74">
        <v>10</v>
      </c>
      <c r="C69" s="74" t="s">
        <v>243</v>
      </c>
      <c r="D69" s="118" t="s">
        <v>244</v>
      </c>
      <c r="E69" s="74">
        <v>3</v>
      </c>
      <c r="F69" s="125" t="str">
        <f t="shared" si="27"/>
        <v/>
      </c>
      <c r="G69" s="126"/>
      <c r="H69" s="125" t="str">
        <f t="shared" si="28"/>
        <v/>
      </c>
      <c r="I69" s="70"/>
      <c r="J69" s="74">
        <v>10</v>
      </c>
      <c r="K69" s="74" t="s">
        <v>74</v>
      </c>
      <c r="L69" s="133" t="s">
        <v>75</v>
      </c>
      <c r="M69" s="112">
        <v>3</v>
      </c>
      <c r="N69" s="124">
        <f t="shared" si="29"/>
        <v>3</v>
      </c>
      <c r="O69" s="126" t="s">
        <v>270</v>
      </c>
      <c r="P69" s="125">
        <f t="shared" si="30"/>
        <v>12</v>
      </c>
      <c r="Q69" s="70"/>
      <c r="R69" s="74">
        <v>10</v>
      </c>
      <c r="S69" s="114" t="s">
        <v>245</v>
      </c>
      <c r="T69" s="115" t="s">
        <v>246</v>
      </c>
      <c r="U69" s="74">
        <v>3</v>
      </c>
      <c r="V69" s="125" t="str">
        <f t="shared" si="31"/>
        <v/>
      </c>
      <c r="W69" s="126"/>
      <c r="X69" s="125" t="str">
        <f t="shared" si="32"/>
        <v/>
      </c>
      <c r="Y69" s="70"/>
      <c r="Z69" s="125"/>
      <c r="AA69" s="130"/>
      <c r="AB69" s="131"/>
      <c r="AC69" s="125"/>
      <c r="AD69" s="125"/>
      <c r="AE69" s="125"/>
      <c r="AF69" s="125"/>
      <c r="AG69" s="70"/>
    </row>
    <row r="70" spans="2:33" x14ac:dyDescent="0.3">
      <c r="B70" s="74">
        <v>11</v>
      </c>
      <c r="C70" s="74" t="s">
        <v>247</v>
      </c>
      <c r="D70" s="118" t="s">
        <v>248</v>
      </c>
      <c r="E70" s="74">
        <v>3</v>
      </c>
      <c r="F70" s="125" t="str">
        <f t="shared" si="27"/>
        <v/>
      </c>
      <c r="G70" s="126"/>
      <c r="H70" s="125" t="str">
        <f t="shared" si="28"/>
        <v/>
      </c>
      <c r="I70" s="70"/>
      <c r="J70" s="125"/>
      <c r="K70" s="125"/>
      <c r="L70" s="134"/>
      <c r="M70" s="124"/>
      <c r="N70" s="124"/>
      <c r="O70" s="125"/>
      <c r="P70" s="125"/>
      <c r="Q70" s="70"/>
      <c r="R70" s="125"/>
      <c r="S70" s="130"/>
      <c r="T70" s="135"/>
      <c r="U70" s="125"/>
      <c r="V70" s="125"/>
      <c r="W70" s="125"/>
      <c r="X70" s="125"/>
      <c r="Y70" s="70"/>
      <c r="Z70" s="125"/>
      <c r="AA70" s="130"/>
      <c r="AB70" s="131"/>
      <c r="AC70" s="125"/>
      <c r="AD70" s="125"/>
      <c r="AE70" s="125"/>
      <c r="AF70" s="125"/>
      <c r="AG70" s="70"/>
    </row>
    <row r="71" spans="2:33" x14ac:dyDescent="0.3">
      <c r="B71" s="74">
        <v>12</v>
      </c>
      <c r="C71" s="74" t="s">
        <v>71</v>
      </c>
      <c r="D71" s="118" t="s">
        <v>249</v>
      </c>
      <c r="E71" s="74">
        <v>3</v>
      </c>
      <c r="F71" s="125" t="str">
        <f t="shared" si="27"/>
        <v/>
      </c>
      <c r="G71" s="126"/>
      <c r="H71" s="125" t="str">
        <f t="shared" si="28"/>
        <v/>
      </c>
      <c r="I71" s="70"/>
      <c r="J71" s="125"/>
      <c r="K71" s="125"/>
      <c r="L71" s="134"/>
      <c r="M71" s="124"/>
      <c r="N71" s="124"/>
      <c r="O71" s="125"/>
      <c r="P71" s="125"/>
      <c r="Q71" s="70"/>
      <c r="R71" s="125"/>
      <c r="S71" s="130"/>
      <c r="T71" s="135"/>
      <c r="U71" s="125"/>
      <c r="V71" s="125"/>
      <c r="W71" s="125"/>
      <c r="X71" s="125"/>
      <c r="Y71" s="70"/>
      <c r="Z71" s="125"/>
      <c r="AA71" s="130"/>
      <c r="AB71" s="131"/>
      <c r="AC71" s="125"/>
      <c r="AD71" s="125"/>
      <c r="AE71" s="125"/>
      <c r="AF71" s="125"/>
      <c r="AG71" s="70"/>
    </row>
    <row r="72" spans="2:33" x14ac:dyDescent="0.3">
      <c r="B72" s="125"/>
      <c r="C72" s="125"/>
      <c r="D72" s="134"/>
      <c r="E72" s="125"/>
      <c r="F72" s="125"/>
      <c r="G72" s="125"/>
      <c r="H72" s="125"/>
      <c r="I72" s="70"/>
      <c r="J72" s="125"/>
      <c r="K72" s="125"/>
      <c r="L72" s="134"/>
      <c r="M72" s="124"/>
      <c r="N72" s="124"/>
      <c r="O72" s="125"/>
      <c r="P72" s="125"/>
      <c r="Q72" s="70"/>
      <c r="R72" s="125"/>
      <c r="S72" s="130"/>
      <c r="T72" s="135"/>
      <c r="U72" s="125"/>
      <c r="V72" s="125"/>
      <c r="W72" s="125"/>
      <c r="X72" s="125"/>
      <c r="Y72" s="70"/>
      <c r="Z72" s="125"/>
      <c r="AA72" s="130"/>
      <c r="AB72" s="131"/>
      <c r="AC72" s="125"/>
      <c r="AD72" s="125"/>
      <c r="AE72" s="125"/>
      <c r="AF72" s="125"/>
      <c r="AG72" s="70"/>
    </row>
    <row r="73" spans="2:33" x14ac:dyDescent="0.3">
      <c r="B73" s="125"/>
      <c r="C73" s="125"/>
      <c r="D73" s="131"/>
      <c r="E73" s="125"/>
      <c r="F73" s="125"/>
      <c r="G73" s="125"/>
      <c r="H73" s="125"/>
      <c r="I73" s="70"/>
      <c r="J73" s="125"/>
      <c r="K73" s="125"/>
      <c r="L73" s="134"/>
      <c r="M73" s="124"/>
      <c r="N73" s="124"/>
      <c r="O73" s="125"/>
      <c r="P73" s="125"/>
      <c r="Q73" s="70"/>
      <c r="R73" s="125"/>
      <c r="S73" s="130"/>
      <c r="T73" s="135"/>
      <c r="U73" s="125"/>
      <c r="V73" s="125"/>
      <c r="W73" s="125"/>
      <c r="X73" s="125"/>
      <c r="Y73" s="70"/>
      <c r="Z73" s="125"/>
      <c r="AA73" s="130"/>
      <c r="AB73" s="131"/>
      <c r="AC73" s="125"/>
      <c r="AD73" s="125"/>
      <c r="AE73" s="125"/>
      <c r="AF73" s="125"/>
      <c r="AG73" s="70"/>
    </row>
    <row r="74" spans="2:33" x14ac:dyDescent="0.3">
      <c r="B74" s="125"/>
      <c r="C74" s="125"/>
      <c r="D74" s="131"/>
      <c r="E74" s="136">
        <f>SUM(E60:E71)</f>
        <v>36</v>
      </c>
      <c r="F74" s="125"/>
      <c r="G74" s="125"/>
      <c r="H74" s="125"/>
      <c r="I74" s="70"/>
      <c r="J74" s="125"/>
      <c r="K74" s="125"/>
      <c r="L74" s="134"/>
      <c r="M74" s="137">
        <f>SUM(M60:M73)</f>
        <v>30</v>
      </c>
      <c r="N74" s="124"/>
      <c r="O74" s="125"/>
      <c r="P74" s="125"/>
      <c r="Q74" s="70"/>
      <c r="R74" s="125"/>
      <c r="S74" s="130"/>
      <c r="T74" s="135"/>
      <c r="U74" s="136">
        <f>SUM(U60:U73)</f>
        <v>30</v>
      </c>
      <c r="V74" s="125"/>
      <c r="W74" s="125"/>
      <c r="X74" s="125"/>
      <c r="Y74" s="70"/>
      <c r="Z74" s="125"/>
      <c r="AA74" s="125"/>
      <c r="AB74" s="131"/>
      <c r="AC74" s="136">
        <f>SUM(AC60:AC73)</f>
        <v>18</v>
      </c>
      <c r="AD74" s="125"/>
      <c r="AE74" s="125"/>
      <c r="AF74" s="125"/>
      <c r="AG74" s="70"/>
    </row>
    <row r="75" spans="2:33" x14ac:dyDescent="0.3">
      <c r="B75" s="69"/>
      <c r="C75" s="70"/>
      <c r="D75" s="138"/>
      <c r="E75" s="70"/>
      <c r="F75" s="70"/>
      <c r="G75" s="70"/>
      <c r="H75" s="70"/>
      <c r="I75" s="70"/>
      <c r="J75" s="69"/>
      <c r="K75" s="70"/>
      <c r="L75" s="70"/>
      <c r="M75" s="70"/>
      <c r="N75" s="70"/>
      <c r="O75" s="70"/>
      <c r="P75" s="70"/>
      <c r="Q75" s="70"/>
      <c r="R75" s="69"/>
      <c r="S75" s="70"/>
      <c r="T75" s="70"/>
      <c r="U75" s="70"/>
      <c r="V75" s="70"/>
      <c r="W75" s="70"/>
      <c r="X75" s="70"/>
      <c r="Y75" s="70"/>
      <c r="Z75" s="69"/>
      <c r="AA75" s="69"/>
      <c r="AB75" s="70"/>
      <c r="AC75" s="69"/>
      <c r="AD75" s="69"/>
      <c r="AE75" s="70"/>
      <c r="AF75" s="70"/>
      <c r="AG75" s="70"/>
    </row>
    <row r="76" spans="2:33" s="139" customFormat="1" x14ac:dyDescent="0.3">
      <c r="D76" s="139" t="s">
        <v>250</v>
      </c>
      <c r="F76" s="140">
        <f>SUM(F31:F35)</f>
        <v>3</v>
      </c>
      <c r="G76" s="140"/>
      <c r="H76" s="140">
        <f>SUM(H31:H35)</f>
        <v>12</v>
      </c>
    </row>
    <row r="77" spans="2:33" s="139" customFormat="1" x14ac:dyDescent="0.3">
      <c r="F77" s="140"/>
      <c r="G77" s="140"/>
      <c r="H77" s="140"/>
    </row>
    <row r="78" spans="2:33" s="139" customFormat="1" x14ac:dyDescent="0.3">
      <c r="C78" s="141"/>
      <c r="D78" s="141" t="s">
        <v>251</v>
      </c>
      <c r="E78" s="141"/>
      <c r="F78" s="142">
        <f>SUM(F41:F43)</f>
        <v>0</v>
      </c>
      <c r="G78" s="142"/>
      <c r="H78" s="142">
        <f>SUM(H41:H43)</f>
        <v>0</v>
      </c>
      <c r="I78" s="141"/>
      <c r="J78" s="142"/>
      <c r="K78" s="141"/>
      <c r="L78" s="141" t="s">
        <v>251</v>
      </c>
      <c r="M78" s="142"/>
      <c r="N78" s="142">
        <f>SUM(N41:N43)</f>
        <v>11</v>
      </c>
      <c r="O78" s="142"/>
      <c r="P78" s="142">
        <f>SUM(P41:P43)</f>
        <v>38</v>
      </c>
      <c r="Q78" s="141"/>
      <c r="R78" s="142"/>
      <c r="S78" s="141"/>
      <c r="T78" s="141" t="s">
        <v>251</v>
      </c>
      <c r="U78" s="141"/>
      <c r="V78" s="142">
        <f>SUM(V41:V43)</f>
        <v>0</v>
      </c>
      <c r="W78" s="142"/>
      <c r="X78" s="142">
        <f>SUM(X41:X43)</f>
        <v>0</v>
      </c>
      <c r="Y78" s="141"/>
      <c r="Z78" s="142"/>
      <c r="AA78" s="142"/>
      <c r="AB78" s="141" t="s">
        <v>251</v>
      </c>
      <c r="AC78" s="142"/>
      <c r="AD78" s="142">
        <f>SUM(AD41:AD43)</f>
        <v>0</v>
      </c>
      <c r="AE78" s="142"/>
      <c r="AF78" s="142">
        <f>SUM(AF41:AF43)</f>
        <v>0</v>
      </c>
      <c r="AG78" s="141"/>
    </row>
    <row r="79" spans="2:33" s="139" customFormat="1" x14ac:dyDescent="0.3">
      <c r="B79" s="142"/>
      <c r="C79" s="141"/>
      <c r="D79" s="141" t="s">
        <v>252</v>
      </c>
      <c r="E79" s="141"/>
      <c r="F79" s="142">
        <f>SUM(F47:F50)</f>
        <v>0</v>
      </c>
      <c r="G79" s="141"/>
      <c r="H79" s="142">
        <f>SUM(H47:H50)</f>
        <v>0</v>
      </c>
      <c r="I79" s="141"/>
      <c r="J79" s="142"/>
      <c r="K79" s="141"/>
      <c r="L79" s="141" t="s">
        <v>252</v>
      </c>
      <c r="M79" s="141"/>
      <c r="N79" s="142">
        <f>SUM(N47:N49,N55)</f>
        <v>13</v>
      </c>
      <c r="O79" s="141"/>
      <c r="P79" s="142">
        <f>SUM(P47:P49,P55)</f>
        <v>48.5</v>
      </c>
      <c r="Q79" s="141"/>
      <c r="R79" s="142"/>
      <c r="S79" s="141"/>
      <c r="T79" s="141" t="s">
        <v>252</v>
      </c>
      <c r="U79" s="141"/>
      <c r="V79" s="142">
        <f>SUM(V47:V50)</f>
        <v>0</v>
      </c>
      <c r="W79" s="141"/>
      <c r="X79" s="142">
        <f>SUM(X47:X50)</f>
        <v>0</v>
      </c>
      <c r="Y79" s="141"/>
      <c r="Z79" s="142"/>
      <c r="AA79" s="142"/>
      <c r="AB79" s="141" t="s">
        <v>252</v>
      </c>
      <c r="AC79" s="142"/>
      <c r="AD79" s="142">
        <f>SUM(AD47:AD50)</f>
        <v>0</v>
      </c>
      <c r="AE79" s="141"/>
      <c r="AF79" s="142">
        <f>SUM(AF47:AF50)</f>
        <v>0</v>
      </c>
      <c r="AG79" s="141"/>
    </row>
    <row r="80" spans="2:33" s="140" customFormat="1" x14ac:dyDescent="0.3">
      <c r="B80" s="142"/>
      <c r="C80" s="142"/>
      <c r="D80" s="143" t="s">
        <v>253</v>
      </c>
      <c r="E80" s="142"/>
      <c r="F80" s="142">
        <f>SUM(F54,F60:F61)</f>
        <v>0</v>
      </c>
      <c r="G80" s="142"/>
      <c r="H80" s="142">
        <f>SUM(H54,H60:H61)</f>
        <v>0</v>
      </c>
      <c r="I80" s="142"/>
      <c r="J80" s="142"/>
      <c r="K80" s="142"/>
      <c r="L80" s="143" t="s">
        <v>253</v>
      </c>
      <c r="M80" s="142"/>
      <c r="N80" s="142">
        <f>SUM(N54)</f>
        <v>2</v>
      </c>
      <c r="O80" s="142"/>
      <c r="P80" s="142">
        <f>SUM(P54)</f>
        <v>8</v>
      </c>
      <c r="Q80" s="142"/>
      <c r="R80" s="142"/>
      <c r="S80" s="142"/>
      <c r="T80" s="143" t="s">
        <v>253</v>
      </c>
      <c r="U80" s="142"/>
      <c r="V80" s="142">
        <f>SUM(V54)</f>
        <v>0</v>
      </c>
      <c r="W80" s="142"/>
      <c r="X80" s="142">
        <f>SUM(X54)</f>
        <v>0</v>
      </c>
      <c r="Y80" s="142"/>
      <c r="Z80" s="142"/>
      <c r="AA80" s="142"/>
      <c r="AB80" s="143" t="s">
        <v>253</v>
      </c>
      <c r="AC80" s="142"/>
      <c r="AD80" s="142">
        <f>SUM(AD54)</f>
        <v>0</v>
      </c>
      <c r="AE80" s="142"/>
      <c r="AF80" s="142">
        <f>SUM(AF54)</f>
        <v>0</v>
      </c>
      <c r="AG80" s="142"/>
    </row>
    <row r="81" spans="2:33" s="139" customFormat="1" x14ac:dyDescent="0.3">
      <c r="B81" s="142"/>
      <c r="C81" s="141"/>
      <c r="D81" s="141" t="s">
        <v>254</v>
      </c>
      <c r="E81" s="141"/>
      <c r="F81" s="142">
        <f>SUM(F62:F71)</f>
        <v>0</v>
      </c>
      <c r="G81" s="142"/>
      <c r="H81" s="142">
        <f>SUM(H62:H71)</f>
        <v>0</v>
      </c>
      <c r="I81" s="141"/>
      <c r="J81" s="142"/>
      <c r="K81" s="141"/>
      <c r="L81" s="141" t="s">
        <v>254</v>
      </c>
      <c r="M81" s="141"/>
      <c r="N81" s="142">
        <f>SUM(N60:N69)</f>
        <v>15</v>
      </c>
      <c r="O81" s="142"/>
      <c r="P81" s="142">
        <f>SUM(P60:P69)</f>
        <v>54</v>
      </c>
      <c r="Q81" s="141"/>
      <c r="R81" s="142"/>
      <c r="S81" s="141"/>
      <c r="T81" s="141" t="s">
        <v>254</v>
      </c>
      <c r="U81" s="141"/>
      <c r="V81" s="142">
        <f>SUM(V60:V69)</f>
        <v>0</v>
      </c>
      <c r="W81" s="142"/>
      <c r="X81" s="142">
        <f>SUM(X60:X69)</f>
        <v>0</v>
      </c>
      <c r="Y81" s="141"/>
      <c r="Z81" s="142"/>
      <c r="AA81" s="142"/>
      <c r="AB81" s="141" t="s">
        <v>254</v>
      </c>
      <c r="AC81" s="142"/>
      <c r="AD81" s="142">
        <f>SUM(AD60:AD65)</f>
        <v>0</v>
      </c>
      <c r="AE81" s="142"/>
      <c r="AF81" s="142">
        <f>SUM(AF60:AF65)</f>
        <v>0</v>
      </c>
      <c r="AG81" s="141"/>
    </row>
    <row r="82" spans="2:33" s="139" customFormat="1" x14ac:dyDescent="0.3"/>
    <row r="83" spans="2:33" s="139" customFormat="1" x14ac:dyDescent="0.3">
      <c r="D83" s="139" t="s">
        <v>255</v>
      </c>
      <c r="F83" s="140">
        <f>F81+SUM(N78:N81)+SUM(V78:V81)+SUM(AD78:AD81)+F76</f>
        <v>44</v>
      </c>
      <c r="H83" s="140">
        <f>H81+SUM(P78:P81)+SUM(X78:X81)+SUM(AF78:AF81)+H76</f>
        <v>160.5</v>
      </c>
      <c r="L83" s="139" t="s">
        <v>255</v>
      </c>
      <c r="N83" s="140">
        <f>N81+SUM(F78:F81)+SUM(V78:V81)+SUM(AD78:AD81)+F76</f>
        <v>18</v>
      </c>
      <c r="O83" s="140"/>
      <c r="P83" s="140">
        <f>P81+SUM(H78:H81)+SUM(X78:X81)+SUM(AF78:AF81)+H76</f>
        <v>66</v>
      </c>
      <c r="T83" s="139" t="s">
        <v>255</v>
      </c>
      <c r="V83" s="140">
        <f>V81+SUM(F78:F81)+SUM(N78:N81)+SUM(AD78:AD81)+F76</f>
        <v>44</v>
      </c>
      <c r="W83" s="140"/>
      <c r="X83" s="140">
        <f>X81+SUM(H78:H81)+SUM(P78:P81)+SUM(AF78:AF81)+H76</f>
        <v>160.5</v>
      </c>
      <c r="AB83" s="139" t="s">
        <v>255</v>
      </c>
      <c r="AD83" s="140">
        <f>AD81+SUM(F78:F81)+SUM(N78:N81)+SUM(V78:V81)+F76</f>
        <v>44</v>
      </c>
      <c r="AF83" s="140">
        <f>AF81+SUM(H78:H81)+SUM(P78:P81)+SUM(X78:X81)+H76</f>
        <v>160.5</v>
      </c>
    </row>
    <row r="84" spans="2:33" s="139" customFormat="1" x14ac:dyDescent="0.3">
      <c r="D84" s="139" t="s">
        <v>256</v>
      </c>
      <c r="F84" s="140">
        <f>IF(F83&gt;3,3,F83)</f>
        <v>3</v>
      </c>
      <c r="H84" s="140">
        <f>IF(F83=0,0,H83*F84/F83)</f>
        <v>10.943181818181818</v>
      </c>
      <c r="L84" s="139" t="s">
        <v>256</v>
      </c>
      <c r="N84" s="140">
        <f>IF(N83&gt;9,9,N83)</f>
        <v>9</v>
      </c>
      <c r="P84" s="140">
        <f>IF(N83=0,0,P83*N84/N83)</f>
        <v>33</v>
      </c>
      <c r="T84" s="139" t="s">
        <v>256</v>
      </c>
      <c r="V84" s="140">
        <f>IF(V83&gt;9,9,V83)</f>
        <v>9</v>
      </c>
      <c r="X84" s="140">
        <f>IF(V83=0,0,X83*V84/V83)</f>
        <v>32.829545454545453</v>
      </c>
      <c r="AB84" s="139" t="s">
        <v>256</v>
      </c>
      <c r="AD84" s="140">
        <f>IF(AD83&gt;9,9,AD83)</f>
        <v>9</v>
      </c>
      <c r="AF84" s="140">
        <f>IF(AD83=0,0,AF83*AD84/AD83)</f>
        <v>32.829545454545453</v>
      </c>
    </row>
    <row r="85" spans="2:33" s="139" customFormat="1" x14ac:dyDescent="0.3">
      <c r="D85" s="139" t="s">
        <v>257</v>
      </c>
      <c r="F85" s="140">
        <f>IF(F83&gt;3,F83-3,0)</f>
        <v>41</v>
      </c>
      <c r="H85" s="140">
        <f>IF(F83=0,0,H83*F85/F83)</f>
        <v>149.55681818181819</v>
      </c>
      <c r="L85" s="139" t="s">
        <v>257</v>
      </c>
      <c r="N85" s="140">
        <f>IF(N83&gt;9,N83-9,0)</f>
        <v>9</v>
      </c>
      <c r="P85" s="140">
        <f>IF(N83=0,0,P83*N85/N83)</f>
        <v>33</v>
      </c>
      <c r="T85" s="139" t="s">
        <v>257</v>
      </c>
      <c r="V85" s="140">
        <f>IF(V83&gt;9,V83-9,0)</f>
        <v>35</v>
      </c>
      <c r="X85" s="140">
        <f>IF(V83=0,0,X83*V85/V83)</f>
        <v>127.67045454545455</v>
      </c>
      <c r="AB85" s="139" t="s">
        <v>257</v>
      </c>
      <c r="AD85" s="140">
        <f>IF(AD83&gt;9,AD83-9,0)</f>
        <v>35</v>
      </c>
      <c r="AF85" s="140">
        <f>IF(AD83=0,0,AF83*AD85/AD83)</f>
        <v>127.67045454545455</v>
      </c>
    </row>
  </sheetData>
  <protectedRanges>
    <protectedRange sqref="L31 AE41:AE43 AE47:AE50 AE54 AE60:AE65" name="ELK"/>
    <protectedRange sqref="L31 O41:O43 O47:O49 O54:O55 O60:O69" name="TSP"/>
    <protectedRange sqref="W41:W43 W47:W50 W54 W60:W69" name="TMM"/>
    <protectedRange sqref="G41:G43 G47:G50 G54 G60:G71" name="TST"/>
    <protectedRange sqref="D5:D8" name="ID"/>
    <protectedRange sqref="L31 G12:G18 O12:O18 W12:W17 AE12:AE17 G23:G25 O23:O25 W23:W24 AE23 G31:G32" name="Common"/>
  </protectedRanges>
  <mergeCells count="41">
    <mergeCell ref="B30:H30"/>
    <mergeCell ref="B37:AF37"/>
    <mergeCell ref="B38:H38"/>
    <mergeCell ref="J38:P38"/>
    <mergeCell ref="B5:C5"/>
    <mergeCell ref="F5:H5"/>
    <mergeCell ref="I5:J5"/>
    <mergeCell ref="B6:C6"/>
    <mergeCell ref="F6:H6"/>
    <mergeCell ref="I6:J6"/>
    <mergeCell ref="F7:H7"/>
    <mergeCell ref="I7:J7"/>
    <mergeCell ref="F8:H8"/>
    <mergeCell ref="I8:J8"/>
    <mergeCell ref="B10:H10"/>
    <mergeCell ref="J10:P10"/>
    <mergeCell ref="B7:C7"/>
    <mergeCell ref="R10:X10"/>
    <mergeCell ref="Z10:AF10"/>
    <mergeCell ref="B21:H21"/>
    <mergeCell ref="J21:P21"/>
    <mergeCell ref="R21:X21"/>
    <mergeCell ref="Z21:AF21"/>
    <mergeCell ref="R38:X38"/>
    <mergeCell ref="Z38:AF38"/>
    <mergeCell ref="B39:H39"/>
    <mergeCell ref="J39:P39"/>
    <mergeCell ref="R39:X39"/>
    <mergeCell ref="Z39:AF39"/>
    <mergeCell ref="B58:H58"/>
    <mergeCell ref="J58:P58"/>
    <mergeCell ref="R58:X58"/>
    <mergeCell ref="Z58:AF58"/>
    <mergeCell ref="B45:H45"/>
    <mergeCell ref="J45:P45"/>
    <mergeCell ref="R45:X45"/>
    <mergeCell ref="Z45:AF45"/>
    <mergeCell ref="B52:H52"/>
    <mergeCell ref="J52:P52"/>
    <mergeCell ref="R52:X52"/>
    <mergeCell ref="Z52:AF52"/>
  </mergeCells>
  <conditionalFormatting sqref="B41:E43 B47:E50 B54:E54 B60:E61">
    <cfRule type="expression" dxfId="3" priority="4">
      <formula>OR($E$7=2,$E$7=3,$E$7=4)</formula>
    </cfRule>
  </conditionalFormatting>
  <conditionalFormatting sqref="J41:M43 J47:M49 J54:M55">
    <cfRule type="expression" dxfId="2" priority="3">
      <formula>OR($E$7=1,$E$7=3,$E$7=4)</formula>
    </cfRule>
  </conditionalFormatting>
  <conditionalFormatting sqref="R41:U43 R47:U50 R54:U54">
    <cfRule type="expression" dxfId="1" priority="2">
      <formula>OR($E$7=1,$E$7=2,$E$7=4)</formula>
    </cfRule>
  </conditionalFormatting>
  <conditionalFormatting sqref="Z41:AC43 Z47:AC50 Z54:AC54">
    <cfRule type="expression" dxfId="0" priority="1">
      <formula>OR($E$7=1,$E$7=2,$E$7=3)</formula>
    </cfRule>
  </conditionalFormatting>
  <dataValidations count="2">
    <dataValidation type="list" allowBlank="1" showInputMessage="1" showErrorMessage="1" sqref="G12:G18 O12:O18 W12:W17 AE12:AE17 AE23 W23:W24 O23:O25 G23:G25 G31:G35 G41:G43 G47:G50 G54 G60:G71 O60:O69 O54:O55 O47:O49 O41:O43 W41:W43 W47:W50 W54 W60:W69 AE60:AE65 AE54 AE47:AE50 AE41:AE43" xr:uid="{994BFA2C-B2D9-4359-A37F-06DED2BEC78E}">
      <formula1>"A,AB,B,BC,C,D,E"</formula1>
    </dataValidation>
    <dataValidation type="list" allowBlank="1" showInputMessage="1" showErrorMessage="1" sqref="D7:D8" xr:uid="{C2554EE4-19DE-44D7-8521-B653F6453FE2}">
      <formula1>"-,Teknik Sistem Tenaga, Teknik Sistem Pengaturan, Telekomunikasi Multimedia, Elektronika"</formula1>
    </dataValidation>
  </dataValidations>
  <pageMargins left="0.2" right="0.2" top="0.1" bottom="0.1" header="0.1" footer="0.1"/>
  <pageSetup scale="49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in">
                <anchor moveWithCells="1" sizeWithCells="1">
                  <from>
                    <xdr:col>11</xdr:col>
                    <xdr:colOff>1950720</xdr:colOff>
                    <xdr:row>2</xdr:row>
                    <xdr:rowOff>0</xdr:rowOff>
                  </from>
                  <to>
                    <xdr:col>18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E25C-5FAC-46F8-9A80-91D1809D32AF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</vt:lpstr>
      <vt:lpstr>K18_v8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HV;diditsatriyadi</dc:creator>
  <cp:keywords>didit@ee.its.ac.id;excelinaja.wordpress.com</cp:keywords>
  <cp:lastModifiedBy>Asus</cp:lastModifiedBy>
  <cp:lastPrinted>2023-02-19T09:15:39Z</cp:lastPrinted>
  <dcterms:created xsi:type="dcterms:W3CDTF">2022-01-20T23:49:26Z</dcterms:created>
  <dcterms:modified xsi:type="dcterms:W3CDTF">2023-02-19T09:16:36Z</dcterms:modified>
</cp:coreProperties>
</file>