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SUS\OneDrive - American International University-Bangladesh\Desktop\Spring 25\DATA WAREHOUSING AND DATA MINING\"/>
    </mc:Choice>
  </mc:AlternateContent>
  <xr:revisionPtr revIDLastSave="0" documentId="13_ncr:1_{C3BD2C0C-C1BD-4E42-AAE4-024884A4BF02}" xr6:coauthVersionLast="47" xr6:coauthVersionMax="47" xr10:uidLastSave="{00000000-0000-0000-0000-000000000000}"/>
  <bookViews>
    <workbookView xWindow="1080" yWindow="108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" i="1" l="1"/>
  <c r="AC29" i="1"/>
  <c r="N127" i="1"/>
  <c r="N126" i="1"/>
  <c r="K126" i="1"/>
  <c r="L126" i="1"/>
  <c r="M126" i="1"/>
  <c r="K119" i="1"/>
  <c r="L119" i="1"/>
  <c r="M119" i="1"/>
  <c r="N119" i="1" s="1"/>
  <c r="N120" i="1" s="1"/>
  <c r="N109" i="1"/>
  <c r="N108" i="1"/>
  <c r="K108" i="1"/>
  <c r="L108" i="1"/>
  <c r="M108" i="1"/>
  <c r="N102" i="1"/>
  <c r="N101" i="1"/>
  <c r="K101" i="1"/>
  <c r="L101" i="1"/>
  <c r="M101" i="1"/>
  <c r="N91" i="1"/>
  <c r="N90" i="1"/>
  <c r="K90" i="1"/>
  <c r="L90" i="1"/>
  <c r="M90" i="1"/>
  <c r="N83" i="1"/>
  <c r="N82" i="1"/>
  <c r="K82" i="1"/>
  <c r="L82" i="1"/>
  <c r="M82" i="1"/>
  <c r="N76" i="1"/>
  <c r="N75" i="1"/>
  <c r="K75" i="1"/>
  <c r="L75" i="1"/>
  <c r="M75" i="1"/>
  <c r="N65" i="1"/>
  <c r="N64" i="1"/>
  <c r="K64" i="1"/>
  <c r="L64" i="1"/>
  <c r="M64" i="1"/>
  <c r="K56" i="1"/>
  <c r="L56" i="1"/>
  <c r="M56" i="1"/>
  <c r="N56" i="1" s="1"/>
  <c r="N57" i="1" s="1"/>
  <c r="N50" i="1"/>
  <c r="N49" i="1"/>
  <c r="K49" i="1"/>
  <c r="L49" i="1"/>
  <c r="M49" i="1"/>
  <c r="L48" i="1"/>
  <c r="K48" i="1"/>
  <c r="N42" i="1"/>
  <c r="N41" i="1"/>
  <c r="K41" i="1"/>
  <c r="L41" i="1"/>
  <c r="M41" i="1"/>
  <c r="L40" i="1"/>
  <c r="K40" i="1"/>
  <c r="L39" i="1"/>
  <c r="K38" i="1"/>
  <c r="N36" i="1"/>
  <c r="N35" i="1"/>
  <c r="K35" i="1"/>
  <c r="L35" i="1"/>
  <c r="M35" i="1"/>
  <c r="M34" i="1"/>
  <c r="L34" i="1"/>
  <c r="K34" i="1"/>
  <c r="M33" i="1"/>
  <c r="L33" i="1"/>
  <c r="K33" i="1"/>
  <c r="M31" i="1"/>
  <c r="L31" i="1"/>
  <c r="K31" i="1"/>
  <c r="C116" i="1"/>
  <c r="C114" i="1"/>
  <c r="B114" i="1"/>
  <c r="D109" i="1"/>
  <c r="D110" i="1" s="1"/>
  <c r="D107" i="1"/>
  <c r="C109" i="1"/>
  <c r="C107" i="1"/>
  <c r="B107" i="1"/>
  <c r="D103" i="1"/>
  <c r="C103" i="1"/>
  <c r="C98" i="1"/>
  <c r="C100" i="1" s="1"/>
  <c r="B99" i="1"/>
  <c r="B98" i="1"/>
  <c r="D92" i="1"/>
  <c r="D91" i="1"/>
  <c r="C91" i="1"/>
  <c r="C93" i="1" s="1"/>
  <c r="B91" i="1"/>
  <c r="B93" i="1" s="1"/>
  <c r="D86" i="1"/>
  <c r="C86" i="1"/>
  <c r="C82" i="1"/>
  <c r="C80" i="1"/>
  <c r="B82" i="1"/>
  <c r="B81" i="1"/>
  <c r="B83" i="1" s="1"/>
  <c r="C75" i="1"/>
  <c r="C73" i="1"/>
  <c r="B75" i="1"/>
  <c r="B74" i="1"/>
  <c r="C74" i="1"/>
  <c r="B73" i="1"/>
  <c r="D67" i="1"/>
  <c r="D66" i="1"/>
  <c r="C66" i="1"/>
  <c r="C68" i="1"/>
  <c r="D68" i="1"/>
  <c r="C67" i="1"/>
  <c r="D69" i="1"/>
  <c r="B67" i="1"/>
  <c r="B66" i="1"/>
  <c r="B69" i="1"/>
  <c r="E61" i="1"/>
  <c r="D61" i="1"/>
  <c r="C61" i="1"/>
  <c r="B55" i="1"/>
  <c r="B56" i="1" s="1"/>
  <c r="C55" i="1"/>
  <c r="C54" i="1"/>
  <c r="C53" i="1"/>
  <c r="C47" i="1"/>
  <c r="B46" i="1"/>
  <c r="C48" i="1"/>
  <c r="C46" i="1"/>
  <c r="B48" i="1"/>
  <c r="B47" i="1"/>
  <c r="D35" i="1"/>
  <c r="C35" i="1"/>
  <c r="B35" i="1"/>
  <c r="C41" i="1"/>
  <c r="C40" i="1"/>
  <c r="C39" i="1"/>
  <c r="B41" i="1"/>
  <c r="B40" i="1"/>
  <c r="B39" i="1"/>
  <c r="C117" i="1" l="1"/>
  <c r="B117" i="1"/>
  <c r="C110" i="1"/>
  <c r="B110" i="1"/>
  <c r="B100" i="1"/>
  <c r="D93" i="1"/>
  <c r="C83" i="1"/>
  <c r="C76" i="1"/>
  <c r="B76" i="1"/>
  <c r="C69" i="1"/>
  <c r="B49" i="1"/>
  <c r="B42" i="1"/>
  <c r="C56" i="1"/>
  <c r="C49" i="1"/>
  <c r="C42" i="1"/>
</calcChain>
</file>

<file path=xl/sharedStrings.xml><?xml version="1.0" encoding="utf-8"?>
<sst xmlns="http://schemas.openxmlformats.org/spreadsheetml/2006/main" count="78" uniqueCount="38">
  <si>
    <t>Age</t>
  </si>
  <si>
    <t>SpecRx</t>
  </si>
  <si>
    <t>Astig</t>
  </si>
  <si>
    <t>Tears</t>
  </si>
  <si>
    <t>Class</t>
  </si>
  <si>
    <t>SpecRx = 1</t>
  </si>
  <si>
    <t>SpecRx = 2</t>
  </si>
  <si>
    <t>Total</t>
  </si>
  <si>
    <t>Age = 3</t>
  </si>
  <si>
    <t>Age = 1</t>
  </si>
  <si>
    <t>Age = 2</t>
  </si>
  <si>
    <t>Astig = 1</t>
  </si>
  <si>
    <t>Astig = 2</t>
  </si>
  <si>
    <t>Tears = 1</t>
  </si>
  <si>
    <t>Tears = 2</t>
  </si>
  <si>
    <t>Estart</t>
  </si>
  <si>
    <t>=</t>
  </si>
  <si>
    <r>
      <t>(− 2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2 − 1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1 − 1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1</t>
    </r>
  </si>
  <si>
    <r>
      <t>− 2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2 − 2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2 − 1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1</t>
    </r>
  </si>
  <si>
    <r>
      <t>− 4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4 − 5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5 − 6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6 </t>
    </r>
  </si>
  <si>
    <r>
      <t>+ 8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8 + 8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8 + 8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8) / 24</t>
    </r>
  </si>
  <si>
    <r>
      <t>(− 3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3 − 1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1 − 2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2</t>
    </r>
  </si>
  <si>
    <r>
      <t>− 3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3 − 7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7 − 8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8</t>
    </r>
  </si>
  <si>
    <r>
      <t>+ 12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12 + 12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12)/24</t>
    </r>
  </si>
  <si>
    <r>
      <t>(− 0 − 4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4 − 5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5 − 0 − 7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7 − 8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8 + 12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12 + 12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12)/24</t>
    </r>
  </si>
  <si>
    <r>
      <t>(− 0 − 4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4 – 0 – 5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5 </t>
    </r>
  </si>
  <si>
    <r>
      <t>− 12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12 − 3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3 + 12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 xml:space="preserve">12 </t>
    </r>
  </si>
  <si>
    <r>
      <t>+ 12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12)/24</t>
    </r>
  </si>
  <si>
    <r>
      <t>(– 2 log</t>
    </r>
    <r>
      <rPr>
        <vertAlign val="sub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 xml:space="preserve"> 2 – 1 log</t>
    </r>
    <r>
      <rPr>
        <vertAlign val="subscript"/>
        <sz val="11"/>
        <color theme="1"/>
        <rFont val="Cambria"/>
        <family val="1"/>
      </rPr>
      <t xml:space="preserve">2 </t>
    </r>
    <r>
      <rPr>
        <sz val="11"/>
        <color theme="1"/>
        <rFont val="Cambria"/>
        <family val="1"/>
      </rPr>
      <t>1 – 1 log</t>
    </r>
    <r>
      <rPr>
        <vertAlign val="subscript"/>
        <sz val="11"/>
        <color theme="1"/>
        <rFont val="Cambria"/>
        <family val="1"/>
      </rPr>
      <t xml:space="preserve">2 </t>
    </r>
    <r>
      <rPr>
        <sz val="11"/>
        <color theme="1"/>
        <rFont val="Cambria"/>
        <family val="1"/>
      </rPr>
      <t>1 – 2 log</t>
    </r>
    <r>
      <rPr>
        <vertAlign val="sub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 xml:space="preserve"> 2 – 2 log</t>
    </r>
    <r>
      <rPr>
        <vertAlign val="subscript"/>
        <sz val="11"/>
        <color theme="1"/>
        <rFont val="Cambria"/>
        <family val="1"/>
      </rPr>
      <t xml:space="preserve">2 </t>
    </r>
    <r>
      <rPr>
        <sz val="11"/>
        <color theme="1"/>
        <rFont val="Cambria"/>
        <family val="1"/>
      </rPr>
      <t>2 – 1 log</t>
    </r>
    <r>
      <rPr>
        <vertAlign val="subscript"/>
        <sz val="11"/>
        <color theme="1"/>
        <rFont val="Cambria"/>
        <family val="1"/>
      </rPr>
      <t xml:space="preserve">2 </t>
    </r>
    <r>
      <rPr>
        <sz val="11"/>
        <color theme="1"/>
        <rFont val="Cambria"/>
        <family val="1"/>
      </rPr>
      <t>1 – 0 – 1 log</t>
    </r>
    <r>
      <rPr>
        <vertAlign val="subscript"/>
        <sz val="11"/>
        <color theme="1"/>
        <rFont val="Cambria"/>
        <family val="1"/>
      </rPr>
      <t xml:space="preserve">2 </t>
    </r>
    <r>
      <rPr>
        <sz val="11"/>
        <color theme="1"/>
        <rFont val="Cambria"/>
        <family val="1"/>
      </rPr>
      <t>1 – 2 log</t>
    </r>
    <r>
      <rPr>
        <vertAlign val="subscript"/>
        <sz val="11"/>
        <color theme="1"/>
        <rFont val="Cambria"/>
        <family val="1"/>
      </rPr>
      <t xml:space="preserve">2 </t>
    </r>
    <r>
      <rPr>
        <sz val="11"/>
        <color theme="1"/>
        <rFont val="Cambria"/>
        <family val="1"/>
      </rPr>
      <t>2 + 4 log</t>
    </r>
    <r>
      <rPr>
        <vertAlign val="subscript"/>
        <sz val="11"/>
        <color theme="1"/>
        <rFont val="Cambria"/>
        <family val="1"/>
      </rPr>
      <t xml:space="preserve">2 </t>
    </r>
    <r>
      <rPr>
        <sz val="11"/>
        <color theme="1"/>
        <rFont val="Cambria"/>
        <family val="1"/>
      </rPr>
      <t>4 + 4 log</t>
    </r>
    <r>
      <rPr>
        <vertAlign val="subscript"/>
        <sz val="11"/>
        <color theme="1"/>
        <rFont val="Cambria"/>
        <family val="1"/>
      </rPr>
      <t xml:space="preserve">2 </t>
    </r>
    <r>
      <rPr>
        <sz val="11"/>
        <color theme="1"/>
        <rFont val="Cambria"/>
        <family val="1"/>
      </rPr>
      <t>4 + 4 log</t>
    </r>
    <r>
      <rPr>
        <vertAlign val="subscript"/>
        <sz val="11"/>
        <color theme="1"/>
        <rFont val="Cambria"/>
        <family val="1"/>
      </rPr>
      <t xml:space="preserve">2 </t>
    </r>
    <r>
      <rPr>
        <sz val="11"/>
        <color theme="1"/>
        <rFont val="Cambria"/>
        <family val="1"/>
      </rPr>
      <t>4)/12</t>
    </r>
  </si>
  <si>
    <t>(– 3 log2 3 – 1 log2 1 – 2 log2 2 – 3 log2 3 – 1 log2 1 – 2 log2 2 + 6 log2 6 + 6 log2 6) / 12</t>
  </si>
  <si>
    <r>
      <t>(0 – 4 log</t>
    </r>
    <r>
      <rPr>
        <vertAlign val="sub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 xml:space="preserve"> 4 – 5 log</t>
    </r>
    <r>
      <rPr>
        <vertAlign val="sub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 xml:space="preserve"> 5 – 0 – 1 log</t>
    </r>
    <r>
      <rPr>
        <vertAlign val="sub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 xml:space="preserve"> 1 – 2 log</t>
    </r>
    <r>
      <rPr>
        <vertAlign val="subscript"/>
        <sz val="11"/>
        <color theme="1"/>
        <rFont val="Cambria"/>
        <family val="1"/>
      </rPr>
      <t>2</t>
    </r>
    <r>
      <rPr>
        <sz val="11"/>
        <color theme="1"/>
        <rFont val="Cambria"/>
        <family val="1"/>
      </rPr>
      <t xml:space="preserve"> 2 + 6 log</t>
    </r>
    <r>
      <rPr>
        <vertAlign val="subscript"/>
        <sz val="11"/>
        <color theme="1"/>
        <rFont val="Cambria"/>
        <family val="1"/>
      </rPr>
      <t xml:space="preserve">2 </t>
    </r>
    <r>
      <rPr>
        <sz val="11"/>
        <color theme="1"/>
        <rFont val="Cambria"/>
        <family val="1"/>
      </rPr>
      <t>6 + 6 log</t>
    </r>
    <r>
      <rPr>
        <vertAlign val="subscript"/>
        <sz val="11"/>
        <color theme="1"/>
        <rFont val="Cambria"/>
        <family val="1"/>
      </rPr>
      <t xml:space="preserve">2 </t>
    </r>
    <r>
      <rPr>
        <sz val="11"/>
        <color theme="1"/>
        <rFont val="Cambria"/>
        <family val="1"/>
      </rPr>
      <t>6)/12</t>
    </r>
  </si>
  <si>
    <r>
      <t>(0 – 0 – 0 – 2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2 – 2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2 – 1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1 – 0 – 0 – 1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1 + 2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2 + 2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2 + 2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2)/6</t>
    </r>
  </si>
  <si>
    <r>
      <t>(0 – 0 – 2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2 – 3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3 – 1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1 – 0 + 3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3 + 3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3)/6</t>
    </r>
  </si>
  <si>
    <r>
      <t>(– 2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2 – 1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1 – 1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1 – 0 – 0 –0 – 0 – 1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1 – 1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1 + 2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2 + 2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2 + 2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2)/6 </t>
    </r>
  </si>
  <si>
    <r>
      <t>(– 3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3 – 1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1 – 0 – 0 – 0 – 2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2 + 3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3 + 3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3)/6</t>
    </r>
  </si>
  <si>
    <t>Gstart</t>
  </si>
  <si>
    <t>-</t>
  </si>
  <si>
    <r>
      <t>(− 0 − 4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4 – 0 – 5 log</t>
    </r>
    <r>
      <rPr>
        <vertAlign val="sub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 xml:space="preserve"> 5 − 3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3 − 12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12 + 12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12 + 12 log</t>
    </r>
    <r>
      <rPr>
        <vertAlign val="subscript"/>
        <sz val="12"/>
        <color theme="1"/>
        <rFont val="Cambria"/>
        <family val="1"/>
      </rPr>
      <t xml:space="preserve">2 </t>
    </r>
    <r>
      <rPr>
        <sz val="12"/>
        <color theme="1"/>
        <rFont val="Cambria"/>
        <family val="1"/>
      </rPr>
      <t>12)/24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</si>
</sst>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mbria"/>
      <family val="1"/>
    </font>
    <font>
      <vertAlign val="subscript"/>
      <sz val="12"/>
      <color theme="1"/>
      <name val="Cambria"/>
      <family val="1"/>
    </font>
    <font>
      <vertAlign val="subscript"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0" borderId="0" xfId="0" applyNumberFormat="1" applyFont="1"/>
    <xf numFmtId="0" fontId="1" fillId="0" borderId="0" xfId="0" quotePrefix="1" applyFont="1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10" xfId="0" applyFont="1" applyBorder="1" applyAlignment="1">
      <alignment horizontal="justify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7ECFC-8A27-4578-A320-056F3FA6BE48}" name="Table1" displayName="Table1" ref="A1:E25" totalsRowShown="0" headerRowDxfId="19" dataDxfId="17" headerRowBorderDxfId="18" tableBorderDxfId="16" totalsRowBorderDxfId="15">
  <autoFilter ref="A1:E25" xr:uid="{97D7ECFC-8A27-4578-A320-056F3FA6BE48}"/>
  <tableColumns count="5">
    <tableColumn id="1" xr3:uid="{E9F99A1D-5D9C-4B1C-A3E1-2E6637452757}" name="Age" dataDxfId="14"/>
    <tableColumn id="2" xr3:uid="{7948E30B-639A-4E21-992E-08EBCBB3E7B2}" name="SpecRx" dataDxfId="13"/>
    <tableColumn id="3" xr3:uid="{83705AB7-9F1F-402C-9120-68F25DE784CB}" name="Astig" dataDxfId="12"/>
    <tableColumn id="4" xr3:uid="{54C09FC5-8957-4371-8361-439066D32477}" name="Tears" dataDxfId="11"/>
    <tableColumn id="5" xr3:uid="{9BED6689-D577-4C93-8FF0-92207D1C06C2}" name="Clas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CF0257-BD81-4D80-887E-AF7B0D9C0F42}" name="Table13" displayName="Table13" ref="S1:W25" totalsRowShown="0" headerRowDxfId="9" dataDxfId="7" headerRowBorderDxfId="8" tableBorderDxfId="6" totalsRowBorderDxfId="5">
  <autoFilter ref="S1:W25" xr:uid="{E7CF0257-BD81-4D80-887E-AF7B0D9C0F42}"/>
  <tableColumns count="5">
    <tableColumn id="1" xr3:uid="{0AA76BD5-3EF4-4C24-88F8-8757ACCCB969}" name="Age" dataDxfId="4"/>
    <tableColumn id="2" xr3:uid="{ADC43461-F3C3-4FDB-A43C-3E0C5ACEB144}" name="SpecRx" dataDxfId="3"/>
    <tableColumn id="3" xr3:uid="{189F4B61-EF1D-4DF3-BF98-772EF3D4187C}" name="Astig" dataDxfId="2"/>
    <tableColumn id="4" xr3:uid="{4341475F-0BC2-4164-9676-9CD7CB44C1A5}" name="Tears" dataDxfId="1"/>
    <tableColumn id="5" xr3:uid="{1341E62D-B440-4A87-95FE-7279C357FCBD}" name="Cla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5"/>
  <sheetViews>
    <sheetView tabSelected="1" zoomScale="104" zoomScaleNormal="130" workbookViewId="0">
      <selection activeCell="D6" sqref="D6"/>
    </sheetView>
  </sheetViews>
  <sheetFormatPr defaultColWidth="8.77734375" defaultRowHeight="13.8" x14ac:dyDescent="0.25"/>
  <cols>
    <col min="1" max="1" width="8.88671875" style="4" customWidth="1"/>
    <col min="2" max="2" width="12.21875" style="4" customWidth="1"/>
    <col min="3" max="3" width="10.109375" style="4" customWidth="1"/>
    <col min="4" max="4" width="10.77734375" style="4" customWidth="1"/>
    <col min="5" max="5" width="11.21875" style="4" bestFit="1" customWidth="1"/>
    <col min="6" max="7" width="8.77734375" style="4"/>
    <col min="8" max="8" width="5.21875" style="4" bestFit="1" customWidth="1"/>
    <col min="9" max="9" width="36.77734375" style="4" customWidth="1"/>
    <col min="10" max="10" width="10.21875" style="4" bestFit="1" customWidth="1"/>
    <col min="11" max="18" width="8.77734375" style="4"/>
    <col min="19" max="19" width="8.88671875" style="4" bestFit="1" customWidth="1"/>
    <col min="20" max="20" width="12.21875" style="4" bestFit="1" customWidth="1"/>
    <col min="21" max="21" width="10.109375" style="4" bestFit="1" customWidth="1"/>
    <col min="22" max="22" width="10.77734375" style="4" bestFit="1" customWidth="1"/>
    <col min="23" max="23" width="10.21875" style="4" bestFit="1" customWidth="1"/>
    <col min="24" max="24" width="8.77734375" style="4"/>
    <col min="25" max="25" width="6.109375" style="4" bestFit="1" customWidth="1"/>
    <col min="26" max="26" width="1.88671875" style="4" bestFit="1" customWidth="1"/>
    <col min="27" max="27" width="6.77734375" style="4" bestFit="1" customWidth="1"/>
    <col min="28" max="28" width="1.44140625" style="4" bestFit="1" customWidth="1"/>
    <col min="29" max="29" width="6.77734375" style="4" bestFit="1" customWidth="1"/>
    <col min="30" max="16384" width="8.77734375" style="4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Q1" s="15"/>
      <c r="S1" s="1" t="s">
        <v>0</v>
      </c>
      <c r="T1" s="2" t="s">
        <v>1</v>
      </c>
      <c r="U1" s="2" t="s">
        <v>2</v>
      </c>
      <c r="V1" s="2" t="s">
        <v>3</v>
      </c>
      <c r="W1" s="3" t="s">
        <v>4</v>
      </c>
    </row>
    <row r="2" spans="1:23" x14ac:dyDescent="0.25">
      <c r="A2" s="5">
        <v>1</v>
      </c>
      <c r="B2" s="6">
        <v>1</v>
      </c>
      <c r="C2" s="6">
        <v>1</v>
      </c>
      <c r="D2" s="6">
        <v>1</v>
      </c>
      <c r="E2" s="7">
        <v>3</v>
      </c>
      <c r="Q2" s="15"/>
      <c r="S2" s="5">
        <v>1</v>
      </c>
      <c r="T2" s="6">
        <v>1</v>
      </c>
      <c r="U2" s="6">
        <v>1</v>
      </c>
      <c r="V2" s="6">
        <v>1</v>
      </c>
      <c r="W2" s="7">
        <v>3</v>
      </c>
    </row>
    <row r="3" spans="1:23" x14ac:dyDescent="0.25">
      <c r="A3" s="5">
        <v>1</v>
      </c>
      <c r="B3" s="6">
        <v>1</v>
      </c>
      <c r="C3" s="6">
        <v>1</v>
      </c>
      <c r="D3" s="6">
        <v>2</v>
      </c>
      <c r="E3" s="7">
        <v>2</v>
      </c>
      <c r="Q3" s="15"/>
      <c r="S3" s="5">
        <v>1</v>
      </c>
      <c r="T3" s="6">
        <v>1</v>
      </c>
      <c r="U3" s="6">
        <v>1</v>
      </c>
      <c r="V3" s="6">
        <v>2</v>
      </c>
      <c r="W3" s="7">
        <v>2</v>
      </c>
    </row>
    <row r="4" spans="1:23" x14ac:dyDescent="0.25">
      <c r="A4" s="5">
        <v>1</v>
      </c>
      <c r="B4" s="6">
        <v>1</v>
      </c>
      <c r="C4" s="6">
        <v>2</v>
      </c>
      <c r="D4" s="6">
        <v>1</v>
      </c>
      <c r="E4" s="7">
        <v>3</v>
      </c>
      <c r="Q4" s="15"/>
      <c r="S4" s="5">
        <v>1</v>
      </c>
      <c r="T4" s="6">
        <v>1</v>
      </c>
      <c r="U4" s="6">
        <v>2</v>
      </c>
      <c r="V4" s="6">
        <v>1</v>
      </c>
      <c r="W4" s="7">
        <v>3</v>
      </c>
    </row>
    <row r="5" spans="1:23" x14ac:dyDescent="0.25">
      <c r="A5" s="5">
        <v>1</v>
      </c>
      <c r="B5" s="6">
        <v>1</v>
      </c>
      <c r="C5" s="6">
        <v>2</v>
      </c>
      <c r="D5" s="6">
        <v>2</v>
      </c>
      <c r="E5" s="7">
        <v>1</v>
      </c>
      <c r="Q5" s="15"/>
      <c r="S5" s="5">
        <v>1</v>
      </c>
      <c r="T5" s="6">
        <v>1</v>
      </c>
      <c r="U5" s="6">
        <v>2</v>
      </c>
      <c r="V5" s="6">
        <v>2</v>
      </c>
      <c r="W5" s="7">
        <v>1</v>
      </c>
    </row>
    <row r="6" spans="1:23" x14ac:dyDescent="0.25">
      <c r="A6" s="5">
        <v>1</v>
      </c>
      <c r="B6" s="6">
        <v>2</v>
      </c>
      <c r="C6" s="6">
        <v>1</v>
      </c>
      <c r="D6" s="6">
        <v>1</v>
      </c>
      <c r="E6" s="7">
        <v>3</v>
      </c>
      <c r="Q6" s="15"/>
      <c r="S6" s="5">
        <v>1</v>
      </c>
      <c r="T6" s="6">
        <v>2</v>
      </c>
      <c r="U6" s="6">
        <v>1</v>
      </c>
      <c r="V6" s="6">
        <v>1</v>
      </c>
      <c r="W6" s="7">
        <v>3</v>
      </c>
    </row>
    <row r="7" spans="1:23" x14ac:dyDescent="0.25">
      <c r="A7" s="5">
        <v>1</v>
      </c>
      <c r="B7" s="6">
        <v>2</v>
      </c>
      <c r="C7" s="6">
        <v>1</v>
      </c>
      <c r="D7" s="6">
        <v>2</v>
      </c>
      <c r="E7" s="7">
        <v>2</v>
      </c>
      <c r="Q7" s="15"/>
      <c r="S7" s="5">
        <v>1</v>
      </c>
      <c r="T7" s="6">
        <v>2</v>
      </c>
      <c r="U7" s="6">
        <v>1</v>
      </c>
      <c r="V7" s="6">
        <v>2</v>
      </c>
      <c r="W7" s="7">
        <v>2</v>
      </c>
    </row>
    <row r="8" spans="1:23" x14ac:dyDescent="0.25">
      <c r="A8" s="5">
        <v>1</v>
      </c>
      <c r="B8" s="6">
        <v>2</v>
      </c>
      <c r="C8" s="6">
        <v>2</v>
      </c>
      <c r="D8" s="6">
        <v>1</v>
      </c>
      <c r="E8" s="7">
        <v>3</v>
      </c>
      <c r="Q8" s="15"/>
      <c r="S8" s="5">
        <v>1</v>
      </c>
      <c r="T8" s="6">
        <v>2</v>
      </c>
      <c r="U8" s="6">
        <v>2</v>
      </c>
      <c r="V8" s="6">
        <v>1</v>
      </c>
      <c r="W8" s="7">
        <v>3</v>
      </c>
    </row>
    <row r="9" spans="1:23" x14ac:dyDescent="0.25">
      <c r="A9" s="5">
        <v>1</v>
      </c>
      <c r="B9" s="6">
        <v>2</v>
      </c>
      <c r="C9" s="6">
        <v>2</v>
      </c>
      <c r="D9" s="6">
        <v>2</v>
      </c>
      <c r="E9" s="7">
        <v>1</v>
      </c>
      <c r="Q9" s="15"/>
      <c r="S9" s="5">
        <v>1</v>
      </c>
      <c r="T9" s="6">
        <v>2</v>
      </c>
      <c r="U9" s="6">
        <v>2</v>
      </c>
      <c r="V9" s="6">
        <v>2</v>
      </c>
      <c r="W9" s="7">
        <v>1</v>
      </c>
    </row>
    <row r="10" spans="1:23" x14ac:dyDescent="0.25">
      <c r="A10" s="5">
        <v>2</v>
      </c>
      <c r="B10" s="6">
        <v>1</v>
      </c>
      <c r="C10" s="6">
        <v>1</v>
      </c>
      <c r="D10" s="6">
        <v>1</v>
      </c>
      <c r="E10" s="7">
        <v>3</v>
      </c>
      <c r="Q10" s="15"/>
      <c r="S10" s="5">
        <v>2</v>
      </c>
      <c r="T10" s="6">
        <v>1</v>
      </c>
      <c r="U10" s="6">
        <v>1</v>
      </c>
      <c r="V10" s="6">
        <v>1</v>
      </c>
      <c r="W10" s="7">
        <v>3</v>
      </c>
    </row>
    <row r="11" spans="1:23" x14ac:dyDescent="0.25">
      <c r="A11" s="5">
        <v>2</v>
      </c>
      <c r="B11" s="6">
        <v>1</v>
      </c>
      <c r="C11" s="6">
        <v>1</v>
      </c>
      <c r="D11" s="6">
        <v>2</v>
      </c>
      <c r="E11" s="7">
        <v>2</v>
      </c>
      <c r="Q11" s="15"/>
      <c r="S11" s="5">
        <v>2</v>
      </c>
      <c r="T11" s="6">
        <v>1</v>
      </c>
      <c r="U11" s="6">
        <v>1</v>
      </c>
      <c r="V11" s="6">
        <v>2</v>
      </c>
      <c r="W11" s="7">
        <v>2</v>
      </c>
    </row>
    <row r="12" spans="1:23" x14ac:dyDescent="0.25">
      <c r="A12" s="5">
        <v>2</v>
      </c>
      <c r="B12" s="6">
        <v>1</v>
      </c>
      <c r="C12" s="6">
        <v>2</v>
      </c>
      <c r="D12" s="6">
        <v>1</v>
      </c>
      <c r="E12" s="7">
        <v>3</v>
      </c>
      <c r="Q12" s="15"/>
      <c r="S12" s="5">
        <v>2</v>
      </c>
      <c r="T12" s="6">
        <v>1</v>
      </c>
      <c r="U12" s="6">
        <v>2</v>
      </c>
      <c r="V12" s="6">
        <v>1</v>
      </c>
      <c r="W12" s="7">
        <v>3</v>
      </c>
    </row>
    <row r="13" spans="1:23" x14ac:dyDescent="0.25">
      <c r="A13" s="5">
        <v>2</v>
      </c>
      <c r="B13" s="6">
        <v>1</v>
      </c>
      <c r="C13" s="6">
        <v>2</v>
      </c>
      <c r="D13" s="6">
        <v>2</v>
      </c>
      <c r="E13" s="7">
        <v>1</v>
      </c>
      <c r="Q13" s="15"/>
      <c r="S13" s="5">
        <v>2</v>
      </c>
      <c r="T13" s="6">
        <v>1</v>
      </c>
      <c r="U13" s="6">
        <v>2</v>
      </c>
      <c r="V13" s="6">
        <v>2</v>
      </c>
      <c r="W13" s="7">
        <v>1</v>
      </c>
    </row>
    <row r="14" spans="1:23" x14ac:dyDescent="0.25">
      <c r="A14" s="5">
        <v>2</v>
      </c>
      <c r="B14" s="6">
        <v>2</v>
      </c>
      <c r="C14" s="6">
        <v>1</v>
      </c>
      <c r="D14" s="6">
        <v>1</v>
      </c>
      <c r="E14" s="7">
        <v>3</v>
      </c>
      <c r="Q14" s="15"/>
      <c r="S14" s="5">
        <v>2</v>
      </c>
      <c r="T14" s="6">
        <v>2</v>
      </c>
      <c r="U14" s="6">
        <v>1</v>
      </c>
      <c r="V14" s="6">
        <v>1</v>
      </c>
      <c r="W14" s="7">
        <v>3</v>
      </c>
    </row>
    <row r="15" spans="1:23" x14ac:dyDescent="0.25">
      <c r="A15" s="5">
        <v>2</v>
      </c>
      <c r="B15" s="6">
        <v>2</v>
      </c>
      <c r="C15" s="6">
        <v>1</v>
      </c>
      <c r="D15" s="6">
        <v>2</v>
      </c>
      <c r="E15" s="7">
        <v>2</v>
      </c>
      <c r="Q15" s="15"/>
      <c r="S15" s="5">
        <v>2</v>
      </c>
      <c r="T15" s="6">
        <v>2</v>
      </c>
      <c r="U15" s="6">
        <v>1</v>
      </c>
      <c r="V15" s="6">
        <v>2</v>
      </c>
      <c r="W15" s="7">
        <v>2</v>
      </c>
    </row>
    <row r="16" spans="1:23" x14ac:dyDescent="0.25">
      <c r="A16" s="5">
        <v>2</v>
      </c>
      <c r="B16" s="6">
        <v>2</v>
      </c>
      <c r="C16" s="6">
        <v>2</v>
      </c>
      <c r="D16" s="6">
        <v>1</v>
      </c>
      <c r="E16" s="7">
        <v>3</v>
      </c>
      <c r="Q16" s="15"/>
      <c r="S16" s="5">
        <v>2</v>
      </c>
      <c r="T16" s="6">
        <v>2</v>
      </c>
      <c r="U16" s="6">
        <v>2</v>
      </c>
      <c r="V16" s="6">
        <v>1</v>
      </c>
      <c r="W16" s="7">
        <v>3</v>
      </c>
    </row>
    <row r="17" spans="1:29" x14ac:dyDescent="0.25">
      <c r="A17" s="5">
        <v>2</v>
      </c>
      <c r="B17" s="6">
        <v>2</v>
      </c>
      <c r="C17" s="6">
        <v>2</v>
      </c>
      <c r="D17" s="6">
        <v>2</v>
      </c>
      <c r="E17" s="7">
        <v>3</v>
      </c>
      <c r="Q17" s="15"/>
      <c r="S17" s="5">
        <v>2</v>
      </c>
      <c r="T17" s="6">
        <v>2</v>
      </c>
      <c r="U17" s="6">
        <v>2</v>
      </c>
      <c r="V17" s="6">
        <v>2</v>
      </c>
      <c r="W17" s="7">
        <v>3</v>
      </c>
    </row>
    <row r="18" spans="1:29" x14ac:dyDescent="0.25">
      <c r="A18" s="5">
        <v>3</v>
      </c>
      <c r="B18" s="6">
        <v>1</v>
      </c>
      <c r="C18" s="6">
        <v>1</v>
      </c>
      <c r="D18" s="6">
        <v>1</v>
      </c>
      <c r="E18" s="7">
        <v>3</v>
      </c>
      <c r="Q18" s="15"/>
      <c r="S18" s="5">
        <v>3</v>
      </c>
      <c r="T18" s="6">
        <v>1</v>
      </c>
      <c r="U18" s="6">
        <v>1</v>
      </c>
      <c r="V18" s="6">
        <v>1</v>
      </c>
      <c r="W18" s="7">
        <v>3</v>
      </c>
    </row>
    <row r="19" spans="1:29" x14ac:dyDescent="0.25">
      <c r="A19" s="5">
        <v>3</v>
      </c>
      <c r="B19" s="6">
        <v>1</v>
      </c>
      <c r="C19" s="6">
        <v>1</v>
      </c>
      <c r="D19" s="6">
        <v>2</v>
      </c>
      <c r="E19" s="7">
        <v>3</v>
      </c>
      <c r="Q19" s="15"/>
      <c r="S19" s="5">
        <v>3</v>
      </c>
      <c r="T19" s="6">
        <v>1</v>
      </c>
      <c r="U19" s="6">
        <v>1</v>
      </c>
      <c r="V19" s="6">
        <v>2</v>
      </c>
      <c r="W19" s="7">
        <v>3</v>
      </c>
    </row>
    <row r="20" spans="1:29" x14ac:dyDescent="0.25">
      <c r="A20" s="5">
        <v>3</v>
      </c>
      <c r="B20" s="6">
        <v>1</v>
      </c>
      <c r="C20" s="6">
        <v>2</v>
      </c>
      <c r="D20" s="6">
        <v>1</v>
      </c>
      <c r="E20" s="7">
        <v>3</v>
      </c>
      <c r="Q20" s="15"/>
      <c r="S20" s="5">
        <v>3</v>
      </c>
      <c r="T20" s="6">
        <v>1</v>
      </c>
      <c r="U20" s="6">
        <v>2</v>
      </c>
      <c r="V20" s="6">
        <v>1</v>
      </c>
      <c r="W20" s="7">
        <v>3</v>
      </c>
    </row>
    <row r="21" spans="1:29" x14ac:dyDescent="0.25">
      <c r="A21" s="5">
        <v>3</v>
      </c>
      <c r="B21" s="6">
        <v>1</v>
      </c>
      <c r="C21" s="6">
        <v>2</v>
      </c>
      <c r="D21" s="6">
        <v>2</v>
      </c>
      <c r="E21" s="7">
        <v>1</v>
      </c>
      <c r="Q21" s="15"/>
      <c r="S21" s="5">
        <v>3</v>
      </c>
      <c r="T21" s="6">
        <v>1</v>
      </c>
      <c r="U21" s="6">
        <v>2</v>
      </c>
      <c r="V21" s="6">
        <v>2</v>
      </c>
      <c r="W21" s="7">
        <v>1</v>
      </c>
    </row>
    <row r="22" spans="1:29" x14ac:dyDescent="0.25">
      <c r="A22" s="5">
        <v>3</v>
      </c>
      <c r="B22" s="6">
        <v>2</v>
      </c>
      <c r="C22" s="6">
        <v>1</v>
      </c>
      <c r="D22" s="6">
        <v>1</v>
      </c>
      <c r="E22" s="7">
        <v>3</v>
      </c>
      <c r="Q22" s="15"/>
      <c r="S22" s="5">
        <v>3</v>
      </c>
      <c r="T22" s="6">
        <v>2</v>
      </c>
      <c r="U22" s="6">
        <v>1</v>
      </c>
      <c r="V22" s="6">
        <v>1</v>
      </c>
      <c r="W22" s="7">
        <v>3</v>
      </c>
    </row>
    <row r="23" spans="1:29" x14ac:dyDescent="0.25">
      <c r="A23" s="5">
        <v>3</v>
      </c>
      <c r="B23" s="6">
        <v>2</v>
      </c>
      <c r="C23" s="6">
        <v>1</v>
      </c>
      <c r="D23" s="6">
        <v>2</v>
      </c>
      <c r="E23" s="7">
        <v>2</v>
      </c>
      <c r="Q23" s="15"/>
      <c r="S23" s="5">
        <v>3</v>
      </c>
      <c r="T23" s="6">
        <v>2</v>
      </c>
      <c r="U23" s="6">
        <v>1</v>
      </c>
      <c r="V23" s="6">
        <v>2</v>
      </c>
      <c r="W23" s="7">
        <v>2</v>
      </c>
    </row>
    <row r="24" spans="1:29" x14ac:dyDescent="0.25">
      <c r="A24" s="5">
        <v>3</v>
      </c>
      <c r="B24" s="6">
        <v>2</v>
      </c>
      <c r="C24" s="6">
        <v>2</v>
      </c>
      <c r="D24" s="6">
        <v>1</v>
      </c>
      <c r="E24" s="7">
        <v>3</v>
      </c>
      <c r="Q24" s="15"/>
      <c r="S24" s="5">
        <v>3</v>
      </c>
      <c r="T24" s="6">
        <v>2</v>
      </c>
      <c r="U24" s="6">
        <v>2</v>
      </c>
      <c r="V24" s="6">
        <v>1</v>
      </c>
      <c r="W24" s="7">
        <v>3</v>
      </c>
    </row>
    <row r="25" spans="1:29" x14ac:dyDescent="0.25">
      <c r="A25" s="8">
        <v>3</v>
      </c>
      <c r="B25" s="9">
        <v>2</v>
      </c>
      <c r="C25" s="6">
        <v>2</v>
      </c>
      <c r="D25" s="9">
        <v>2</v>
      </c>
      <c r="E25" s="10">
        <v>3</v>
      </c>
      <c r="Q25" s="15"/>
      <c r="S25" s="8">
        <v>3</v>
      </c>
      <c r="T25" s="9">
        <v>2</v>
      </c>
      <c r="U25" s="6">
        <v>2</v>
      </c>
      <c r="V25" s="9">
        <v>2</v>
      </c>
      <c r="W25" s="10">
        <v>3</v>
      </c>
    </row>
    <row r="26" spans="1:29" x14ac:dyDescent="0.25">
      <c r="Q26" s="15"/>
    </row>
    <row r="27" spans="1:29" x14ac:dyDescent="0.25">
      <c r="Q27" s="15"/>
    </row>
    <row r="28" spans="1:29" x14ac:dyDescent="0.25">
      <c r="A28" s="4" t="s">
        <v>15</v>
      </c>
      <c r="B28" s="14" t="s">
        <v>16</v>
      </c>
      <c r="C28" s="13">
        <v>0.43080000000000002</v>
      </c>
      <c r="D28" s="13">
        <v>0.47149999999999997</v>
      </c>
      <c r="E28" s="13">
        <v>0.42380000000000001</v>
      </c>
      <c r="F28" s="15"/>
      <c r="Q28" s="15"/>
    </row>
    <row r="29" spans="1:29" x14ac:dyDescent="0.25">
      <c r="F29" s="15"/>
      <c r="Q29" s="15"/>
      <c r="Y29" s="10" t="s">
        <v>35</v>
      </c>
      <c r="Z29" s="21" t="s">
        <v>16</v>
      </c>
      <c r="AA29" s="21">
        <v>1</v>
      </c>
      <c r="AB29" s="22" t="s">
        <v>36</v>
      </c>
      <c r="AC29" s="26">
        <f>SUM((4/24)^2,(5/24)^2,(15/24)^2)</f>
        <v>0.46180555555555558</v>
      </c>
    </row>
    <row r="30" spans="1:29" x14ac:dyDescent="0.25">
      <c r="F30" s="15"/>
      <c r="Q30" s="15"/>
      <c r="Y30" s="3"/>
      <c r="Z30" s="23" t="s">
        <v>16</v>
      </c>
      <c r="AA30" s="24">
        <f>AA29-AC29</f>
        <v>0.53819444444444442</v>
      </c>
      <c r="AB30" s="25"/>
      <c r="AC30" s="1"/>
    </row>
    <row r="31" spans="1:29" ht="18.600000000000001" x14ac:dyDescent="0.25">
      <c r="A31" s="11"/>
      <c r="B31" s="11" t="s">
        <v>9</v>
      </c>
      <c r="C31" s="11" t="s">
        <v>10</v>
      </c>
      <c r="D31" s="11" t="s">
        <v>8</v>
      </c>
      <c r="F31" s="15"/>
      <c r="I31" s="17" t="s">
        <v>17</v>
      </c>
      <c r="K31" s="4">
        <f>(-2 * LOG(2,2))</f>
        <v>-2</v>
      </c>
      <c r="L31" s="4">
        <f>(-1 * LOG(1,2))</f>
        <v>0</v>
      </c>
      <c r="M31" s="4">
        <f>(-1 * LOG(1,2))</f>
        <v>0</v>
      </c>
      <c r="Q31" s="15"/>
    </row>
    <row r="32" spans="1:29" ht="18.600000000000001" x14ac:dyDescent="0.25">
      <c r="A32" s="11"/>
      <c r="B32" s="12">
        <v>0.5</v>
      </c>
      <c r="C32" s="12">
        <v>0.375</v>
      </c>
      <c r="D32" s="11">
        <v>0.375</v>
      </c>
      <c r="F32" s="15"/>
      <c r="I32" s="17" t="s">
        <v>18</v>
      </c>
      <c r="K32" s="4">
        <v>-2</v>
      </c>
      <c r="L32" s="4">
        <v>-2</v>
      </c>
      <c r="M32" s="4">
        <v>0</v>
      </c>
      <c r="Q32" s="15"/>
    </row>
    <row r="33" spans="1:17" ht="18.600000000000001" x14ac:dyDescent="0.25">
      <c r="A33" s="11"/>
      <c r="B33" s="12">
        <v>0.5</v>
      </c>
      <c r="C33" s="12">
        <v>0.5</v>
      </c>
      <c r="D33" s="11">
        <v>0.375</v>
      </c>
      <c r="F33" s="15"/>
      <c r="I33" s="17" t="s">
        <v>19</v>
      </c>
      <c r="K33" s="4">
        <f>-4 * LOG(4,2)</f>
        <v>-8</v>
      </c>
      <c r="L33" s="4">
        <f>-5 * LOG(5,2)</f>
        <v>-11.60964047443681</v>
      </c>
      <c r="M33" s="4">
        <f>-6 * LOG(6,2)</f>
        <v>-15.509775004326936</v>
      </c>
      <c r="Q33" s="15"/>
    </row>
    <row r="34" spans="1:17" ht="18.600000000000001" x14ac:dyDescent="0.4">
      <c r="A34" s="11"/>
      <c r="B34" s="12">
        <v>0.5</v>
      </c>
      <c r="C34" s="12">
        <v>0.42380000000000001</v>
      </c>
      <c r="D34" s="11">
        <v>0.31130000000000002</v>
      </c>
      <c r="F34" s="15"/>
      <c r="I34" s="16" t="s">
        <v>20</v>
      </c>
      <c r="K34" s="4">
        <f>8 * LOG(8,2)</f>
        <v>24</v>
      </c>
      <c r="L34" s="4">
        <f>8 * LOG(8,2)</f>
        <v>24</v>
      </c>
      <c r="M34" s="4">
        <f>8 * LOG(8,2)</f>
        <v>24</v>
      </c>
      <c r="Q34" s="15"/>
    </row>
    <row r="35" spans="1:17" x14ac:dyDescent="0.25">
      <c r="A35" s="11" t="s">
        <v>7</v>
      </c>
      <c r="B35" s="12">
        <f>SUM(B32:B34)</f>
        <v>1.5</v>
      </c>
      <c r="C35" s="12">
        <f>SUM(C32:C34)</f>
        <v>1.2988</v>
      </c>
      <c r="D35" s="11">
        <f>SUM(D32:D34)</f>
        <v>1.0613000000000001</v>
      </c>
      <c r="F35" s="15"/>
      <c r="K35" s="4">
        <f>SUM(K31:K34)</f>
        <v>12</v>
      </c>
      <c r="L35" s="4">
        <f>SUM(L31:L34)</f>
        <v>10.39035952556319</v>
      </c>
      <c r="M35" s="4">
        <f>SUM(M31:M34)</f>
        <v>8.4902249956730635</v>
      </c>
      <c r="N35" s="4">
        <f>SUM(K35:M35)</f>
        <v>30.880584521236255</v>
      </c>
      <c r="Q35" s="15"/>
    </row>
    <row r="36" spans="1:17" x14ac:dyDescent="0.25">
      <c r="F36" s="15"/>
      <c r="N36" s="13">
        <f>N35/24</f>
        <v>1.2866910217181773</v>
      </c>
      <c r="Q36" s="15"/>
    </row>
    <row r="37" spans="1:17" x14ac:dyDescent="0.25">
      <c r="F37" s="15"/>
      <c r="Q37" s="15"/>
    </row>
    <row r="38" spans="1:17" ht="18.600000000000001" x14ac:dyDescent="0.25">
      <c r="A38" s="11"/>
      <c r="B38" s="11" t="s">
        <v>5</v>
      </c>
      <c r="C38" s="11" t="s">
        <v>6</v>
      </c>
      <c r="F38" s="15"/>
      <c r="I38" s="17" t="s">
        <v>21</v>
      </c>
      <c r="K38" s="4">
        <f>-3 * LOG(3,2)</f>
        <v>-4.7548875021634691</v>
      </c>
      <c r="L38" s="4">
        <v>0</v>
      </c>
      <c r="M38" s="4">
        <v>-2</v>
      </c>
      <c r="Q38" s="15"/>
    </row>
    <row r="39" spans="1:17" ht="18.600000000000001" x14ac:dyDescent="0.25">
      <c r="A39" s="11"/>
      <c r="B39" s="12">
        <f>- (3/12) * LOG((3/12),2)</f>
        <v>0.5</v>
      </c>
      <c r="C39" s="12">
        <f>- (1/12) * LOG((1/12),2)</f>
        <v>0.29874687506009634</v>
      </c>
      <c r="F39" s="15"/>
      <c r="I39" s="17" t="s">
        <v>22</v>
      </c>
      <c r="K39" s="4">
        <v>-4.7549000000000001</v>
      </c>
      <c r="L39" s="4">
        <f>-7*LOG(7,2)</f>
        <v>-19.651484454403228</v>
      </c>
      <c r="M39" s="4">
        <v>-24</v>
      </c>
      <c r="Q39" s="15"/>
    </row>
    <row r="40" spans="1:17" ht="18.600000000000001" x14ac:dyDescent="0.4">
      <c r="A40" s="11"/>
      <c r="B40" s="12">
        <f>- (2/12) * LOG((2/12),2)</f>
        <v>0.43082708345352599</v>
      </c>
      <c r="C40" s="12">
        <f>- (3/12) * LOG((3/12),2)</f>
        <v>0.5</v>
      </c>
      <c r="F40" s="15"/>
      <c r="I40" s="16" t="s">
        <v>23</v>
      </c>
      <c r="K40" s="4">
        <f>12 * LOG(12,2)</f>
        <v>43.01955000865388</v>
      </c>
      <c r="L40" s="4">
        <f>12 * LOG(12,2)</f>
        <v>43.01955000865388</v>
      </c>
      <c r="Q40" s="15"/>
    </row>
    <row r="41" spans="1:17" x14ac:dyDescent="0.25">
      <c r="A41" s="11"/>
      <c r="B41" s="12">
        <f>- (7/12) * LOG((7/12),2)</f>
        <v>0.45360442088707198</v>
      </c>
      <c r="C41" s="12">
        <f>- (8/12) * LOG((8/12),2)</f>
        <v>0.38997500048077083</v>
      </c>
      <c r="F41" s="15"/>
      <c r="K41" s="4">
        <f>SUM(K38:K40)</f>
        <v>33.509762506490411</v>
      </c>
      <c r="L41" s="4">
        <f>SUM(L38:L40)</f>
        <v>23.368065554250652</v>
      </c>
      <c r="M41" s="4">
        <f>SUM(M38:M40)</f>
        <v>-26</v>
      </c>
      <c r="N41" s="4">
        <f>SUM(K41:M41)</f>
        <v>30.877828060741066</v>
      </c>
      <c r="Q41" s="15"/>
    </row>
    <row r="42" spans="1:17" x14ac:dyDescent="0.25">
      <c r="A42" s="11" t="s">
        <v>7</v>
      </c>
      <c r="B42" s="12">
        <f>SUM(B39:B41)</f>
        <v>1.3844315043405979</v>
      </c>
      <c r="C42" s="12">
        <f>SUM(C39:C41)</f>
        <v>1.1887218755408671</v>
      </c>
      <c r="F42" s="15"/>
      <c r="N42" s="13">
        <f>N41/24</f>
        <v>1.2865761691975444</v>
      </c>
      <c r="Q42" s="15"/>
    </row>
    <row r="43" spans="1:17" x14ac:dyDescent="0.25">
      <c r="F43" s="15"/>
      <c r="Q43" s="15"/>
    </row>
    <row r="44" spans="1:17" x14ac:dyDescent="0.25">
      <c r="F44" s="15"/>
      <c r="Q44" s="15"/>
    </row>
    <row r="45" spans="1:17" x14ac:dyDescent="0.25">
      <c r="A45" s="11"/>
      <c r="B45" s="11" t="s">
        <v>11</v>
      </c>
      <c r="C45" s="11" t="s">
        <v>12</v>
      </c>
      <c r="F45" s="15"/>
      <c r="Q45" s="15"/>
    </row>
    <row r="46" spans="1:17" ht="52.2" x14ac:dyDescent="0.25">
      <c r="A46" s="11"/>
      <c r="B46" s="12">
        <f>- (0/12) * 0</f>
        <v>0</v>
      </c>
      <c r="C46" s="12">
        <f>- (4/12) * LOG((4/12),2)</f>
        <v>0.52832083357371873</v>
      </c>
      <c r="F46" s="15"/>
      <c r="I46" s="18" t="s">
        <v>24</v>
      </c>
      <c r="K46" s="4">
        <v>0</v>
      </c>
      <c r="L46" s="4">
        <v>-8</v>
      </c>
      <c r="M46" s="4">
        <v>-11.61</v>
      </c>
      <c r="Q46" s="15"/>
    </row>
    <row r="47" spans="1:17" x14ac:dyDescent="0.25">
      <c r="A47" s="11"/>
      <c r="B47" s="12">
        <f>- (5/12) * LOG((5/12),2)</f>
        <v>0.52626433576408072</v>
      </c>
      <c r="C47" s="12">
        <f>- (0/12) * 0</f>
        <v>0</v>
      </c>
      <c r="F47" s="15"/>
      <c r="K47" s="4">
        <v>0</v>
      </c>
      <c r="L47" s="4">
        <v>-19.651</v>
      </c>
      <c r="M47" s="4">
        <v>-24</v>
      </c>
      <c r="Q47" s="15"/>
    </row>
    <row r="48" spans="1:17" x14ac:dyDescent="0.25">
      <c r="A48" s="11"/>
      <c r="B48" s="12">
        <f>- (7/12) * LOG((7/12),2)</f>
        <v>0.45360442088707198</v>
      </c>
      <c r="C48" s="12">
        <f>- (8/12) * LOG((8/12),2)</f>
        <v>0.38997500048077083</v>
      </c>
      <c r="F48" s="15"/>
      <c r="K48" s="4">
        <f>12 * LOG(12,2)</f>
        <v>43.01955000865388</v>
      </c>
      <c r="L48" s="4">
        <f>12 * LOG(12,2)</f>
        <v>43.01955000865388</v>
      </c>
      <c r="Q48" s="15"/>
    </row>
    <row r="49" spans="1:17" x14ac:dyDescent="0.25">
      <c r="A49" s="11" t="s">
        <v>7</v>
      </c>
      <c r="B49" s="12">
        <f>SUM(B46:B48)</f>
        <v>0.97986875665115269</v>
      </c>
      <c r="C49" s="12">
        <f>SUM(C46:C48)</f>
        <v>0.91829583405448956</v>
      </c>
      <c r="F49" s="15"/>
      <c r="K49" s="4">
        <f>SUM(K46:K48)</f>
        <v>43.01955000865388</v>
      </c>
      <c r="L49" s="4">
        <f>SUM(L46:L48)</f>
        <v>15.36855000865388</v>
      </c>
      <c r="M49" s="4">
        <f>SUM(M46:M48)</f>
        <v>-35.61</v>
      </c>
      <c r="N49" s="4">
        <f>SUM(K49:M49)</f>
        <v>22.778100017307764</v>
      </c>
      <c r="Q49" s="15"/>
    </row>
    <row r="50" spans="1:17" x14ac:dyDescent="0.25">
      <c r="F50" s="15"/>
      <c r="N50" s="13">
        <f>N49/24</f>
        <v>0.94908750072115688</v>
      </c>
      <c r="Q50" s="15"/>
    </row>
    <row r="51" spans="1:17" x14ac:dyDescent="0.25">
      <c r="F51" s="15"/>
      <c r="Q51" s="15"/>
    </row>
    <row r="52" spans="1:17" x14ac:dyDescent="0.25">
      <c r="A52" s="11"/>
      <c r="B52" s="11" t="s">
        <v>13</v>
      </c>
      <c r="C52" s="11" t="s">
        <v>14</v>
      </c>
      <c r="F52" s="15"/>
      <c r="Q52" s="15"/>
    </row>
    <row r="53" spans="1:17" ht="52.2" x14ac:dyDescent="0.25">
      <c r="A53" s="11"/>
      <c r="B53" s="12">
        <v>0</v>
      </c>
      <c r="C53" s="12">
        <f>- (4/12) * LOG((4/12),2)</f>
        <v>0.52832083357371873</v>
      </c>
      <c r="F53" s="15"/>
      <c r="I53" s="18" t="s">
        <v>37</v>
      </c>
      <c r="K53" s="4">
        <v>0</v>
      </c>
      <c r="L53" s="4">
        <v>-8</v>
      </c>
      <c r="M53" s="4">
        <v>0</v>
      </c>
      <c r="Q53" s="15"/>
    </row>
    <row r="54" spans="1:17" x14ac:dyDescent="0.25">
      <c r="A54" s="11"/>
      <c r="B54" s="12">
        <v>0</v>
      </c>
      <c r="C54" s="12">
        <f>- (5/12) * LOG((5/12),2)</f>
        <v>0.52626433576408072</v>
      </c>
      <c r="F54" s="15"/>
      <c r="K54" s="4">
        <v>-11.61</v>
      </c>
      <c r="L54" s="4">
        <v>-4.7549000000000001</v>
      </c>
      <c r="M54" s="4">
        <v>-43.019599999999997</v>
      </c>
      <c r="Q54" s="15"/>
    </row>
    <row r="55" spans="1:17" x14ac:dyDescent="0.25">
      <c r="A55" s="11"/>
      <c r="B55" s="12">
        <f>- (12/12) * LOG((12/12),2)</f>
        <v>0</v>
      </c>
      <c r="C55" s="12">
        <f>- (3/12) * LOG((3/12),2)</f>
        <v>0.5</v>
      </c>
      <c r="F55" s="15"/>
      <c r="K55" s="4">
        <v>43.019599999999997</v>
      </c>
      <c r="L55" s="4">
        <v>43.019599999999997</v>
      </c>
      <c r="Q55" s="15"/>
    </row>
    <row r="56" spans="1:17" x14ac:dyDescent="0.25">
      <c r="A56" s="11" t="s">
        <v>7</v>
      </c>
      <c r="B56" s="12">
        <f>SUM(B53:B55)</f>
        <v>0</v>
      </c>
      <c r="C56" s="12">
        <f>SUM(C53:C55)</f>
        <v>1.5545851693377994</v>
      </c>
      <c r="F56" s="15"/>
      <c r="K56" s="4">
        <f>SUM(K53:K55)</f>
        <v>31.409599999999998</v>
      </c>
      <c r="L56" s="4">
        <f>SUM(L53:L55)</f>
        <v>30.264699999999998</v>
      </c>
      <c r="M56" s="4">
        <f>SUM(M53:M55)</f>
        <v>-43.019599999999997</v>
      </c>
      <c r="N56" s="4">
        <f>SUM(K56:M56)</f>
        <v>18.654699999999998</v>
      </c>
      <c r="Q56" s="15"/>
    </row>
    <row r="57" spans="1:17" x14ac:dyDescent="0.25">
      <c r="F57" s="15"/>
      <c r="N57" s="4">
        <f>N56/24</f>
        <v>0.77727916666666663</v>
      </c>
      <c r="Q57" s="15"/>
    </row>
    <row r="58" spans="1:17" x14ac:dyDescent="0.25">
      <c r="F58" s="15"/>
      <c r="Q58" s="15"/>
    </row>
    <row r="59" spans="1:17" x14ac:dyDescent="0.25">
      <c r="F59" s="15"/>
      <c r="Q59" s="15"/>
    </row>
    <row r="60" spans="1:17" x14ac:dyDescent="0.25">
      <c r="F60" s="15"/>
      <c r="Q60" s="15"/>
    </row>
    <row r="61" spans="1:17" ht="18.600000000000001" x14ac:dyDescent="0.25">
      <c r="A61" s="4" t="s">
        <v>15</v>
      </c>
      <c r="B61" s="14" t="s">
        <v>16</v>
      </c>
      <c r="C61" s="13">
        <f>-(4/12) * LOG((4/12),2)</f>
        <v>0.52832083357371873</v>
      </c>
      <c r="D61" s="13">
        <f>- (5/12) * LOG((5/12),2)</f>
        <v>0.52626433576408072</v>
      </c>
      <c r="E61" s="13">
        <f>-(3/12) * LOG((3/12),2)</f>
        <v>0.5</v>
      </c>
      <c r="F61" s="15"/>
      <c r="I61" s="17" t="s">
        <v>25</v>
      </c>
      <c r="K61" s="4">
        <v>0</v>
      </c>
      <c r="L61" s="4">
        <v>-8</v>
      </c>
      <c r="M61" s="4">
        <v>0</v>
      </c>
      <c r="Q61" s="15"/>
    </row>
    <row r="62" spans="1:17" ht="18.600000000000001" x14ac:dyDescent="0.25">
      <c r="F62" s="15"/>
      <c r="I62" s="17" t="s">
        <v>26</v>
      </c>
      <c r="K62" s="4">
        <v>-11.61</v>
      </c>
      <c r="L62" s="4">
        <v>-43.019599999999997</v>
      </c>
      <c r="M62" s="4">
        <v>-4.7549000000000001</v>
      </c>
      <c r="Q62" s="15"/>
    </row>
    <row r="63" spans="1:17" ht="18.600000000000001" x14ac:dyDescent="0.4">
      <c r="F63" s="15"/>
      <c r="I63" s="16" t="s">
        <v>27</v>
      </c>
      <c r="K63" s="4">
        <v>43.019599999999997</v>
      </c>
      <c r="L63" s="4">
        <v>43.019599999999997</v>
      </c>
      <c r="Q63" s="15"/>
    </row>
    <row r="64" spans="1:17" x14ac:dyDescent="0.25">
      <c r="F64" s="15"/>
      <c r="K64" s="4">
        <f>SUM(K61:K63)</f>
        <v>31.409599999999998</v>
      </c>
      <c r="L64" s="4">
        <f>SUM(L61:L63)</f>
        <v>-8</v>
      </c>
      <c r="M64" s="4">
        <f>SUM(M61:M63)</f>
        <v>-4.7549000000000001</v>
      </c>
      <c r="N64" s="4">
        <f>SUM(K64:M64)</f>
        <v>18.654699999999998</v>
      </c>
      <c r="Q64" s="15"/>
    </row>
    <row r="65" spans="1:17" x14ac:dyDescent="0.25">
      <c r="A65" s="11"/>
      <c r="B65" s="11" t="s">
        <v>9</v>
      </c>
      <c r="C65" s="11" t="s">
        <v>10</v>
      </c>
      <c r="D65" s="11" t="s">
        <v>8</v>
      </c>
      <c r="F65" s="15"/>
      <c r="N65" s="4">
        <f>N64/24</f>
        <v>0.77727916666666663</v>
      </c>
      <c r="Q65" s="15"/>
    </row>
    <row r="66" spans="1:17" x14ac:dyDescent="0.25">
      <c r="A66" s="11"/>
      <c r="B66" s="12">
        <f>-(2/4) * LOG((2/4),2)</f>
        <v>0.5</v>
      </c>
      <c r="C66" s="12">
        <f>-(1/4) * LOG((1/4),2)</f>
        <v>0.5</v>
      </c>
      <c r="D66" s="12">
        <f>-(1/4) * LOG((1/4),2)</f>
        <v>0.5</v>
      </c>
      <c r="F66" s="15"/>
      <c r="Q66" s="15"/>
    </row>
    <row r="67" spans="1:17" x14ac:dyDescent="0.25">
      <c r="A67" s="11"/>
      <c r="B67" s="12">
        <f>-(2/4) * LOG((2/4),2)</f>
        <v>0.5</v>
      </c>
      <c r="C67" s="12">
        <f t="shared" ref="C67:D68" si="0">-(2/4) * LOG((2/4),2)</f>
        <v>0.5</v>
      </c>
      <c r="D67" s="12">
        <f>-(1/4) * LOG((1/4),2)</f>
        <v>0.5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25">
      <c r="A68" s="11"/>
      <c r="B68" s="12">
        <v>0</v>
      </c>
      <c r="C68" s="12">
        <f>-(1/4) * LOG((1/4),2)</f>
        <v>0.5</v>
      </c>
      <c r="D68" s="12">
        <f t="shared" si="0"/>
        <v>0.5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25">
      <c r="A69" s="11" t="s">
        <v>7</v>
      </c>
      <c r="B69" s="12">
        <f>SUM(B66:B68)</f>
        <v>1</v>
      </c>
      <c r="C69" s="12">
        <f>SUM(C66:C68)</f>
        <v>1.5</v>
      </c>
      <c r="D69" s="11">
        <f>SUM(D66:D68)</f>
        <v>1.5</v>
      </c>
      <c r="F69" s="15"/>
      <c r="Q69" s="15"/>
    </row>
    <row r="70" spans="1:17" x14ac:dyDescent="0.25">
      <c r="F70" s="15"/>
      <c r="Q70" s="15"/>
    </row>
    <row r="71" spans="1:17" ht="48.6" x14ac:dyDescent="0.35">
      <c r="F71" s="15"/>
      <c r="I71" s="19" t="s">
        <v>28</v>
      </c>
      <c r="K71" s="4">
        <v>-2</v>
      </c>
      <c r="L71" s="4">
        <v>0</v>
      </c>
      <c r="M71" s="4">
        <v>0</v>
      </c>
      <c r="Q71" s="15"/>
    </row>
    <row r="72" spans="1:17" x14ac:dyDescent="0.25">
      <c r="A72" s="11"/>
      <c r="B72" s="11" t="s">
        <v>5</v>
      </c>
      <c r="C72" s="11" t="s">
        <v>6</v>
      </c>
      <c r="F72" s="15"/>
      <c r="K72" s="4">
        <v>-2</v>
      </c>
      <c r="L72" s="4">
        <v>-2</v>
      </c>
      <c r="M72" s="4">
        <v>0</v>
      </c>
      <c r="Q72" s="15"/>
    </row>
    <row r="73" spans="1:17" x14ac:dyDescent="0.25">
      <c r="A73" s="11"/>
      <c r="B73" s="12">
        <f>-(3/6)*LOG((3/6),2)</f>
        <v>0.5</v>
      </c>
      <c r="C73" s="12">
        <f>-(1/6)*LOG((1/6),2)</f>
        <v>0.43082708345352599</v>
      </c>
      <c r="F73" s="15"/>
      <c r="K73" s="4">
        <v>0</v>
      </c>
      <c r="L73" s="4">
        <v>0</v>
      </c>
      <c r="M73" s="4">
        <v>-2</v>
      </c>
      <c r="Q73" s="15"/>
    </row>
    <row r="74" spans="1:17" x14ac:dyDescent="0.25">
      <c r="A74" s="11"/>
      <c r="B74" s="12">
        <f>-(2/6)*LOG((2/6),2)</f>
        <v>0.52832083357371873</v>
      </c>
      <c r="C74" s="12">
        <f t="shared" ref="C74" si="1">-(3/6)*LOG((3/6),2)</f>
        <v>0.5</v>
      </c>
      <c r="F74" s="15"/>
      <c r="K74" s="4">
        <v>8</v>
      </c>
      <c r="L74" s="4">
        <v>8</v>
      </c>
      <c r="M74" s="4">
        <v>8</v>
      </c>
      <c r="Q74" s="15"/>
    </row>
    <row r="75" spans="1:17" x14ac:dyDescent="0.25">
      <c r="A75" s="11"/>
      <c r="B75" s="12">
        <f>-(1/6)*LOG((1/6),2)</f>
        <v>0.43082708345352599</v>
      </c>
      <c r="C75" s="12">
        <f>-(2/6)*LOG((2/6),2)</f>
        <v>0.52832083357371873</v>
      </c>
      <c r="F75" s="15"/>
      <c r="K75" s="4">
        <f>SUM(K71:K74)</f>
        <v>4</v>
      </c>
      <c r="L75" s="4">
        <f>SUM(L71:L74)</f>
        <v>6</v>
      </c>
      <c r="M75" s="4">
        <f>SUM(M71:M74)</f>
        <v>6</v>
      </c>
      <c r="N75" s="4">
        <f>SUM(K75:M75)</f>
        <v>16</v>
      </c>
      <c r="Q75" s="15"/>
    </row>
    <row r="76" spans="1:17" x14ac:dyDescent="0.25">
      <c r="A76" s="11" t="s">
        <v>7</v>
      </c>
      <c r="B76" s="12">
        <f>SUM(B73:B75)</f>
        <v>1.4591479170272448</v>
      </c>
      <c r="C76" s="12">
        <f>SUM(C73:C75)</f>
        <v>1.4591479170272446</v>
      </c>
      <c r="F76" s="15"/>
      <c r="N76" s="4">
        <f>N75/12</f>
        <v>1.3333333333333333</v>
      </c>
      <c r="Q76" s="15"/>
    </row>
    <row r="77" spans="1:17" x14ac:dyDescent="0.25">
      <c r="F77" s="15"/>
      <c r="Q77" s="15"/>
    </row>
    <row r="78" spans="1:17" x14ac:dyDescent="0.25">
      <c r="F78" s="15"/>
      <c r="Q78" s="15"/>
    </row>
    <row r="79" spans="1:17" ht="41.4" x14ac:dyDescent="0.25">
      <c r="A79" s="11"/>
      <c r="B79" s="11" t="s">
        <v>11</v>
      </c>
      <c r="C79" s="11" t="s">
        <v>12</v>
      </c>
      <c r="F79" s="15"/>
      <c r="I79" s="19" t="s">
        <v>29</v>
      </c>
      <c r="K79" s="4">
        <v>-4.7549000000000001</v>
      </c>
      <c r="L79" s="4">
        <v>0</v>
      </c>
      <c r="M79" s="4">
        <v>-2</v>
      </c>
      <c r="Q79" s="15"/>
    </row>
    <row r="80" spans="1:17" x14ac:dyDescent="0.25">
      <c r="A80" s="11"/>
      <c r="B80" s="12">
        <v>0</v>
      </c>
      <c r="C80" s="12">
        <f>- (4/6) * LOG((4/6),2)</f>
        <v>0.38997500048077083</v>
      </c>
      <c r="F80" s="15"/>
      <c r="K80" s="4">
        <v>-4.7549000000000001</v>
      </c>
      <c r="L80" s="4">
        <v>0</v>
      </c>
      <c r="M80" s="4">
        <v>-2</v>
      </c>
      <c r="Q80" s="15"/>
    </row>
    <row r="81" spans="1:17" x14ac:dyDescent="0.25">
      <c r="A81" s="11"/>
      <c r="B81" s="12">
        <f>- (5/6) * LOG((5/6),2)</f>
        <v>0.21919533819482817</v>
      </c>
      <c r="C81" s="12">
        <v>0</v>
      </c>
      <c r="F81" s="15"/>
      <c r="K81" s="4">
        <v>15.51</v>
      </c>
      <c r="L81" s="4">
        <v>15.51</v>
      </c>
      <c r="Q81" s="15"/>
    </row>
    <row r="82" spans="1:17" x14ac:dyDescent="0.25">
      <c r="A82" s="11"/>
      <c r="B82" s="12">
        <f>- (1/6) * LOG((1/6),2)</f>
        <v>0.43082708345352599</v>
      </c>
      <c r="C82" s="12">
        <f>- (2/6) * LOG((2/6),2)</f>
        <v>0.52832083357371873</v>
      </c>
      <c r="F82" s="15"/>
      <c r="K82" s="4">
        <f>SUM(K79:K81)</f>
        <v>6.0001999999999995</v>
      </c>
      <c r="L82" s="4">
        <f>SUM(L79:L81)</f>
        <v>15.51</v>
      </c>
      <c r="M82" s="4">
        <f>SUM(M79:M81)</f>
        <v>-4</v>
      </c>
      <c r="N82" s="4">
        <f>SUM(K82:M82)</f>
        <v>17.510199999999998</v>
      </c>
      <c r="Q82" s="15"/>
    </row>
    <row r="83" spans="1:17" x14ac:dyDescent="0.25">
      <c r="A83" s="11" t="s">
        <v>7</v>
      </c>
      <c r="B83" s="12">
        <f>SUM(B80:B82)</f>
        <v>0.65002242164835411</v>
      </c>
      <c r="C83" s="12">
        <f>SUM(C80:C82)</f>
        <v>0.91829583405448956</v>
      </c>
      <c r="F83" s="15"/>
      <c r="N83" s="4">
        <f>N82/12</f>
        <v>1.4591833333333331</v>
      </c>
      <c r="Q83" s="15"/>
    </row>
    <row r="84" spans="1:17" x14ac:dyDescent="0.25">
      <c r="F84" s="15"/>
      <c r="Q84" s="15"/>
    </row>
    <row r="85" spans="1:17" x14ac:dyDescent="0.25">
      <c r="F85" s="15"/>
      <c r="Q85" s="15"/>
    </row>
    <row r="86" spans="1:17" x14ac:dyDescent="0.25">
      <c r="A86" s="4" t="s">
        <v>15</v>
      </c>
      <c r="B86" s="14" t="s">
        <v>16</v>
      </c>
      <c r="C86" s="13">
        <f>-(5/6) * LOG((5/6),2)</f>
        <v>0.21919533819482817</v>
      </c>
      <c r="D86" s="13">
        <f>- (1/6) * LOG((1/6),2)</f>
        <v>0.43082708345352599</v>
      </c>
      <c r="F86" s="15"/>
      <c r="Q86" s="15"/>
    </row>
    <row r="87" spans="1:17" ht="32.4" x14ac:dyDescent="0.35">
      <c r="F87" s="15"/>
      <c r="I87" s="19" t="s">
        <v>30</v>
      </c>
      <c r="K87" s="4">
        <v>0</v>
      </c>
      <c r="L87" s="4">
        <v>-8</v>
      </c>
      <c r="M87" s="4">
        <v>-11.61</v>
      </c>
      <c r="Q87" s="15"/>
    </row>
    <row r="88" spans="1:17" x14ac:dyDescent="0.25">
      <c r="F88" s="15"/>
      <c r="K88" s="4">
        <v>0</v>
      </c>
      <c r="L88" s="4">
        <v>0</v>
      </c>
      <c r="M88" s="4">
        <v>-2</v>
      </c>
      <c r="Q88" s="15"/>
    </row>
    <row r="89" spans="1:17" x14ac:dyDescent="0.25">
      <c r="A89" s="11"/>
      <c r="B89" s="11" t="s">
        <v>9</v>
      </c>
      <c r="C89" s="11" t="s">
        <v>10</v>
      </c>
      <c r="D89" s="11" t="s">
        <v>8</v>
      </c>
      <c r="F89" s="15"/>
      <c r="K89" s="4">
        <v>15.51</v>
      </c>
      <c r="L89" s="4">
        <v>15.51</v>
      </c>
      <c r="Q89" s="15"/>
    </row>
    <row r="90" spans="1:17" x14ac:dyDescent="0.25">
      <c r="A90" s="11"/>
      <c r="B90" s="12">
        <v>0</v>
      </c>
      <c r="C90" s="12">
        <v>0</v>
      </c>
      <c r="D90" s="12">
        <v>0</v>
      </c>
      <c r="F90" s="15"/>
      <c r="K90" s="4">
        <f>SUM(K87:K89)</f>
        <v>15.51</v>
      </c>
      <c r="L90" s="4">
        <f>SUM(L87:L89)</f>
        <v>7.51</v>
      </c>
      <c r="M90" s="4">
        <f>SUM(M87:M89)</f>
        <v>-13.61</v>
      </c>
      <c r="N90" s="4">
        <f>SUM(K90:M90)</f>
        <v>9.41</v>
      </c>
      <c r="Q90" s="15"/>
    </row>
    <row r="91" spans="1:17" x14ac:dyDescent="0.25">
      <c r="A91" s="11"/>
      <c r="B91" s="12">
        <f>-(2/2) * LOG((2/2),2)</f>
        <v>0</v>
      </c>
      <c r="C91" s="12">
        <f>-(2/2) * LOG((2/2),2)</f>
        <v>0</v>
      </c>
      <c r="D91" s="12">
        <f>-(1/2) * LOG((1/2),2)</f>
        <v>0.5</v>
      </c>
      <c r="F91" s="15"/>
      <c r="N91" s="4">
        <f>N90/12</f>
        <v>0.78416666666666668</v>
      </c>
      <c r="Q91" s="15"/>
    </row>
    <row r="92" spans="1:17" x14ac:dyDescent="0.25">
      <c r="A92" s="11"/>
      <c r="B92" s="12">
        <v>0</v>
      </c>
      <c r="C92" s="12">
        <v>0</v>
      </c>
      <c r="D92" s="12">
        <f>-(1/2) * LOG((1/2),2)</f>
        <v>0.5</v>
      </c>
      <c r="F92" s="15"/>
      <c r="Q92" s="15"/>
    </row>
    <row r="93" spans="1:17" x14ac:dyDescent="0.25">
      <c r="A93" s="11" t="s">
        <v>7</v>
      </c>
      <c r="B93" s="12">
        <f>SUM(B90:B92)</f>
        <v>0</v>
      </c>
      <c r="C93" s="12">
        <f>SUM(C90:C92)</f>
        <v>0</v>
      </c>
      <c r="D93" s="11">
        <f>SUM(D90:D92)</f>
        <v>1</v>
      </c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25"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25">
      <c r="F95" s="15"/>
      <c r="Q95" s="15"/>
    </row>
    <row r="96" spans="1:17" x14ac:dyDescent="0.25">
      <c r="A96" s="11"/>
      <c r="B96" s="11" t="s">
        <v>5</v>
      </c>
      <c r="C96" s="11" t="s">
        <v>6</v>
      </c>
      <c r="F96" s="15"/>
      <c r="Q96" s="15"/>
    </row>
    <row r="97" spans="1:17" ht="55.8" x14ac:dyDescent="0.4">
      <c r="A97" s="11"/>
      <c r="B97" s="12">
        <v>0</v>
      </c>
      <c r="C97" s="12">
        <v>0</v>
      </c>
      <c r="F97" s="15"/>
      <c r="I97" s="18" t="s">
        <v>31</v>
      </c>
      <c r="K97" s="4">
        <v>0</v>
      </c>
      <c r="L97" s="4">
        <v>0</v>
      </c>
      <c r="M97" s="4">
        <v>0</v>
      </c>
      <c r="Q97" s="15"/>
    </row>
    <row r="98" spans="1:17" x14ac:dyDescent="0.25">
      <c r="A98" s="11"/>
      <c r="B98" s="12">
        <f>- (2/3) * LOG((2/3),2)</f>
        <v>0.38997500048077083</v>
      </c>
      <c r="C98" s="12">
        <f>- (3/3) * LOG((3/3),2)</f>
        <v>0</v>
      </c>
      <c r="F98" s="15"/>
      <c r="K98" s="4">
        <v>-2</v>
      </c>
      <c r="L98" s="4">
        <v>-2</v>
      </c>
      <c r="M98" s="4">
        <v>0</v>
      </c>
      <c r="Q98" s="15"/>
    </row>
    <row r="99" spans="1:17" x14ac:dyDescent="0.25">
      <c r="A99" s="11"/>
      <c r="B99" s="12">
        <f>- (1/3) * LOG((1/3),2)</f>
        <v>0.52832083357371873</v>
      </c>
      <c r="C99" s="12">
        <v>0</v>
      </c>
      <c r="F99" s="15"/>
      <c r="K99" s="4">
        <v>0</v>
      </c>
      <c r="L99" s="4">
        <v>0</v>
      </c>
      <c r="M99" s="4">
        <v>0</v>
      </c>
      <c r="Q99" s="15"/>
    </row>
    <row r="100" spans="1:17" x14ac:dyDescent="0.25">
      <c r="A100" s="11" t="s">
        <v>7</v>
      </c>
      <c r="B100" s="12">
        <f>SUM(B97:B99)</f>
        <v>0.91829583405448956</v>
      </c>
      <c r="C100" s="12">
        <f>SUM(C97:C99)</f>
        <v>0</v>
      </c>
      <c r="F100" s="15"/>
      <c r="K100" s="4">
        <v>2</v>
      </c>
      <c r="L100" s="4">
        <v>2</v>
      </c>
      <c r="M100" s="4">
        <v>2</v>
      </c>
      <c r="Q100" s="15"/>
    </row>
    <row r="101" spans="1:17" x14ac:dyDescent="0.25">
      <c r="F101" s="15"/>
      <c r="K101" s="4">
        <f>SUM(K97:K100)</f>
        <v>0</v>
      </c>
      <c r="L101" s="4">
        <f>SUM(L97:L100)</f>
        <v>0</v>
      </c>
      <c r="M101" s="4">
        <f>SUM(M97:M100)</f>
        <v>2</v>
      </c>
      <c r="N101" s="4">
        <f>SUM(K101:M101)</f>
        <v>2</v>
      </c>
      <c r="Q101" s="15"/>
    </row>
    <row r="102" spans="1:17" x14ac:dyDescent="0.25">
      <c r="F102" s="15"/>
      <c r="N102" s="4">
        <f>N101/6</f>
        <v>0.33333333333333331</v>
      </c>
      <c r="Q102" s="15"/>
    </row>
    <row r="103" spans="1:17" x14ac:dyDescent="0.25">
      <c r="A103" s="4" t="s">
        <v>15</v>
      </c>
      <c r="B103" s="14" t="s">
        <v>16</v>
      </c>
      <c r="C103" s="13">
        <f>-(4/6) * LOG((4/6),2)</f>
        <v>0.38997500048077083</v>
      </c>
      <c r="D103" s="13">
        <f>- (2/6) * LOG((2/6),2)</f>
        <v>0.52832083357371873</v>
      </c>
      <c r="F103" s="15"/>
      <c r="Q103" s="15"/>
    </row>
    <row r="104" spans="1:17" ht="14.4" thickBot="1" x14ac:dyDescent="0.3">
      <c r="F104" s="15"/>
      <c r="Q104" s="15"/>
    </row>
    <row r="105" spans="1:17" ht="37.799999999999997" thickBot="1" x14ac:dyDescent="0.3">
      <c r="F105" s="15"/>
      <c r="I105" s="20" t="s">
        <v>32</v>
      </c>
      <c r="K105" s="4">
        <v>0</v>
      </c>
      <c r="L105" s="4">
        <v>0</v>
      </c>
      <c r="M105" s="4">
        <v>-2</v>
      </c>
      <c r="Q105" s="15"/>
    </row>
    <row r="106" spans="1:17" x14ac:dyDescent="0.25">
      <c r="A106" s="11"/>
      <c r="B106" s="11" t="s">
        <v>9</v>
      </c>
      <c r="C106" s="11" t="s">
        <v>10</v>
      </c>
      <c r="D106" s="11" t="s">
        <v>8</v>
      </c>
      <c r="F106" s="15"/>
      <c r="K106" s="4">
        <v>-4.7549000000000001</v>
      </c>
      <c r="L106" s="4">
        <v>0</v>
      </c>
      <c r="M106" s="4">
        <v>0</v>
      </c>
      <c r="Q106" s="15"/>
    </row>
    <row r="107" spans="1:17" x14ac:dyDescent="0.25">
      <c r="A107" s="11"/>
      <c r="B107" s="12">
        <f>-(2/2) * LOG((2/2),2)</f>
        <v>0</v>
      </c>
      <c r="C107" s="12">
        <f>-(1/2) * LOG((1/2),2)</f>
        <v>0.5</v>
      </c>
      <c r="D107" s="12">
        <f>-(1/2) * LOG((1/2),2)</f>
        <v>0.5</v>
      </c>
      <c r="F107" s="15"/>
      <c r="K107" s="4">
        <v>4.7549000000000001</v>
      </c>
      <c r="L107" s="4">
        <v>4.7549000000000001</v>
      </c>
      <c r="Q107" s="15"/>
    </row>
    <row r="108" spans="1:17" x14ac:dyDescent="0.25">
      <c r="A108" s="11"/>
      <c r="B108" s="12">
        <v>0</v>
      </c>
      <c r="C108" s="12">
        <v>0</v>
      </c>
      <c r="D108" s="12">
        <v>0</v>
      </c>
      <c r="F108" s="15"/>
      <c r="K108" s="4">
        <f>SUM(K105:K107)</f>
        <v>0</v>
      </c>
      <c r="L108" s="4">
        <f>SUM(L105:L107)</f>
        <v>4.7549000000000001</v>
      </c>
      <c r="M108" s="4">
        <f>SUM(M105:M107)</f>
        <v>-2</v>
      </c>
      <c r="N108" s="4">
        <f>SUM(K108:M108)</f>
        <v>2.7549000000000001</v>
      </c>
      <c r="Q108" s="15"/>
    </row>
    <row r="109" spans="1:17" x14ac:dyDescent="0.25">
      <c r="A109" s="11"/>
      <c r="B109" s="12">
        <v>0</v>
      </c>
      <c r="C109" s="12">
        <f>-(1/2) * LOG((1/2),2)</f>
        <v>0.5</v>
      </c>
      <c r="D109" s="12">
        <f>-(1/2) * LOG((1/2),2)</f>
        <v>0.5</v>
      </c>
      <c r="F109" s="15"/>
      <c r="N109" s="4">
        <f>N108/6</f>
        <v>0.45915</v>
      </c>
      <c r="Q109" s="15"/>
    </row>
    <row r="110" spans="1:17" x14ac:dyDescent="0.25">
      <c r="A110" s="11" t="s">
        <v>7</v>
      </c>
      <c r="B110" s="12">
        <f>SUM(B107:B109)</f>
        <v>0</v>
      </c>
      <c r="C110" s="12">
        <f>SUM(C107:C109)</f>
        <v>1</v>
      </c>
      <c r="D110" s="11">
        <f>SUM(D107:D109)</f>
        <v>1</v>
      </c>
      <c r="F110" s="15"/>
      <c r="Q110" s="15"/>
    </row>
    <row r="111" spans="1:17" x14ac:dyDescent="0.25"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1:17" x14ac:dyDescent="0.25"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 spans="1:17" x14ac:dyDescent="0.25">
      <c r="A113" s="11"/>
      <c r="B113" s="11" t="s">
        <v>5</v>
      </c>
      <c r="C113" s="11" t="s">
        <v>6</v>
      </c>
      <c r="F113" s="15"/>
      <c r="Q113" s="15"/>
    </row>
    <row r="114" spans="1:17" x14ac:dyDescent="0.25">
      <c r="A114" s="11"/>
      <c r="B114" s="12">
        <f>- (3/3) * LOG((3/3),2)</f>
        <v>0</v>
      </c>
      <c r="C114" s="12">
        <f>- (1/3) * LOG((1/3),2)</f>
        <v>0.52832083357371873</v>
      </c>
      <c r="F114" s="15"/>
      <c r="Q114" s="15"/>
    </row>
    <row r="115" spans="1:17" ht="55.8" x14ac:dyDescent="0.4">
      <c r="A115" s="11"/>
      <c r="B115" s="12">
        <v>0</v>
      </c>
      <c r="C115" s="12">
        <v>0</v>
      </c>
      <c r="F115" s="15"/>
      <c r="I115" s="18" t="s">
        <v>33</v>
      </c>
      <c r="K115" s="4">
        <v>-2</v>
      </c>
      <c r="L115" s="4">
        <v>0</v>
      </c>
      <c r="M115" s="4">
        <v>0</v>
      </c>
      <c r="Q115" s="15"/>
    </row>
    <row r="116" spans="1:17" x14ac:dyDescent="0.25">
      <c r="A116" s="11"/>
      <c r="B116" s="12">
        <v>0</v>
      </c>
      <c r="C116" s="12">
        <f>- (2/3) * LOG((2/3),2)</f>
        <v>0.38997500048077083</v>
      </c>
      <c r="F116" s="15"/>
      <c r="K116" s="4">
        <v>0</v>
      </c>
      <c r="L116" s="4">
        <v>0</v>
      </c>
      <c r="M116" s="4">
        <v>0</v>
      </c>
      <c r="Q116" s="15"/>
    </row>
    <row r="117" spans="1:17" x14ac:dyDescent="0.25">
      <c r="A117" s="11" t="s">
        <v>7</v>
      </c>
      <c r="B117" s="12">
        <f>SUM(B114:B116)</f>
        <v>0</v>
      </c>
      <c r="C117" s="12">
        <f>SUM(C114:C116)</f>
        <v>0.91829583405448956</v>
      </c>
      <c r="F117" s="15"/>
      <c r="K117" s="4">
        <v>0</v>
      </c>
      <c r="L117" s="4">
        <v>0</v>
      </c>
      <c r="M117" s="4">
        <v>0</v>
      </c>
      <c r="Q117" s="15"/>
    </row>
    <row r="118" spans="1:17" x14ac:dyDescent="0.25">
      <c r="F118" s="15"/>
      <c r="K118" s="4">
        <v>2</v>
      </c>
      <c r="L118" s="4">
        <v>2</v>
      </c>
      <c r="M118" s="4">
        <v>2</v>
      </c>
      <c r="Q118" s="15"/>
    </row>
    <row r="119" spans="1:17" x14ac:dyDescent="0.25">
      <c r="F119" s="15"/>
      <c r="K119" s="4">
        <f>SUM(K115:K118)</f>
        <v>0</v>
      </c>
      <c r="L119" s="4">
        <f>SUM(L115:L118)</f>
        <v>2</v>
      </c>
      <c r="M119" s="4">
        <f>SUM(M115:M118)</f>
        <v>2</v>
      </c>
      <c r="N119" s="4">
        <f>SUM(K119:M119)</f>
        <v>4</v>
      </c>
      <c r="Q119" s="15"/>
    </row>
    <row r="120" spans="1:17" x14ac:dyDescent="0.25">
      <c r="F120" s="15"/>
      <c r="N120" s="4">
        <f>N119/6</f>
        <v>0.66666666666666663</v>
      </c>
      <c r="Q120" s="15"/>
    </row>
    <row r="121" spans="1:17" x14ac:dyDescent="0.25">
      <c r="F121" s="15"/>
      <c r="Q121" s="15"/>
    </row>
    <row r="122" spans="1:17" x14ac:dyDescent="0.25">
      <c r="F122" s="15"/>
      <c r="Q122" s="15"/>
    </row>
    <row r="123" spans="1:17" ht="37.200000000000003" x14ac:dyDescent="0.4">
      <c r="F123" s="15"/>
      <c r="I123" s="18" t="s">
        <v>34</v>
      </c>
      <c r="K123" s="4">
        <v>-4.7549000000000001</v>
      </c>
      <c r="L123" s="4">
        <v>0</v>
      </c>
      <c r="M123" s="4">
        <v>0</v>
      </c>
      <c r="Q123" s="15"/>
    </row>
    <row r="124" spans="1:17" x14ac:dyDescent="0.25">
      <c r="F124" s="15"/>
      <c r="K124" s="4">
        <v>0</v>
      </c>
      <c r="L124" s="4">
        <v>0</v>
      </c>
      <c r="M124" s="4">
        <v>-2</v>
      </c>
      <c r="Q124" s="15"/>
    </row>
    <row r="125" spans="1:17" x14ac:dyDescent="0.25">
      <c r="F125" s="15"/>
      <c r="K125" s="4">
        <v>4.7549000000000001</v>
      </c>
      <c r="L125" s="4">
        <v>4.7549000000000001</v>
      </c>
      <c r="Q125" s="15"/>
    </row>
    <row r="126" spans="1:17" x14ac:dyDescent="0.25">
      <c r="F126" s="15"/>
      <c r="K126" s="4">
        <f>SUM(K123:K125)</f>
        <v>0</v>
      </c>
      <c r="L126" s="4">
        <f>SUM(L123:L125)</f>
        <v>4.7549000000000001</v>
      </c>
      <c r="M126" s="4">
        <f>SUM(M123:M125)</f>
        <v>-2</v>
      </c>
      <c r="N126" s="4">
        <f>SUM(K126:M126)</f>
        <v>2.7549000000000001</v>
      </c>
      <c r="Q126" s="15"/>
    </row>
    <row r="127" spans="1:17" x14ac:dyDescent="0.25">
      <c r="F127" s="15"/>
      <c r="N127" s="4">
        <f>N126/6</f>
        <v>0.45915</v>
      </c>
      <c r="Q127" s="15"/>
    </row>
    <row r="128" spans="1:17" x14ac:dyDescent="0.25">
      <c r="Q128" s="15"/>
    </row>
    <row r="129" spans="17:17" x14ac:dyDescent="0.25">
      <c r="Q129" s="15"/>
    </row>
    <row r="130" spans="17:17" x14ac:dyDescent="0.25">
      <c r="Q130" s="15"/>
    </row>
    <row r="131" spans="17:17" x14ac:dyDescent="0.25">
      <c r="Q131" s="15"/>
    </row>
    <row r="132" spans="17:17" x14ac:dyDescent="0.25">
      <c r="Q132" s="15"/>
    </row>
    <row r="133" spans="17:17" x14ac:dyDescent="0.25">
      <c r="Q133" s="15"/>
    </row>
    <row r="134" spans="17:17" x14ac:dyDescent="0.25">
      <c r="Q134" s="15"/>
    </row>
    <row r="135" spans="17:17" x14ac:dyDescent="0.25">
      <c r="Q135" s="15"/>
    </row>
  </sheetData>
  <pageMargins left="0.7" right="0.7" top="0.75" bottom="0.75" header="0.3" footer="0.3"/>
  <pageSetup paperSize="9" orientation="portrait" r:id="rId1"/>
  <ignoredErrors>
    <ignoredError sqref="C66:C67" formula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Mohaimen-Bin-Noor</dc:creator>
  <cp:lastModifiedBy>ASUS</cp:lastModifiedBy>
  <cp:lastPrinted>2025-04-10T09:30:43Z</cp:lastPrinted>
  <dcterms:created xsi:type="dcterms:W3CDTF">2015-06-05T18:17:20Z</dcterms:created>
  <dcterms:modified xsi:type="dcterms:W3CDTF">2025-04-17T14:17:05Z</dcterms:modified>
</cp:coreProperties>
</file>