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pi" sheetId="1" r:id="rId4"/>
    <sheet state="visible" name="simulator" sheetId="2" r:id="rId5"/>
    <sheet state="visible" name="乳房炎による損失" sheetId="3" r:id="rId6"/>
    <sheet state="visible" name="概算見積(未経産)" sheetId="4" r:id="rId7"/>
    <sheet state="visible" name="概算見積(育成のみ)" sheetId="5" r:id="rId8"/>
  </sheets>
  <definedNames/>
  <calcPr/>
  <extLst>
    <ext uri="GoogleSheetsCustomDataVersion2">
      <go:sheetsCustomData xmlns:go="http://customooxmlschemas.google.com/" r:id="rId9" roundtripDataChecksum="laqBz9M8XZU4Gf4bMLeD5S0JJWA+RL33bXFo0kNfr2E="/>
    </ext>
  </extLst>
</workbook>
</file>

<file path=xl/sharedStrings.xml><?xml version="1.0" encoding="utf-8"?>
<sst xmlns="http://schemas.openxmlformats.org/spreadsheetml/2006/main" count="305" uniqueCount="161">
  <si>
    <t>牧場の状況とゲノム育種改良による効果</t>
  </si>
  <si>
    <t>牧場の状況</t>
  </si>
  <si>
    <t>在籍頭数</t>
  </si>
  <si>
    <t>経産牛</t>
  </si>
  <si>
    <t>育成牛</t>
  </si>
  <si>
    <t>(うち12ヶ月齢以上）</t>
  </si>
  <si>
    <t>繁殖</t>
  </si>
  <si>
    <t>※2023</t>
  </si>
  <si>
    <t>平均分娩間隔</t>
  </si>
  <si>
    <t>年間分娩頭数</t>
  </si>
  <si>
    <t>平均種付回数</t>
  </si>
  <si>
    <t>※期間はそれぞれの集計対象の最終活動日から過去1年間</t>
  </si>
  <si>
    <t>生乳生産</t>
  </si>
  <si>
    <t>産次</t>
  </si>
  <si>
    <t>305日乳量</t>
  </si>
  <si>
    <t>乳量/日</t>
  </si>
  <si>
    <t>平均乳量</t>
  </si>
  <si>
    <t>初産平均</t>
  </si>
  <si>
    <t>2産平均</t>
  </si>
  <si>
    <t>3産以上平均</t>
  </si>
  <si>
    <t>シミュレーション〜乳量〜</t>
  </si>
  <si>
    <t>しぼりや様の乳量変化</t>
  </si>
  <si>
    <t>(単位kg)</t>
  </si>
  <si>
    <t>増減率</t>
  </si>
  <si>
    <t>初産</t>
  </si>
  <si>
    <t>2産</t>
  </si>
  <si>
    <t>3産以上</t>
  </si>
  <si>
    <t>同様に育種改良されて、乳量が増加した場合</t>
  </si>
  <si>
    <t>現在</t>
  </si>
  <si>
    <t>5年後予想</t>
  </si>
  <si>
    <t>増加量</t>
  </si>
  <si>
    <t>経産牛の90%を搾乳牛頭数とし、1年間（305日）の乳量の差</t>
  </si>
  <si>
    <t>305日乳量/頭</t>
  </si>
  <si>
    <t>年間の乳量</t>
  </si>
  <si>
    <t>5年後</t>
  </si>
  <si>
    <t xml:space="preserve"> 乳価</t>
  </si>
  <si>
    <t>円とすると</t>
  </si>
  <si>
    <t>年間</t>
  </si>
  <si>
    <t>円の収入差</t>
  </si>
  <si>
    <t>現在と同じ乳量を</t>
  </si>
  <si>
    <t>頭の経産牛群で搾乳できるようになります。</t>
  </si>
  <si>
    <t>シミュレーション〜繁殖〜</t>
  </si>
  <si>
    <t>しぼりや様の繁殖の変化</t>
  </si>
  <si>
    <t>授精に要した回数</t>
  </si>
  <si>
    <t>同様に育種改良されて、繁殖が改善した場合</t>
  </si>
  <si>
    <t>増減数</t>
  </si>
  <si>
    <t>年間の授精回数</t>
  </si>
  <si>
    <t>1回の授精のコストを、授精費用(3,000円）＋精液(10,000円）としたとき</t>
  </si>
  <si>
    <t>年間コスト</t>
  </si>
  <si>
    <t>繁殖の状況と副産物収入予測</t>
  </si>
  <si>
    <t>生産指標と市場価格</t>
  </si>
  <si>
    <t>経営指針</t>
  </si>
  <si>
    <t>2023年度分娩頭数</t>
  </si>
  <si>
    <t>KPI</t>
  </si>
  <si>
    <t>数値</t>
  </si>
  <si>
    <t>品種</t>
  </si>
  <si>
    <t>メス</t>
  </si>
  <si>
    <t>オス</t>
  </si>
  <si>
    <t>在籍経産牛頭数</t>
  </si>
  <si>
    <t>ホルスタイン</t>
  </si>
  <si>
    <t>過去1年間の淘汰経産牛頭数</t>
  </si>
  <si>
    <t>交雑種(F1)</t>
  </si>
  <si>
    <t>12月齢以上の育成牛頭数</t>
  </si>
  <si>
    <t>黒毛和種</t>
  </si>
  <si>
    <t>分娩間隔(日)</t>
  </si>
  <si>
    <t>その他</t>
  </si>
  <si>
    <t>今後1年間での分娩予定数</t>
  </si>
  <si>
    <t>市場価格（初生平均 9月ホクレン中央）</t>
  </si>
  <si>
    <t>受胎に要するまでの授精回数</t>
  </si>
  <si>
    <t>※ホルメス十勝平均価格記載なし。釧路市場平均価格にて記載</t>
  </si>
  <si>
    <t>過去の実績に基づく未来予測</t>
  </si>
  <si>
    <t>繁殖計画変更後の予測</t>
  </si>
  <si>
    <t>授精割合</t>
  </si>
  <si>
    <t>分娩頭数</t>
  </si>
  <si>
    <t>月間</t>
  </si>
  <si>
    <t>合計</t>
  </si>
  <si>
    <t>副産物収入金額</t>
  </si>
  <si>
    <t>差額</t>
  </si>
  <si>
    <t>コストを踏まえた計算</t>
  </si>
  <si>
    <t>コスト項目</t>
  </si>
  <si>
    <t>金額</t>
  </si>
  <si>
    <t>人工授精費用/回</t>
  </si>
  <si>
    <t>受精卵移植費用/回</t>
  </si>
  <si>
    <t>性判別精液/本</t>
  </si>
  <si>
    <t>F1精液/本</t>
  </si>
  <si>
    <t>受精卵/個</t>
  </si>
  <si>
    <t>過去実績コスト</t>
  </si>
  <si>
    <t>計画変更後のコスト</t>
  </si>
  <si>
    <t>手技別</t>
  </si>
  <si>
    <t>回数</t>
  </si>
  <si>
    <t>費用</t>
  </si>
  <si>
    <t>性判別授精</t>
  </si>
  <si>
    <t>F1授精</t>
  </si>
  <si>
    <t>受精卵移植</t>
  </si>
  <si>
    <t>※回数は分娩頭数×授精に要した授精回数から計算</t>
  </si>
  <si>
    <t>授精割合変更による売上総利益の差</t>
  </si>
  <si>
    <t>項目</t>
  </si>
  <si>
    <t>乳房炎軟膏</t>
  </si>
  <si>
    <t>価格(３本)円</t>
  </si>
  <si>
    <t>休薬期間</t>
  </si>
  <si>
    <t>1頭の乳量/日</t>
  </si>
  <si>
    <t>kg</t>
  </si>
  <si>
    <t>セファメジンLC</t>
  </si>
  <si>
    <t>1kgの乳価</t>
  </si>
  <si>
    <t>円</t>
  </si>
  <si>
    <t>セファメジンZ</t>
  </si>
  <si>
    <t>乳房炎軟膏(G列の番号選択)</t>
  </si>
  <si>
    <t>セファメジンS</t>
  </si>
  <si>
    <t>1回の乳房炎の治療期間</t>
  </si>
  <si>
    <t>日</t>
  </si>
  <si>
    <t>セファメジンQR</t>
  </si>
  <si>
    <t>上記日数での治療費(1分房)</t>
  </si>
  <si>
    <t>タイニーPK</t>
  </si>
  <si>
    <t>治療のため搾乳できない期間</t>
  </si>
  <si>
    <t>カナマスチン</t>
  </si>
  <si>
    <t>休薬期間での損失乳量</t>
  </si>
  <si>
    <t>スペクトラゾール</t>
  </si>
  <si>
    <t>初診料</t>
  </si>
  <si>
    <t>セフロキシム</t>
  </si>
  <si>
    <t>ニューサルマイ</t>
  </si>
  <si>
    <t>マストップ</t>
  </si>
  <si>
    <t>OTC軟膏</t>
  </si>
  <si>
    <t>1回の乳房炎治療による損失額</t>
  </si>
  <si>
    <t>2023年乳房炎発生数</t>
  </si>
  <si>
    <t>損失予想額</t>
  </si>
  <si>
    <t>育種改良時の期待減少率</t>
  </si>
  <si>
    <t>育種改良時の乳房炎治療損失額</t>
  </si>
  <si>
    <t>農業組合法人繁殖会議協和生産組合御中</t>
  </si>
  <si>
    <t>◾️初年度</t>
  </si>
  <si>
    <t>検査予定頭数</t>
  </si>
  <si>
    <t>頭</t>
  </si>
  <si>
    <t>備考</t>
  </si>
  <si>
    <t>検査料</t>
  </si>
  <si>
    <t>2024年3月末日までの検体ご提出分が対象となります。2024年2月以降は11,800円(税別)/頭となります。</t>
  </si>
  <si>
    <t>TSUチューブ(50本)</t>
  </si>
  <si>
    <t>消耗品費、50個入/回でのロットとさせていただいております。</t>
  </si>
  <si>
    <t>アプリケーター1本</t>
  </si>
  <si>
    <t>初回のみご請求となります。破損時は買い替えとなりますのでご了承願います。</t>
  </si>
  <si>
    <t>初期にかかる検査費用</t>
  </si>
  <si>
    <t>以下初年度無料</t>
  </si>
  <si>
    <t xml:space="preserve">　システム利用料/年</t>
  </si>
  <si>
    <t>次年度以降は年間10頭採材で無償</t>
  </si>
  <si>
    <t xml:space="preserve">　定期レビュー/年</t>
  </si>
  <si>
    <t>獣医師オプション</t>
  </si>
  <si>
    <t>◾️2年目以降ゲノム費用概算</t>
  </si>
  <si>
    <t>2023年1月1日〜2023年12月31日に生まれたホルメス分娩頭数で現在在籍している頭数にて算出しています。</t>
  </si>
  <si>
    <t>2年目以降の年間費用</t>
  </si>
  <si>
    <t>5年間概算費用</t>
  </si>
  <si>
    <t>黒毛和種売買想定利益</t>
  </si>
  <si>
    <t>運用後4年分の想定利益で計算</t>
  </si>
  <si>
    <t>乳房炎損失改善想定利益</t>
  </si>
  <si>
    <t>改良後4年目の想定利益で計算</t>
  </si>
  <si>
    <t>ゲノム運用想定改善利益</t>
  </si>
  <si>
    <t>FAT（乳脂肪）が基準より0.1上がる毎に、通常乳価に0.4円加算される</t>
  </si>
  <si>
    <t>基準値：3,5</t>
  </si>
  <si>
    <t>SNF（無脂固形）が基準より0.1上がる毎に、通常乳価に0.4円加算される</t>
  </si>
  <si>
    <t>基準値：8,3</t>
  </si>
  <si>
    <t>→現在の乳脂肪率4.0%→乳脂肪率4.5%を12ヶ月維持の場合：0.4×5＝2円×32.6kg(現状の平均乳量)×399頭×30日＝780,444円/月</t>
  </si>
  <si>
    <t>780,444円×12ヶ月＝9,365,328円/年の利益改善が現状の乳量でも見込まれる</t>
  </si>
  <si>
    <t>2024年3月末日までの申込み分が対象となります。2024年4月以降は9,800円(税別)、2024年7月22日以降は11,800円(税別)/頭となります。</t>
  </si>
  <si>
    <t>◾️2年目以降ゲノム費用概算　※検査料は定価11,800円（税別）です。キャンペーン価格適用時にて記載しておりますのでご了承願います。</t>
  </si>
</sst>
</file>

<file path=xl/styles.xml><?xml version="1.0" encoding="utf-8"?>
<styleSheet xmlns="http://schemas.openxmlformats.org/spreadsheetml/2006/main" xmlns:x14ac="http://schemas.microsoft.com/office/spreadsheetml/2009/9/ac" xmlns:mc="http://schemas.openxmlformats.org/markup-compatibility/2006">
  <numFmts count="18">
    <numFmt numFmtId="164" formatCode="0&quot;頭&quot;"/>
    <numFmt numFmtId="165" formatCode="0&quot;日&quot;"/>
    <numFmt numFmtId="166" formatCode="0.0&quot;回&quot;"/>
    <numFmt numFmtId="167" formatCode="0.0"/>
    <numFmt numFmtId="168" formatCode="0.0&quot;Kg&quot;"/>
    <numFmt numFmtId="169" formatCode="yyyy&quot;年&quot;m&quot;月&quot;"/>
    <numFmt numFmtId="170" formatCode="0.0%"/>
    <numFmt numFmtId="171" formatCode="0&quot;Kg&quot;"/>
    <numFmt numFmtId="172" formatCode="#,##0&quot;Kg&quot;"/>
    <numFmt numFmtId="173" formatCode="&quot;¥&quot;#,##0;[Red]&quot;¥&quot;\-#,##0"/>
    <numFmt numFmtId="174" formatCode="[$-F400]h:mm:ss\ AM/PM"/>
    <numFmt numFmtId="175" formatCode="0.0_);[Red]\(0.0\)"/>
    <numFmt numFmtId="176" formatCode="0.0_ "/>
    <numFmt numFmtId="177" formatCode="&quot;¥&quot;#,##0;&quot;¥&quot;\-#,##0"/>
    <numFmt numFmtId="178" formatCode="&quot;¥&quot;#,##0_);[Red]\(&quot;¥&quot;#,##0\)"/>
    <numFmt numFmtId="179" formatCode="[$¥-411]#,##0"/>
    <numFmt numFmtId="180" formatCode="0&quot;円&quot;"/>
    <numFmt numFmtId="181" formatCode="#,##0;(#,##0)"/>
  </numFmts>
  <fonts count="44">
    <font>
      <sz val="12.0"/>
      <color theme="1"/>
      <name val="Calibri"/>
      <scheme val="minor"/>
    </font>
    <font>
      <sz val="16.0"/>
      <color rgb="FF333333"/>
      <name val="Shingopro-bold"/>
    </font>
    <font>
      <sz val="14.0"/>
      <color theme="0"/>
      <name val="Shingopro-regular"/>
    </font>
    <font/>
    <font>
      <sz val="12.0"/>
      <color rgb="FF333333"/>
      <name val="Shingopro-regular"/>
    </font>
    <font>
      <b/>
      <sz val="10.0"/>
      <color theme="1"/>
      <name val="Shingopro-regular"/>
    </font>
    <font>
      <sz val="10.0"/>
      <color theme="1"/>
      <name val="Shingopro-regular"/>
    </font>
    <font>
      <sz val="10.0"/>
      <color theme="1"/>
      <name val="游ゴシック"/>
    </font>
    <font>
      <color theme="1"/>
      <name val="Arial"/>
    </font>
    <font>
      <sz val="10.0"/>
      <color theme="1"/>
      <name val="Arial"/>
    </font>
    <font>
      <sz val="12.0"/>
      <color theme="1"/>
      <name val="Calibri"/>
    </font>
    <font>
      <sz val="12.0"/>
      <color theme="1"/>
      <name val="Arial"/>
    </font>
    <font>
      <sz val="10.0"/>
      <color rgb="FFFF993A"/>
      <name val="Shingopro-regular"/>
    </font>
    <font>
      <sz val="12.0"/>
      <color theme="1"/>
      <name val="游ゴシック"/>
    </font>
    <font>
      <sz val="11.0"/>
      <color rgb="FF4472C4"/>
      <name val="Shingopro-regular"/>
    </font>
    <font>
      <sz val="12.0"/>
      <color rgb="FFFF993A"/>
      <name val="Shingopro-regular"/>
    </font>
    <font>
      <sz val="12.0"/>
      <color theme="1"/>
      <name val="Shingopro-regular"/>
    </font>
    <font>
      <b/>
      <sz val="10.0"/>
      <color rgb="FF333333"/>
      <name val="Shingopro-regular"/>
    </font>
    <font>
      <sz val="10.0"/>
      <color rgb="FF333333"/>
      <name val="Shingopro-regular"/>
    </font>
    <font>
      <b/>
      <sz val="10.0"/>
      <color rgb="FF333333"/>
      <name val="Arial"/>
    </font>
    <font>
      <sz val="10.0"/>
      <color rgb="FF333333"/>
      <name val="Arial"/>
    </font>
    <font>
      <color rgb="FF333333"/>
      <name val="Arial"/>
    </font>
    <font>
      <sz val="12.0"/>
      <color rgb="FF333333"/>
      <name val="Arial"/>
    </font>
    <font>
      <sz val="7.0"/>
      <color rgb="FF333333"/>
      <name val="Arial"/>
    </font>
    <font>
      <sz val="14.0"/>
      <color rgb="FF333333"/>
      <name val="Shingopro-regular"/>
    </font>
    <font>
      <sz val="8.0"/>
      <color rgb="FF333333"/>
      <name val="Shingopro-regular"/>
    </font>
    <font>
      <sz val="22.0"/>
      <color rgb="FF4472C4"/>
      <name val="Shingopro-regular"/>
    </font>
    <font>
      <sz val="11.0"/>
      <color rgb="FF000000"/>
      <name val="Shingopro-light"/>
    </font>
    <font>
      <sz val="10.0"/>
      <color rgb="FF000000"/>
      <name val="Shingopro-light"/>
    </font>
    <font>
      <sz val="10.0"/>
      <color theme="1"/>
      <name val="Shingopro-light"/>
    </font>
    <font>
      <sz val="10.0"/>
      <color rgb="FF000000"/>
      <name val="游ゴシック"/>
    </font>
    <font>
      <sz val="11.0"/>
      <color theme="1"/>
      <name val="Shingopro-light"/>
    </font>
    <font>
      <b/>
      <sz val="12.0"/>
      <color theme="1"/>
      <name val="Arial"/>
    </font>
    <font>
      <b/>
      <sz val="12.0"/>
      <color theme="1"/>
      <name val="Shingopro-light"/>
    </font>
    <font>
      <b/>
      <sz val="14.0"/>
      <color rgb="FF000000"/>
      <name val="Shingopro-light"/>
    </font>
    <font>
      <sz val="12.0"/>
      <color theme="1"/>
      <name val="Shingopro-light"/>
    </font>
    <font>
      <b/>
      <sz val="18.0"/>
      <color rgb="FFFF0000"/>
      <name val="Shingopro-light"/>
    </font>
    <font>
      <sz val="10.0"/>
      <color rgb="FFFF0000"/>
      <name val="Arial"/>
    </font>
    <font>
      <sz val="10.0"/>
      <color rgb="FFFF0000"/>
      <name val="游ゴシック"/>
    </font>
    <font>
      <sz val="10.0"/>
      <color rgb="FF4472C4"/>
      <name val="游ゴシック"/>
    </font>
    <font>
      <b/>
      <sz val="18.0"/>
      <color theme="1"/>
      <name val="Arial"/>
    </font>
    <font>
      <b/>
      <color theme="1"/>
      <name val="Arial"/>
    </font>
    <font>
      <b/>
      <sz val="19.0"/>
      <color theme="1"/>
      <name val="Arial"/>
    </font>
    <font>
      <sz val="13.0"/>
      <color rgb="FF000000"/>
      <name val="Arial"/>
    </font>
  </fonts>
  <fills count="6">
    <fill>
      <patternFill patternType="none"/>
    </fill>
    <fill>
      <patternFill patternType="lightGray"/>
    </fill>
    <fill>
      <patternFill patternType="solid">
        <fgColor rgb="FF618DD9"/>
        <bgColor rgb="FF618DD9"/>
      </patternFill>
    </fill>
    <fill>
      <patternFill patternType="solid">
        <fgColor rgb="FFF5F5F5"/>
        <bgColor rgb="FFF5F5F5"/>
      </patternFill>
    </fill>
    <fill>
      <patternFill patternType="solid">
        <fgColor rgb="FFFFF4D2"/>
        <bgColor rgb="FFFFF4D2"/>
      </patternFill>
    </fill>
    <fill>
      <patternFill patternType="solid">
        <fgColor rgb="FFD9EAD3"/>
        <bgColor rgb="FFD9EAD3"/>
      </patternFill>
    </fill>
  </fills>
  <borders count="28">
    <border/>
    <border>
      <left style="thick">
        <color rgb="FF1B5CC9"/>
      </left>
      <top/>
      <bottom/>
    </border>
    <border>
      <top/>
      <bottom/>
    </border>
    <border>
      <left style="thin">
        <color rgb="FFC0C0C0"/>
      </left>
      <right style="thin">
        <color rgb="FFC0C0C0"/>
      </right>
      <top style="thin">
        <color rgb="FFC0C0C0"/>
      </top>
      <bottom style="thin">
        <color rgb="FFC0C0C0"/>
      </bottom>
    </border>
    <border>
      <right style="thin">
        <color rgb="FFC0C0C0"/>
      </right>
      <top style="thin">
        <color rgb="FFC0C0C0"/>
      </top>
      <bottom style="thin">
        <color rgb="FFC0C0C0"/>
      </bottom>
    </border>
    <border>
      <bottom style="thin">
        <color rgb="FF8E8E8E"/>
      </bottom>
    </border>
    <border>
      <left style="thin">
        <color rgb="FF8E8E8E"/>
      </left>
      <top style="thin">
        <color rgb="FF8E8E8E"/>
      </top>
      <bottom style="thin">
        <color rgb="FFC0C0C0"/>
      </bottom>
    </border>
    <border>
      <right style="thin">
        <color rgb="FFC0C0C0"/>
      </right>
      <top style="thin">
        <color rgb="FF8E8E8E"/>
      </top>
      <bottom style="thin">
        <color rgb="FFC0C0C0"/>
      </bottom>
    </border>
    <border>
      <left style="thin">
        <color rgb="FFC0C0C0"/>
      </left>
      <right style="thin">
        <color rgb="FF8E8E8E"/>
      </right>
      <top style="thin">
        <color rgb="FF8E8E8E"/>
      </top>
      <bottom style="thin">
        <color rgb="FFC0C0C0"/>
      </bottom>
    </border>
    <border>
      <left style="thin">
        <color rgb="FF8E8E8E"/>
      </left>
      <right style="thin">
        <color rgb="FFC0C0C0"/>
      </right>
      <top style="thin">
        <color rgb="FF8E8E8E"/>
      </top>
      <bottom style="thin">
        <color rgb="FFC0C0C0"/>
      </bottom>
    </border>
    <border>
      <left style="thin">
        <color rgb="FFC0C0C0"/>
      </left>
      <right style="thin">
        <color rgb="FFC0C0C0"/>
      </right>
      <top style="thin">
        <color rgb="FF8E8E8E"/>
      </top>
      <bottom style="thin">
        <color rgb="FFC0C0C0"/>
      </bottom>
    </border>
    <border>
      <left style="thin">
        <color rgb="FF8E8E8E"/>
      </left>
      <top style="thin">
        <color rgb="FFC0C0C0"/>
      </top>
      <bottom style="thin">
        <color rgb="FFC0C0C0"/>
      </bottom>
    </border>
    <border>
      <left style="thin">
        <color rgb="FFC0C0C0"/>
      </left>
      <right style="thin">
        <color rgb="FF8E8E8E"/>
      </right>
      <top style="thin">
        <color rgb="FFC0C0C0"/>
      </top>
      <bottom style="thin">
        <color rgb="FFC0C0C0"/>
      </bottom>
    </border>
    <border>
      <left style="thin">
        <color rgb="FF8E8E8E"/>
      </left>
      <right style="thin">
        <color rgb="FFC0C0C0"/>
      </right>
      <top style="thin">
        <color rgb="FFC0C0C0"/>
      </top>
      <bottom style="thin">
        <color rgb="FFC0C0C0"/>
      </bottom>
    </border>
    <border>
      <left style="thin">
        <color rgb="FF8E8E8E"/>
      </left>
      <right style="thin">
        <color rgb="FFC0C0C0"/>
      </right>
      <top style="thin">
        <color rgb="FFC0C0C0"/>
      </top>
      <bottom style="thin">
        <color rgb="FF8E8E8E"/>
      </bottom>
    </border>
    <border>
      <left style="thin">
        <color rgb="FFC0C0C0"/>
      </left>
      <right style="thin">
        <color rgb="FFC0C0C0"/>
      </right>
      <top style="thin">
        <color rgb="FFC0C0C0"/>
      </top>
      <bottom style="thin">
        <color rgb="FF8E8E8E"/>
      </bottom>
    </border>
    <border>
      <left style="thin">
        <color rgb="FFC0C0C0"/>
      </left>
      <right style="thin">
        <color rgb="FF8E8E8E"/>
      </right>
      <top style="thin">
        <color rgb="FFC0C0C0"/>
      </top>
      <bottom style="thin">
        <color rgb="FF8E8E8E"/>
      </bottom>
    </border>
    <border>
      <left style="thin">
        <color rgb="FF8E8E8E"/>
      </left>
      <top style="thin">
        <color rgb="FFC0C0C0"/>
      </top>
      <bottom style="thin">
        <color rgb="FF8E8E8E"/>
      </bottom>
    </border>
    <border>
      <right style="thin">
        <color rgb="FFC0C0C0"/>
      </right>
      <top style="thin">
        <color rgb="FFC0C0C0"/>
      </top>
      <bottom style="thin">
        <color rgb="FF8E8E8E"/>
      </bottom>
    </border>
    <border>
      <right style="thin">
        <color rgb="FF8E8E8E"/>
      </right>
      <top style="thin">
        <color rgb="FFC0C0C0"/>
      </top>
      <bottom style="thin">
        <color rgb="FFC0C0C0"/>
      </bottom>
    </border>
    <border>
      <left style="thin">
        <color rgb="FFC0C0C0"/>
      </left>
      <right style="thin">
        <color rgb="FFC0C0C0"/>
      </right>
      <bottom style="thin">
        <color rgb="FFC0C0C0"/>
      </bottom>
    </border>
    <border>
      <right style="thin">
        <color rgb="FF8E8E8E"/>
      </right>
      <bottom style="thin">
        <color rgb="FFC0C0C0"/>
      </bottom>
    </border>
    <border>
      <left style="thin">
        <color rgb="FFC0C0C0"/>
      </left>
      <right style="thin">
        <color rgb="FFC0C0C0"/>
      </right>
      <bottom style="thin">
        <color rgb="FF8E8E8E"/>
      </bottom>
    </border>
    <border>
      <right style="thin">
        <color rgb="FF8E8E8E"/>
      </right>
      <bottom style="thin">
        <color rgb="FF8E8E8E"/>
      </bottom>
    </border>
    <border>
      <top style="thin">
        <color rgb="FF8E8E8E"/>
      </top>
    </border>
    <border>
      <left style="thick">
        <color rgb="FF1B5CC9"/>
      </left>
      <top/>
      <bottom style="thin">
        <color rgb="FF8E8E8E"/>
      </bottom>
    </border>
    <border>
      <top/>
      <bottom style="thin">
        <color rgb="FF8E8E8E"/>
      </bottom>
    </border>
    <border>
      <left style="thin">
        <color rgb="FFC0C0C0"/>
      </left>
      <top style="thin">
        <color rgb="FFC0C0C0"/>
      </top>
      <bottom style="thin">
        <color rgb="FFC0C0C0"/>
      </bottom>
    </border>
  </borders>
  <cellStyleXfs count="1">
    <xf borderId="0" fillId="0" fontId="0" numFmtId="0" applyAlignment="1" applyFont="1"/>
  </cellStyleXfs>
  <cellXfs count="172">
    <xf borderId="0" fillId="0" fontId="0" numFmtId="0" xfId="0" applyAlignment="1" applyFont="1">
      <alignment readingOrder="0" shrinkToFit="0" vertical="center" wrapText="0"/>
    </xf>
    <xf borderId="0" fillId="0" fontId="1" numFmtId="0" xfId="0" applyAlignment="1" applyFont="1">
      <alignment horizontal="center" vertical="center"/>
    </xf>
    <xf borderId="1" fillId="2" fontId="2" numFmtId="0" xfId="0" applyAlignment="1" applyBorder="1" applyFill="1" applyFont="1">
      <alignment horizontal="left" vertical="center"/>
    </xf>
    <xf borderId="2" fillId="0" fontId="3" numFmtId="0" xfId="0" applyAlignment="1" applyBorder="1" applyFont="1">
      <alignment vertical="center"/>
    </xf>
    <xf borderId="0" fillId="0" fontId="2" numFmtId="0" xfId="0" applyAlignment="1" applyFont="1">
      <alignment vertical="center"/>
    </xf>
    <xf borderId="0" fillId="0" fontId="4" numFmtId="0" xfId="0" applyAlignment="1" applyFont="1">
      <alignment vertical="center"/>
    </xf>
    <xf borderId="0" fillId="0" fontId="5" numFmtId="0" xfId="0" applyAlignment="1" applyFont="1">
      <alignment vertical="center"/>
    </xf>
    <xf borderId="0" fillId="0" fontId="6" numFmtId="0" xfId="0" applyAlignment="1" applyFont="1">
      <alignment vertical="center"/>
    </xf>
    <xf borderId="0" fillId="0" fontId="7" numFmtId="0" xfId="0" applyAlignment="1" applyFont="1">
      <alignment vertical="center"/>
    </xf>
    <xf borderId="3" fillId="0" fontId="6" numFmtId="0" xfId="0" applyAlignment="1" applyBorder="1" applyFont="1">
      <alignment horizontal="center" vertical="center"/>
    </xf>
    <xf borderId="3" fillId="3" fontId="8" numFmtId="164" xfId="0" applyAlignment="1" applyBorder="1" applyFill="1" applyFont="1" applyNumberFormat="1">
      <alignment horizontal="right" readingOrder="0" vertical="center"/>
    </xf>
    <xf borderId="4" fillId="3" fontId="8" numFmtId="164" xfId="0" applyAlignment="1" applyBorder="1" applyFont="1" applyNumberFormat="1">
      <alignment horizontal="right" readingOrder="0" vertical="center"/>
    </xf>
    <xf borderId="0" fillId="0" fontId="9" numFmtId="0" xfId="0" applyAlignment="1" applyFont="1">
      <alignment vertical="center"/>
    </xf>
    <xf borderId="3" fillId="3" fontId="8" numFmtId="165" xfId="0" applyAlignment="1" applyBorder="1" applyFont="1" applyNumberFormat="1">
      <alignment horizontal="right" readingOrder="0" vertical="center"/>
    </xf>
    <xf borderId="4" fillId="3" fontId="8" numFmtId="166" xfId="0" applyAlignment="1" applyBorder="1" applyFont="1" applyNumberFormat="1">
      <alignment horizontal="right" readingOrder="0" vertical="center"/>
    </xf>
    <xf borderId="0" fillId="0" fontId="8" numFmtId="0" xfId="0" applyAlignment="1" applyFont="1">
      <alignment vertical="center"/>
    </xf>
    <xf borderId="0" fillId="0" fontId="10" numFmtId="0" xfId="0" applyAlignment="1" applyFont="1">
      <alignment vertical="center"/>
    </xf>
    <xf borderId="0" fillId="0" fontId="10" numFmtId="0" xfId="0" applyAlignment="1" applyFont="1">
      <alignment horizontal="right" vertical="center"/>
    </xf>
    <xf borderId="0" fillId="0" fontId="10" numFmtId="167" xfId="0" applyAlignment="1" applyFont="1" applyNumberFormat="1">
      <alignment horizontal="right" vertical="center"/>
    </xf>
    <xf borderId="3" fillId="3" fontId="11" numFmtId="168" xfId="0" applyAlignment="1" applyBorder="1" applyFont="1" applyNumberFormat="1">
      <alignment horizontal="right" vertical="center"/>
    </xf>
    <xf borderId="4" fillId="3" fontId="11" numFmtId="168" xfId="0" applyAlignment="1" applyBorder="1" applyFont="1" applyNumberFormat="1">
      <alignment horizontal="right" vertical="center"/>
    </xf>
    <xf borderId="3" fillId="0" fontId="9" numFmtId="169" xfId="0" applyAlignment="1" applyBorder="1" applyFont="1" applyNumberFormat="1">
      <alignment horizontal="center" vertical="center"/>
    </xf>
    <xf borderId="3" fillId="3" fontId="6" numFmtId="0" xfId="0" applyAlignment="1" applyBorder="1" applyFont="1">
      <alignment horizontal="center" vertical="center"/>
    </xf>
    <xf borderId="3" fillId="3" fontId="9" numFmtId="0" xfId="0" applyAlignment="1" applyBorder="1" applyFont="1">
      <alignment horizontal="right" vertical="center"/>
    </xf>
    <xf borderId="3" fillId="3" fontId="12" numFmtId="170" xfId="0" applyAlignment="1" applyBorder="1" applyFont="1" applyNumberFormat="1">
      <alignment vertical="center"/>
    </xf>
    <xf borderId="3" fillId="0" fontId="9" numFmtId="0" xfId="0" applyAlignment="1" applyBorder="1" applyFont="1">
      <alignment horizontal="right" vertical="center"/>
    </xf>
    <xf borderId="3" fillId="0" fontId="12" numFmtId="170" xfId="0" applyAlignment="1" applyBorder="1" applyFont="1" applyNumberFormat="1">
      <alignment vertical="center"/>
    </xf>
    <xf borderId="3" fillId="3" fontId="9" numFmtId="168" xfId="0" applyAlignment="1" applyBorder="1" applyFont="1" applyNumberFormat="1">
      <alignment vertical="center"/>
    </xf>
    <xf borderId="3" fillId="3" fontId="6" numFmtId="171" xfId="0" applyAlignment="1" applyBorder="1" applyFont="1" applyNumberFormat="1">
      <alignment vertical="center"/>
    </xf>
    <xf borderId="3" fillId="0" fontId="6" numFmtId="171" xfId="0" applyAlignment="1" applyBorder="1" applyFont="1" applyNumberFormat="1">
      <alignment vertical="center"/>
    </xf>
    <xf borderId="3" fillId="0" fontId="6" numFmtId="0" xfId="0" applyAlignment="1" applyBorder="1" applyFont="1">
      <alignment vertical="center"/>
    </xf>
    <xf borderId="3" fillId="3" fontId="6" numFmtId="172" xfId="0" applyAlignment="1" applyBorder="1" applyFont="1" applyNumberFormat="1">
      <alignment vertical="center"/>
    </xf>
    <xf borderId="3" fillId="0" fontId="6" numFmtId="172" xfId="0" applyAlignment="1" applyBorder="1" applyFont="1" applyNumberFormat="1">
      <alignment vertical="center"/>
    </xf>
    <xf borderId="0" fillId="0" fontId="6" numFmtId="0" xfId="0" applyAlignment="1" applyFont="1">
      <alignment horizontal="right" vertical="center"/>
    </xf>
    <xf borderId="0" fillId="0" fontId="13" numFmtId="0" xfId="0" applyAlignment="1" applyFont="1">
      <alignment vertical="bottom"/>
    </xf>
    <xf borderId="0" fillId="0" fontId="14" numFmtId="173" xfId="0" applyAlignment="1" applyFont="1" applyNumberFormat="1">
      <alignment vertical="center"/>
    </xf>
    <xf borderId="0" fillId="0" fontId="14" numFmtId="1" xfId="0" applyAlignment="1" applyFont="1" applyNumberFormat="1">
      <alignment vertical="center"/>
    </xf>
    <xf borderId="3" fillId="0" fontId="13" numFmtId="174" xfId="0" applyAlignment="1" applyBorder="1" applyFont="1" applyNumberFormat="1">
      <alignment vertical="center"/>
    </xf>
    <xf borderId="3" fillId="0" fontId="6" numFmtId="169" xfId="0" applyAlignment="1" applyBorder="1" applyFont="1" applyNumberFormat="1">
      <alignment horizontal="center" vertical="center"/>
    </xf>
    <xf borderId="3" fillId="0" fontId="6" numFmtId="174" xfId="0" applyAlignment="1" applyBorder="1" applyFont="1" applyNumberFormat="1">
      <alignment horizontal="center" vertical="center"/>
    </xf>
    <xf borderId="3" fillId="0" fontId="6" numFmtId="174" xfId="0" applyAlignment="1" applyBorder="1" applyFont="1" applyNumberFormat="1">
      <alignment vertical="center"/>
    </xf>
    <xf borderId="3" fillId="0" fontId="6" numFmtId="175" xfId="0" applyAlignment="1" applyBorder="1" applyFont="1" applyNumberFormat="1">
      <alignment vertical="center"/>
    </xf>
    <xf borderId="3" fillId="0" fontId="12" numFmtId="9" xfId="0" applyAlignment="1" applyBorder="1" applyFont="1" applyNumberFormat="1">
      <alignment vertical="center"/>
    </xf>
    <xf borderId="3" fillId="0" fontId="13" numFmtId="0" xfId="0" applyAlignment="1" applyBorder="1" applyFont="1">
      <alignment vertical="center"/>
    </xf>
    <xf borderId="3" fillId="0" fontId="15" numFmtId="176" xfId="0" applyAlignment="1" applyBorder="1" applyFont="1" applyNumberFormat="1">
      <alignment vertical="center"/>
    </xf>
    <xf borderId="3" fillId="0" fontId="6" numFmtId="173" xfId="0" applyAlignment="1" applyBorder="1" applyFont="1" applyNumberFormat="1">
      <alignment vertical="center"/>
    </xf>
    <xf borderId="3" fillId="0" fontId="15" numFmtId="177" xfId="0" applyAlignment="1" applyBorder="1" applyFont="1" applyNumberFormat="1">
      <alignment vertical="center"/>
    </xf>
    <xf borderId="0" fillId="0" fontId="16" numFmtId="0" xfId="0" applyAlignment="1" applyFont="1">
      <alignment vertical="center"/>
    </xf>
    <xf borderId="0" fillId="0" fontId="17" numFmtId="0" xfId="0" applyAlignment="1" applyFont="1">
      <alignment vertical="center"/>
    </xf>
    <xf borderId="0" fillId="0" fontId="18" numFmtId="0" xfId="0" applyAlignment="1" applyFont="1">
      <alignment vertical="center"/>
    </xf>
    <xf borderId="5" fillId="0" fontId="18" numFmtId="0" xfId="0" applyAlignment="1" applyBorder="1" applyFont="1">
      <alignment vertical="center"/>
    </xf>
    <xf borderId="0" fillId="0" fontId="19" numFmtId="0" xfId="0" applyAlignment="1" applyFont="1">
      <alignment readingOrder="0" vertical="center"/>
    </xf>
    <xf borderId="0" fillId="0" fontId="20" numFmtId="0" xfId="0" applyAlignment="1" applyFont="1">
      <alignment readingOrder="0" vertical="center"/>
    </xf>
    <xf borderId="6" fillId="0" fontId="18" numFmtId="0" xfId="0" applyAlignment="1" applyBorder="1" applyFont="1">
      <alignment horizontal="center" vertical="center"/>
    </xf>
    <xf borderId="7" fillId="0" fontId="3" numFmtId="0" xfId="0" applyAlignment="1" applyBorder="1" applyFont="1">
      <alignment vertical="center"/>
    </xf>
    <xf borderId="8" fillId="0" fontId="18" numFmtId="0" xfId="0" applyAlignment="1" applyBorder="1" applyFont="1">
      <alignment vertical="center"/>
    </xf>
    <xf borderId="9" fillId="0" fontId="18" numFmtId="0" xfId="0" applyAlignment="1" applyBorder="1" applyFont="1">
      <alignment horizontal="center" vertical="center"/>
    </xf>
    <xf borderId="10" fillId="0" fontId="18" numFmtId="0" xfId="0" applyAlignment="1" applyBorder="1" applyFont="1">
      <alignment horizontal="center" vertical="center"/>
    </xf>
    <xf borderId="8" fillId="0" fontId="18" numFmtId="0" xfId="0" applyAlignment="1" applyBorder="1" applyFont="1">
      <alignment horizontal="center" vertical="center"/>
    </xf>
    <xf borderId="11" fillId="3" fontId="20" numFmtId="0" xfId="0" applyAlignment="1" applyBorder="1" applyFont="1">
      <alignment horizontal="left" vertical="center"/>
    </xf>
    <xf borderId="4" fillId="0" fontId="3" numFmtId="0" xfId="0" applyAlignment="1" applyBorder="1" applyFont="1">
      <alignment vertical="center"/>
    </xf>
    <xf borderId="12" fillId="3" fontId="20" numFmtId="164" xfId="0" applyAlignment="1" applyBorder="1" applyFont="1" applyNumberFormat="1">
      <alignment vertical="center"/>
    </xf>
    <xf borderId="13" fillId="3" fontId="18" numFmtId="0" xfId="0" applyAlignment="1" applyBorder="1" applyFont="1">
      <alignment vertical="center"/>
    </xf>
    <xf borderId="3" fillId="4" fontId="21" numFmtId="0" xfId="0" applyAlignment="1" applyBorder="1" applyFill="1" applyFont="1">
      <alignment horizontal="right" vertical="center"/>
    </xf>
    <xf borderId="12" fillId="3" fontId="21" numFmtId="0" xfId="0" applyAlignment="1" applyBorder="1" applyFont="1">
      <alignment horizontal="right" vertical="center"/>
    </xf>
    <xf borderId="11" fillId="0" fontId="18" numFmtId="0" xfId="0" applyAlignment="1" applyBorder="1" applyFont="1">
      <alignment horizontal="left" vertical="center"/>
    </xf>
    <xf borderId="12" fillId="4" fontId="20" numFmtId="0" xfId="0" applyAlignment="1" applyBorder="1" applyFont="1">
      <alignment readingOrder="0" vertical="center"/>
    </xf>
    <xf borderId="13" fillId="0" fontId="18" numFmtId="0" xfId="0" applyAlignment="1" applyBorder="1" applyFont="1">
      <alignment vertical="center"/>
    </xf>
    <xf borderId="3" fillId="0" fontId="21" numFmtId="0" xfId="0" applyAlignment="1" applyBorder="1" applyFont="1">
      <alignment horizontal="right" vertical="center"/>
    </xf>
    <xf borderId="12" fillId="0" fontId="21" numFmtId="0" xfId="0" applyAlignment="1" applyBorder="1" applyFont="1">
      <alignment horizontal="right" vertical="center"/>
    </xf>
    <xf borderId="11" fillId="3" fontId="18" numFmtId="0" xfId="0" applyAlignment="1" applyBorder="1" applyFont="1">
      <alignment horizontal="left" vertical="center"/>
    </xf>
    <xf borderId="14" fillId="3" fontId="18" numFmtId="0" xfId="0" applyAlignment="1" applyBorder="1" applyFont="1">
      <alignment vertical="center"/>
    </xf>
    <xf borderId="15" fillId="3" fontId="21" numFmtId="0" xfId="0" applyAlignment="1" applyBorder="1" applyFont="1">
      <alignment horizontal="right" vertical="center"/>
    </xf>
    <xf borderId="16" fillId="3" fontId="21" numFmtId="0" xfId="0" applyAlignment="1" applyBorder="1" applyFont="1">
      <alignment horizontal="right" vertical="center"/>
    </xf>
    <xf borderId="12" fillId="0" fontId="20" numFmtId="0" xfId="0" applyAlignment="1" applyBorder="1" applyFont="1">
      <alignment readingOrder="0" vertical="center"/>
    </xf>
    <xf borderId="3" fillId="0" fontId="20" numFmtId="0" xfId="0" applyAlignment="1" applyBorder="1" applyFont="1">
      <alignment readingOrder="0" vertical="center"/>
    </xf>
    <xf borderId="12" fillId="3" fontId="20" numFmtId="3" xfId="0" applyAlignment="1" applyBorder="1" applyFont="1" applyNumberFormat="1">
      <alignment vertical="center"/>
    </xf>
    <xf borderId="17" fillId="0" fontId="18" numFmtId="0" xfId="0" applyAlignment="1" applyBorder="1" applyFont="1">
      <alignment horizontal="left" vertical="center"/>
    </xf>
    <xf borderId="18" fillId="0" fontId="3" numFmtId="0" xfId="0" applyAlignment="1" applyBorder="1" applyFont="1">
      <alignment vertical="center"/>
    </xf>
    <xf borderId="16" fillId="0" fontId="20" numFmtId="175" xfId="0" applyAlignment="1" applyBorder="1" applyFont="1" applyNumberFormat="1">
      <alignment readingOrder="0" vertical="center"/>
    </xf>
    <xf borderId="3" fillId="3" fontId="10" numFmtId="178" xfId="0" applyAlignment="1" applyBorder="1" applyFont="1" applyNumberFormat="1">
      <alignment vertical="center"/>
    </xf>
    <xf borderId="19" fillId="3" fontId="22" numFmtId="178" xfId="0" applyAlignment="1" applyBorder="1" applyFont="1" applyNumberFormat="1">
      <alignment horizontal="right" vertical="center"/>
    </xf>
    <xf borderId="0" fillId="0" fontId="23" numFmtId="0" xfId="0" applyAlignment="1" applyFont="1">
      <alignment shrinkToFit="0" vertical="center" wrapText="0"/>
    </xf>
    <xf borderId="20" fillId="0" fontId="22" numFmtId="178" xfId="0" applyAlignment="1" applyBorder="1" applyFont="1" applyNumberFormat="1">
      <alignment horizontal="right" vertical="center"/>
    </xf>
    <xf borderId="21" fillId="0" fontId="22" numFmtId="178" xfId="0" applyAlignment="1" applyBorder="1" applyFont="1" applyNumberFormat="1">
      <alignment horizontal="right" vertical="center"/>
    </xf>
    <xf borderId="22" fillId="3" fontId="22" numFmtId="178" xfId="0" applyAlignment="1" applyBorder="1" applyFont="1" applyNumberFormat="1">
      <alignment horizontal="right" vertical="center"/>
    </xf>
    <xf borderId="23" fillId="3" fontId="22" numFmtId="178" xfId="0" applyAlignment="1" applyBorder="1" applyFont="1" applyNumberFormat="1">
      <alignment horizontal="right" vertical="center"/>
    </xf>
    <xf borderId="0" fillId="0" fontId="24" numFmtId="0" xfId="0" applyAlignment="1" applyFont="1">
      <alignment vertical="center"/>
    </xf>
    <xf borderId="3" fillId="3" fontId="20" numFmtId="9" xfId="0" applyAlignment="1" applyBorder="1" applyFont="1" applyNumberFormat="1">
      <alignment vertical="center"/>
    </xf>
    <xf borderId="3" fillId="3" fontId="20" numFmtId="9" xfId="0" applyAlignment="1" applyBorder="1" applyFont="1" applyNumberFormat="1">
      <alignment readingOrder="0" vertical="center"/>
    </xf>
    <xf borderId="12" fillId="3" fontId="20" numFmtId="9" xfId="0" applyAlignment="1" applyBorder="1" applyFont="1" applyNumberFormat="1">
      <alignment readingOrder="0" vertical="center"/>
    </xf>
    <xf borderId="0" fillId="0" fontId="23" numFmtId="0" xfId="0" applyAlignment="1" applyFont="1">
      <alignment vertical="center"/>
    </xf>
    <xf borderId="3" fillId="0" fontId="20" numFmtId="9" xfId="0" applyAlignment="1" applyBorder="1" applyFont="1" applyNumberFormat="1">
      <alignment readingOrder="0" vertical="center"/>
    </xf>
    <xf borderId="12" fillId="0" fontId="20" numFmtId="9" xfId="0" applyAlignment="1" applyBorder="1" applyFont="1" applyNumberFormat="1">
      <alignment readingOrder="0" vertical="center"/>
    </xf>
    <xf borderId="15" fillId="3" fontId="20" numFmtId="9" xfId="0" applyAlignment="1" applyBorder="1" applyFont="1" applyNumberFormat="1">
      <alignment readingOrder="0" vertical="center"/>
    </xf>
    <xf borderId="16" fillId="3" fontId="20" numFmtId="9" xfId="0" applyAlignment="1" applyBorder="1" applyFont="1" applyNumberFormat="1">
      <alignment readingOrder="0" vertical="center"/>
    </xf>
    <xf borderId="0" fillId="0" fontId="18" numFmtId="9" xfId="0" applyAlignment="1" applyFont="1" applyNumberFormat="1">
      <alignment vertical="center"/>
    </xf>
    <xf borderId="0" fillId="0" fontId="19" numFmtId="0" xfId="0" applyAlignment="1" applyFont="1">
      <alignment vertical="center"/>
    </xf>
    <xf borderId="0" fillId="0" fontId="22" numFmtId="0" xfId="0" applyAlignment="1" applyFont="1">
      <alignment readingOrder="0" vertical="center"/>
    </xf>
    <xf borderId="3" fillId="3" fontId="18" numFmtId="0" xfId="0" applyAlignment="1" applyBorder="1" applyFont="1">
      <alignment vertical="center"/>
    </xf>
    <xf borderId="12" fillId="3" fontId="18" numFmtId="0" xfId="0" applyAlignment="1" applyBorder="1" applyFont="1">
      <alignment vertical="center"/>
    </xf>
    <xf borderId="3" fillId="0" fontId="18" numFmtId="0" xfId="0" applyAlignment="1" applyBorder="1" applyFont="1">
      <alignment vertical="center"/>
    </xf>
    <xf borderId="12" fillId="0" fontId="18" numFmtId="0" xfId="0" applyAlignment="1" applyBorder="1" applyFont="1">
      <alignment vertical="center"/>
    </xf>
    <xf borderId="15" fillId="3" fontId="18" numFmtId="0" xfId="0" applyAlignment="1" applyBorder="1" applyFont="1">
      <alignment vertical="center"/>
    </xf>
    <xf borderId="16" fillId="3" fontId="18" numFmtId="0" xfId="0" applyAlignment="1" applyBorder="1" applyFont="1">
      <alignment vertical="center"/>
    </xf>
    <xf borderId="0" fillId="0" fontId="18" numFmtId="164" xfId="0" applyAlignment="1" applyFont="1" applyNumberFormat="1">
      <alignment vertical="center"/>
    </xf>
    <xf borderId="3" fillId="3" fontId="18" numFmtId="179" xfId="0" applyAlignment="1" applyBorder="1" applyFont="1" applyNumberFormat="1">
      <alignment vertical="center"/>
    </xf>
    <xf borderId="12" fillId="3" fontId="18" numFmtId="173" xfId="0" applyAlignment="1" applyBorder="1" applyFont="1" applyNumberFormat="1">
      <alignment vertical="center"/>
    </xf>
    <xf borderId="3" fillId="0" fontId="18" numFmtId="173" xfId="0" applyAlignment="1" applyBorder="1" applyFont="1" applyNumberFormat="1">
      <alignment vertical="center"/>
    </xf>
    <xf borderId="12" fillId="0" fontId="18" numFmtId="173" xfId="0" applyAlignment="1" applyBorder="1" applyFont="1" applyNumberFormat="1">
      <alignment vertical="center"/>
    </xf>
    <xf borderId="15" fillId="3" fontId="18" numFmtId="173" xfId="0" applyAlignment="1" applyBorder="1" applyFont="1" applyNumberFormat="1">
      <alignment vertical="center"/>
    </xf>
    <xf borderId="16" fillId="3" fontId="18" numFmtId="173" xfId="0" applyAlignment="1" applyBorder="1" applyFont="1" applyNumberFormat="1">
      <alignment vertical="center"/>
    </xf>
    <xf borderId="24" fillId="0" fontId="18" numFmtId="178" xfId="0" applyAlignment="1" applyBorder="1" applyFont="1" applyNumberFormat="1">
      <alignment horizontal="right" vertical="center"/>
    </xf>
    <xf borderId="24" fillId="0" fontId="3" numFmtId="0" xfId="0" applyAlignment="1" applyBorder="1" applyFont="1">
      <alignment vertical="center"/>
    </xf>
    <xf borderId="0" fillId="0" fontId="18" numFmtId="178" xfId="0" applyAlignment="1" applyFont="1" applyNumberFormat="1">
      <alignment horizontal="right" vertical="center"/>
    </xf>
    <xf borderId="25" fillId="2" fontId="2" numFmtId="0" xfId="0" applyAlignment="1" applyBorder="1" applyFont="1">
      <alignment horizontal="left" vertical="center"/>
    </xf>
    <xf borderId="26" fillId="0" fontId="3" numFmtId="0" xfId="0" applyAlignment="1" applyBorder="1" applyFont="1">
      <alignment vertical="center"/>
    </xf>
    <xf borderId="17" fillId="3" fontId="18" numFmtId="0" xfId="0" applyAlignment="1" applyBorder="1" applyFont="1">
      <alignment horizontal="left" vertical="center"/>
    </xf>
    <xf borderId="16" fillId="3" fontId="20" numFmtId="173" xfId="0" applyAlignment="1" applyBorder="1" applyFont="1" applyNumberFormat="1">
      <alignment readingOrder="0" vertical="center"/>
    </xf>
    <xf borderId="12" fillId="3" fontId="18" numFmtId="177" xfId="0" applyAlignment="1" applyBorder="1" applyFont="1" applyNumberFormat="1">
      <alignment vertical="center"/>
    </xf>
    <xf borderId="12" fillId="0" fontId="18" numFmtId="177" xfId="0" applyAlignment="1" applyBorder="1" applyFont="1" applyNumberFormat="1">
      <alignment vertical="center"/>
    </xf>
    <xf borderId="16" fillId="3" fontId="18" numFmtId="177" xfId="0" applyAlignment="1" applyBorder="1" applyFont="1" applyNumberFormat="1">
      <alignment vertical="center"/>
    </xf>
    <xf borderId="24" fillId="0" fontId="18" numFmtId="173" xfId="0" applyAlignment="1" applyBorder="1" applyFont="1" applyNumberFormat="1">
      <alignment horizontal="right" vertical="center"/>
    </xf>
    <xf borderId="0" fillId="0" fontId="25" numFmtId="0" xfId="0" applyAlignment="1" applyFont="1">
      <alignment vertical="center"/>
    </xf>
    <xf borderId="0" fillId="0" fontId="18" numFmtId="173" xfId="0" applyAlignment="1" applyFont="1" applyNumberFormat="1">
      <alignment horizontal="right" vertical="center"/>
    </xf>
    <xf borderId="1" fillId="2" fontId="2" numFmtId="0" xfId="0" applyAlignment="1" applyBorder="1" applyFont="1">
      <alignment horizontal="center" vertical="center"/>
    </xf>
    <xf borderId="0" fillId="0" fontId="26" numFmtId="178" xfId="0" applyAlignment="1" applyFont="1" applyNumberFormat="1">
      <alignment horizontal="center" vertical="center"/>
    </xf>
    <xf borderId="3" fillId="0" fontId="27" numFmtId="0" xfId="0" applyAlignment="1" applyBorder="1" applyFont="1">
      <alignment horizontal="center" vertical="bottom"/>
    </xf>
    <xf borderId="27" fillId="0" fontId="28" numFmtId="0" xfId="0" applyAlignment="1" applyBorder="1" applyFont="1">
      <alignment horizontal="center" vertical="bottom"/>
    </xf>
    <xf borderId="0" fillId="0" fontId="28" numFmtId="0" xfId="0" applyAlignment="1" applyFont="1">
      <alignment vertical="bottom"/>
    </xf>
    <xf borderId="0" fillId="0" fontId="29" numFmtId="0" xfId="0" applyAlignment="1" applyFont="1">
      <alignment vertical="bottom"/>
    </xf>
    <xf borderId="27" fillId="0" fontId="29" numFmtId="0" xfId="0" applyAlignment="1" applyBorder="1" applyFont="1">
      <alignment horizontal="center" vertical="bottom"/>
    </xf>
    <xf borderId="3" fillId="0" fontId="29" numFmtId="0" xfId="0" applyAlignment="1" applyBorder="1" applyFont="1">
      <alignment horizontal="center" vertical="bottom"/>
    </xf>
    <xf borderId="0" fillId="0" fontId="30" numFmtId="0" xfId="0" applyAlignment="1" applyFont="1">
      <alignment vertical="bottom"/>
    </xf>
    <xf borderId="3" fillId="0" fontId="31" numFmtId="0" xfId="0" applyAlignment="1" applyBorder="1" applyFont="1">
      <alignment horizontal="center" vertical="bottom"/>
    </xf>
    <xf borderId="3" fillId="4" fontId="32" numFmtId="0" xfId="0" applyAlignment="1" applyBorder="1" applyFont="1">
      <alignment readingOrder="0" vertical="bottom"/>
    </xf>
    <xf borderId="3" fillId="0" fontId="29" numFmtId="0" xfId="0" applyAlignment="1" applyBorder="1" applyFont="1">
      <alignment vertical="bottom"/>
    </xf>
    <xf borderId="3" fillId="4" fontId="33" numFmtId="0" xfId="0" applyAlignment="1" applyBorder="1" applyFont="1">
      <alignment vertical="bottom"/>
    </xf>
    <xf borderId="3" fillId="0" fontId="28" numFmtId="0" xfId="0" applyAlignment="1" applyBorder="1" applyFont="1">
      <alignment vertical="bottom"/>
    </xf>
    <xf borderId="3" fillId="0" fontId="33" numFmtId="0" xfId="0" applyAlignment="1" applyBorder="1" applyFont="1">
      <alignment vertical="bottom"/>
    </xf>
    <xf borderId="3" fillId="0" fontId="34" numFmtId="0" xfId="0" applyAlignment="1" applyBorder="1" applyFont="1">
      <alignment vertical="bottom"/>
    </xf>
    <xf borderId="3" fillId="0" fontId="35" numFmtId="0" xfId="0" applyAlignment="1" applyBorder="1" applyFont="1">
      <alignment vertical="bottom"/>
    </xf>
    <xf borderId="0" fillId="0" fontId="33" numFmtId="0" xfId="0" applyAlignment="1" applyFont="1">
      <alignment horizontal="left" vertical="center"/>
    </xf>
    <xf borderId="0" fillId="0" fontId="36" numFmtId="180" xfId="0" applyAlignment="1" applyFont="1" applyNumberFormat="1">
      <alignment horizontal="center" vertical="center"/>
    </xf>
    <xf borderId="0" fillId="0" fontId="32" numFmtId="0" xfId="0" applyAlignment="1" applyFont="1">
      <alignment vertical="bottom"/>
    </xf>
    <xf borderId="0" fillId="0" fontId="37" numFmtId="0" xfId="0" applyAlignment="1" applyFont="1">
      <alignment readingOrder="0" vertical="bottom"/>
    </xf>
    <xf borderId="0" fillId="0" fontId="38" numFmtId="179" xfId="0" applyAlignment="1" applyFont="1" applyNumberFormat="1">
      <alignment vertical="bottom"/>
    </xf>
    <xf borderId="0" fillId="0" fontId="7" numFmtId="0" xfId="0" applyAlignment="1" applyFont="1">
      <alignment vertical="bottom"/>
    </xf>
    <xf borderId="0" fillId="0" fontId="39" numFmtId="170" xfId="0" applyAlignment="1" applyFont="1" applyNumberFormat="1">
      <alignment readingOrder="0" vertical="bottom"/>
    </xf>
    <xf borderId="0" fillId="0" fontId="39" numFmtId="179" xfId="0" applyAlignment="1" applyFont="1" applyNumberFormat="1">
      <alignment vertical="bottom"/>
    </xf>
    <xf borderId="0" fillId="0" fontId="40" numFmtId="0" xfId="0" applyAlignment="1" applyFont="1">
      <alignment readingOrder="0" shrinkToFit="0" vertical="bottom" wrapText="0"/>
    </xf>
    <xf borderId="0" fillId="0" fontId="8" numFmtId="0" xfId="0" applyAlignment="1" applyFont="1">
      <alignment vertical="bottom"/>
    </xf>
    <xf borderId="0" fillId="0" fontId="8" numFmtId="3" xfId="0" applyAlignment="1" applyFont="1" applyNumberFormat="1">
      <alignment vertical="bottom"/>
    </xf>
    <xf borderId="0" fillId="0" fontId="8" numFmtId="0" xfId="0" applyAlignment="1" applyFont="1">
      <alignment readingOrder="0" vertical="bottom"/>
    </xf>
    <xf borderId="0" fillId="0" fontId="11" numFmtId="3" xfId="0" applyAlignment="1" applyFont="1" applyNumberFormat="1">
      <alignment horizontal="right" readingOrder="0" vertical="bottom"/>
    </xf>
    <xf borderId="0" fillId="5" fontId="11" numFmtId="0" xfId="0" applyAlignment="1" applyFill="1" applyFont="1">
      <alignment vertical="bottom"/>
    </xf>
    <xf borderId="0" fillId="5" fontId="11" numFmtId="3" xfId="0" applyAlignment="1" applyFont="1" applyNumberFormat="1">
      <alignment horizontal="right" readingOrder="0" vertical="bottom"/>
    </xf>
    <xf borderId="0" fillId="0" fontId="8" numFmtId="179" xfId="0" applyAlignment="1" applyFont="1" applyNumberFormat="1">
      <alignment shrinkToFit="0" vertical="bottom" wrapText="0"/>
    </xf>
    <xf borderId="0" fillId="5" fontId="11" numFmtId="3" xfId="0" applyAlignment="1" applyFont="1" applyNumberFormat="1">
      <alignment horizontal="right" vertical="bottom"/>
    </xf>
    <xf borderId="0" fillId="0" fontId="8" numFmtId="179" xfId="0" applyAlignment="1" applyFont="1" applyNumberFormat="1">
      <alignment vertical="bottom"/>
    </xf>
    <xf borderId="0" fillId="5" fontId="41" numFmtId="0" xfId="0" applyAlignment="1" applyFont="1">
      <alignment vertical="bottom"/>
    </xf>
    <xf borderId="0" fillId="5" fontId="42" numFmtId="181" xfId="0" applyAlignment="1" applyFont="1" applyNumberFormat="1">
      <alignment horizontal="right" vertical="bottom"/>
    </xf>
    <xf borderId="0" fillId="0" fontId="40" numFmtId="0" xfId="0" applyAlignment="1" applyFont="1">
      <alignment vertical="bottom"/>
    </xf>
    <xf borderId="0" fillId="0" fontId="11" numFmtId="3" xfId="0" applyAlignment="1" applyFont="1" applyNumberFormat="1">
      <alignment horizontal="right" vertical="bottom"/>
    </xf>
    <xf borderId="0" fillId="0" fontId="8" numFmtId="0" xfId="0" applyAlignment="1" applyFont="1">
      <alignment shrinkToFit="0" vertical="bottom" wrapText="0"/>
    </xf>
    <xf borderId="0" fillId="0" fontId="32" numFmtId="0" xfId="0" applyAlignment="1" applyFont="1">
      <alignment shrinkToFit="0" vertical="bottom" wrapText="0"/>
    </xf>
    <xf borderId="0" fillId="5" fontId="8" numFmtId="3" xfId="0" applyAlignment="1" applyFont="1" applyNumberFormat="1">
      <alignment vertical="bottom"/>
    </xf>
    <xf borderId="0" fillId="5" fontId="32" numFmtId="0" xfId="0" applyAlignment="1" applyFont="1">
      <alignment vertical="bottom"/>
    </xf>
    <xf borderId="0" fillId="0" fontId="10" numFmtId="0" xfId="0" applyAlignment="1" applyFont="1">
      <alignment vertical="bottom"/>
    </xf>
    <xf borderId="0" fillId="0" fontId="11" numFmtId="0" xfId="0" applyAlignment="1" applyFont="1">
      <alignment shrinkToFit="0" vertical="bottom" wrapText="0"/>
    </xf>
    <xf borderId="0" fillId="0" fontId="43" numFmtId="0" xfId="0" applyAlignment="1" applyFont="1">
      <alignment vertical="center"/>
    </xf>
    <xf borderId="0" fillId="0" fontId="43"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kpi!$A$13:$A$14</c:f>
            </c:strRef>
          </c:tx>
          <c:spPr>
            <a:solidFill>
              <a:srgbClr val="EA9999"/>
            </a:solidFill>
            <a:ln cmpd="sng">
              <a:solidFill>
                <a:srgbClr val="000000"/>
              </a:solidFill>
            </a:ln>
          </c:spPr>
          <c:val>
            <c:numRef>
              <c:f>kpi!$A$15</c:f>
              <c:numCache/>
            </c:numRef>
          </c:val>
        </c:ser>
        <c:ser>
          <c:idx val="1"/>
          <c:order val="1"/>
          <c:tx>
            <c:strRef>
              <c:f>kpi!$B$13:$B$14</c:f>
            </c:strRef>
          </c:tx>
          <c:spPr>
            <a:solidFill>
              <a:srgbClr val="FFD966"/>
            </a:solidFill>
            <a:ln cmpd="sng">
              <a:solidFill>
                <a:srgbClr val="000000"/>
              </a:solidFill>
            </a:ln>
          </c:spPr>
          <c:val>
            <c:numRef>
              <c:f>kpi!$B$15</c:f>
              <c:numCache/>
            </c:numRef>
          </c:val>
        </c:ser>
        <c:ser>
          <c:idx val="2"/>
          <c:order val="2"/>
          <c:tx>
            <c:strRef>
              <c:f>kpi!$C$13:$C$14</c:f>
            </c:strRef>
          </c:tx>
          <c:spPr>
            <a:solidFill>
              <a:srgbClr val="93C47D"/>
            </a:solidFill>
            <a:ln cmpd="sng">
              <a:solidFill>
                <a:srgbClr val="000000"/>
              </a:solidFill>
            </a:ln>
          </c:spPr>
          <c:val>
            <c:numRef>
              <c:f>kpi!$C$15</c:f>
              <c:numCache/>
            </c:numRef>
          </c:val>
        </c:ser>
        <c:ser>
          <c:idx val="3"/>
          <c:order val="3"/>
          <c:tx>
            <c:strRef>
              <c:f>kpi!$D$13:$D$14</c:f>
            </c:strRef>
          </c:tx>
          <c:spPr>
            <a:solidFill>
              <a:srgbClr val="6D9EEB"/>
            </a:solidFill>
            <a:ln cmpd="sng">
              <a:solidFill>
                <a:srgbClr val="000000"/>
              </a:solidFill>
            </a:ln>
          </c:spPr>
          <c:val>
            <c:numRef>
              <c:f>kpi!$D$15</c:f>
              <c:numCache/>
            </c:numRef>
          </c:val>
        </c:ser>
        <c:axId val="1495372126"/>
        <c:axId val="1975815596"/>
      </c:barChart>
      <c:catAx>
        <c:axId val="14953721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75815596"/>
      </c:catAx>
      <c:valAx>
        <c:axId val="1975815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495372126"/>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kpi!$B$26:$B$27</c:f>
            </c:strRef>
          </c:tx>
          <c:spPr>
            <a:solidFill>
              <a:schemeClr val="accent1"/>
            </a:solidFill>
            <a:ln cmpd="sng">
              <a:solidFill>
                <a:srgbClr val="000000"/>
              </a:solidFill>
            </a:ln>
          </c:spPr>
          <c:cat>
            <c:strRef>
              <c:f>kpi!$A$28:$A$31</c:f>
            </c:strRef>
          </c:cat>
          <c:val>
            <c:numRef>
              <c:f>kpi!$B$28:$B$31</c:f>
              <c:numCache/>
            </c:numRef>
          </c:val>
        </c:ser>
        <c:ser>
          <c:idx val="1"/>
          <c:order val="1"/>
          <c:tx>
            <c:strRef>
              <c:f>kpi!$C$26:$C$27</c:f>
            </c:strRef>
          </c:tx>
          <c:spPr>
            <a:solidFill>
              <a:schemeClr val="accent2"/>
            </a:solidFill>
            <a:ln cmpd="sng">
              <a:solidFill>
                <a:srgbClr val="000000"/>
              </a:solidFill>
            </a:ln>
          </c:spPr>
          <c:cat>
            <c:strRef>
              <c:f>kpi!$A$28:$A$31</c:f>
            </c:strRef>
          </c:cat>
          <c:val>
            <c:numRef>
              <c:f>kpi!$C$28:$C$31</c:f>
              <c:numCache/>
            </c:numRef>
          </c:val>
        </c:ser>
        <c:axId val="785069637"/>
        <c:axId val="1820555415"/>
      </c:barChart>
      <c:catAx>
        <c:axId val="78506963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同様に育種改良されて、乳量が増加した場合</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20555415"/>
      </c:catAx>
      <c:valAx>
        <c:axId val="18205554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85069637"/>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kpi!$B$20</c:f>
            </c:strRef>
          </c:tx>
          <c:spPr>
            <a:solidFill>
              <a:schemeClr val="accent1"/>
            </a:solidFill>
            <a:ln cmpd="sng">
              <a:solidFill>
                <a:srgbClr val="000000"/>
              </a:solidFill>
            </a:ln>
          </c:spPr>
          <c:cat>
            <c:strRef>
              <c:f>kpi!$A$21:$A$24</c:f>
            </c:strRef>
          </c:cat>
          <c:val>
            <c:numRef>
              <c:f>kpi!$B$21:$B$24</c:f>
              <c:numCache/>
            </c:numRef>
          </c:val>
        </c:ser>
        <c:ser>
          <c:idx val="1"/>
          <c:order val="1"/>
          <c:tx>
            <c:strRef>
              <c:f>kpi!$C$20</c:f>
            </c:strRef>
          </c:tx>
          <c:spPr>
            <a:solidFill>
              <a:schemeClr val="accent2"/>
            </a:solidFill>
            <a:ln cmpd="sng">
              <a:solidFill>
                <a:srgbClr val="000000"/>
              </a:solidFill>
            </a:ln>
          </c:spPr>
          <c:cat>
            <c:strRef>
              <c:f>kpi!$A$21:$A$24</c:f>
            </c:strRef>
          </c:cat>
          <c:val>
            <c:numRef>
              <c:f>kpi!$C$21:$C$24</c:f>
              <c:numCache/>
            </c:numRef>
          </c:val>
        </c:ser>
        <c:axId val="787823019"/>
        <c:axId val="987187367"/>
      </c:barChart>
      <c:catAx>
        <c:axId val="78782301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シミュレーション〜乳量〜/しぼりや様の乳量変化</a:t>
                </a:r>
              </a:p>
            </c:rich>
          </c:tx>
          <c:overlay val="0"/>
        </c:title>
        <c:numFmt formatCode="General" sourceLinked="1"/>
        <c:majorTickMark val="none"/>
        <c:minorTickMark val="none"/>
        <c:spPr/>
        <c:txPr>
          <a:bodyPr/>
          <a:lstStyle/>
          <a:p>
            <a:pPr lvl="0">
              <a:defRPr b="0" i="0">
                <a:solidFill>
                  <a:srgbClr val="000000"/>
                </a:solidFill>
                <a:latin typeface="+mn-lt"/>
              </a:defRPr>
            </a:pPr>
          </a:p>
        </c:txPr>
        <c:crossAx val="987187367"/>
      </c:catAx>
      <c:valAx>
        <c:axId val="987187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87823019"/>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kpi!$B$34</c:f>
            </c:strRef>
          </c:tx>
          <c:spPr>
            <a:solidFill>
              <a:schemeClr val="accent1"/>
            </a:solidFill>
            <a:ln cmpd="sng">
              <a:solidFill>
                <a:srgbClr val="000000"/>
              </a:solidFill>
            </a:ln>
          </c:spPr>
          <c:cat>
            <c:strRef>
              <c:f>kpi!$A$35:$A$36</c:f>
            </c:strRef>
          </c:cat>
          <c:val>
            <c:numRef>
              <c:f>kpi!$B$35:$B$36</c:f>
              <c:numCache/>
            </c:numRef>
          </c:val>
        </c:ser>
        <c:ser>
          <c:idx val="1"/>
          <c:order val="1"/>
          <c:tx>
            <c:strRef>
              <c:f>kpi!$C$34</c:f>
            </c:strRef>
          </c:tx>
          <c:spPr>
            <a:solidFill>
              <a:schemeClr val="accent2"/>
            </a:solidFill>
            <a:ln cmpd="sng">
              <a:solidFill>
                <a:srgbClr val="000000"/>
              </a:solidFill>
            </a:ln>
          </c:spPr>
          <c:cat>
            <c:strRef>
              <c:f>kpi!$A$35:$A$36</c:f>
            </c:strRef>
          </c:cat>
          <c:val>
            <c:numRef>
              <c:f>kpi!$C$35:$C$36</c:f>
              <c:numCache/>
            </c:numRef>
          </c:val>
        </c:ser>
        <c:axId val="1222117969"/>
        <c:axId val="1120664767"/>
      </c:barChart>
      <c:catAx>
        <c:axId val="12221179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20664767"/>
      </c:catAx>
      <c:valAx>
        <c:axId val="11206647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22117969"/>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295275</xdr:colOff>
      <xdr:row>8</xdr:row>
      <xdr:rowOff>95250</xdr:rowOff>
    </xdr:from>
    <xdr:ext cx="2990850" cy="1847850"/>
    <xdr:graphicFrame>
      <xdr:nvGraphicFramePr>
        <xdr:cNvPr id="111825526" name="Chart 1" title="グラフ"/>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457200</xdr:colOff>
      <xdr:row>24</xdr:row>
      <xdr:rowOff>66675</xdr:rowOff>
    </xdr:from>
    <xdr:ext cx="3581400" cy="1790700"/>
    <xdr:graphicFrame>
      <xdr:nvGraphicFramePr>
        <xdr:cNvPr id="459175580" name="Chart 2" title="グラフ"/>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457200</xdr:colOff>
      <xdr:row>17</xdr:row>
      <xdr:rowOff>142875</xdr:rowOff>
    </xdr:from>
    <xdr:ext cx="3581400" cy="1628775"/>
    <xdr:graphicFrame>
      <xdr:nvGraphicFramePr>
        <xdr:cNvPr id="726290986" name="Chart 3" title="グラフ"/>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457200</xdr:colOff>
      <xdr:row>32</xdr:row>
      <xdr:rowOff>66675</xdr:rowOff>
    </xdr:from>
    <xdr:ext cx="3990975" cy="1219200"/>
    <xdr:graphicFrame>
      <xdr:nvGraphicFramePr>
        <xdr:cNvPr id="973685864" name="Chart 4" title="グラフ"/>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2" width="10.89"/>
    <col customWidth="1" min="3" max="3" width="11.33"/>
    <col customWidth="1" min="4" max="5" width="10.89"/>
    <col customWidth="1" min="6" max="26" width="8.33"/>
  </cols>
  <sheetData>
    <row r="1" ht="33.0" customHeight="1">
      <c r="A1" s="1" t="s">
        <v>0</v>
      </c>
    </row>
    <row r="2" ht="28.5" customHeight="1">
      <c r="A2" s="2" t="s">
        <v>1</v>
      </c>
      <c r="B2" s="3"/>
      <c r="C2" s="4"/>
      <c r="D2" s="5"/>
      <c r="E2" s="5"/>
      <c r="F2" s="5"/>
      <c r="G2" s="5"/>
    </row>
    <row r="3" ht="19.5" customHeight="1">
      <c r="A3" s="6" t="s">
        <v>2</v>
      </c>
      <c r="B3" s="7"/>
      <c r="C3" s="7"/>
      <c r="D3" s="7"/>
      <c r="E3" s="7"/>
      <c r="F3" s="7"/>
      <c r="G3" s="7"/>
      <c r="H3" s="7"/>
      <c r="I3" s="7"/>
      <c r="J3" s="7"/>
      <c r="K3" s="7"/>
      <c r="L3" s="7"/>
      <c r="M3" s="8"/>
    </row>
    <row r="4" ht="19.5" customHeight="1">
      <c r="A4" s="9" t="s">
        <v>3</v>
      </c>
      <c r="B4" s="9" t="s">
        <v>4</v>
      </c>
      <c r="C4" s="9" t="s">
        <v>5</v>
      </c>
      <c r="D4" s="7"/>
      <c r="E4" s="7"/>
      <c r="F4" s="7"/>
      <c r="G4" s="7"/>
      <c r="H4" s="7"/>
      <c r="I4" s="7"/>
      <c r="J4" s="7"/>
      <c r="K4" s="7"/>
      <c r="L4" s="7"/>
      <c r="M4" s="8"/>
    </row>
    <row r="5" ht="19.5" customHeight="1">
      <c r="A5" s="10">
        <v>399.0</v>
      </c>
      <c r="B5" s="11">
        <v>340.0</v>
      </c>
      <c r="C5" s="11">
        <v>151.0</v>
      </c>
      <c r="D5" s="7"/>
      <c r="E5" s="7"/>
      <c r="F5" s="7"/>
      <c r="G5" s="7"/>
      <c r="H5" s="7"/>
      <c r="I5" s="7"/>
      <c r="J5" s="7"/>
      <c r="K5" s="7"/>
      <c r="L5" s="7"/>
      <c r="M5" s="8"/>
    </row>
    <row r="6" ht="19.5" customHeight="1">
      <c r="A6" s="7"/>
      <c r="B6" s="7"/>
      <c r="C6" s="7"/>
      <c r="D6" s="7"/>
      <c r="E6" s="7"/>
      <c r="F6" s="7"/>
      <c r="G6" s="7"/>
      <c r="H6" s="7"/>
      <c r="I6" s="7"/>
      <c r="J6" s="7"/>
      <c r="K6" s="7"/>
      <c r="L6" s="7"/>
      <c r="M6" s="8"/>
    </row>
    <row r="7" ht="19.5" customHeight="1">
      <c r="A7" s="6" t="s">
        <v>6</v>
      </c>
      <c r="B7" s="12" t="s">
        <v>7</v>
      </c>
      <c r="C7" s="7"/>
      <c r="D7" s="7"/>
      <c r="E7" s="7"/>
      <c r="F7" s="7"/>
      <c r="G7" s="7"/>
      <c r="H7" s="7"/>
      <c r="I7" s="7"/>
      <c r="J7" s="7"/>
      <c r="K7" s="7"/>
      <c r="L7" s="7"/>
      <c r="M7" s="8"/>
    </row>
    <row r="8" ht="19.5" customHeight="1">
      <c r="A8" s="9" t="s">
        <v>8</v>
      </c>
      <c r="B8" s="9" t="s">
        <v>9</v>
      </c>
      <c r="C8" s="9" t="s">
        <v>10</v>
      </c>
      <c r="D8" s="7"/>
      <c r="E8" s="7"/>
      <c r="F8" s="7"/>
      <c r="G8" s="7"/>
      <c r="H8" s="7"/>
      <c r="I8" s="7"/>
      <c r="J8" s="7"/>
      <c r="K8" s="7"/>
      <c r="L8" s="7"/>
      <c r="M8" s="8"/>
    </row>
    <row r="9" ht="19.5" customHeight="1">
      <c r="A9" s="13">
        <v>390.0</v>
      </c>
      <c r="B9" s="11">
        <v>425.0</v>
      </c>
      <c r="C9" s="14">
        <v>2.7</v>
      </c>
      <c r="D9" s="7"/>
      <c r="E9" s="7"/>
      <c r="F9" s="7"/>
      <c r="G9" s="7"/>
      <c r="H9" s="7"/>
      <c r="I9" s="7"/>
      <c r="J9" s="7"/>
      <c r="K9" s="7"/>
      <c r="L9" s="7"/>
      <c r="M9" s="8"/>
    </row>
    <row r="10" ht="19.5" customHeight="1">
      <c r="A10" s="7"/>
      <c r="B10" s="7"/>
      <c r="C10" s="7"/>
      <c r="D10" s="7"/>
      <c r="E10" s="7"/>
      <c r="F10" s="7"/>
      <c r="G10" s="7"/>
      <c r="H10" s="7"/>
      <c r="I10" s="7"/>
      <c r="J10" s="7"/>
      <c r="K10" s="7"/>
      <c r="L10" s="7"/>
      <c r="M10" s="8"/>
    </row>
    <row r="11" ht="19.5" customHeight="1">
      <c r="A11" s="7" t="s">
        <v>11</v>
      </c>
      <c r="B11" s="7"/>
      <c r="C11" s="7"/>
      <c r="D11" s="7"/>
      <c r="E11" s="7"/>
      <c r="F11" s="7"/>
      <c r="G11" s="7"/>
      <c r="H11" s="7"/>
      <c r="I11" s="7"/>
      <c r="J11" s="7"/>
      <c r="K11" s="7"/>
      <c r="L11" s="7"/>
      <c r="M11" s="8"/>
    </row>
    <row r="12" ht="19.5" customHeight="1">
      <c r="A12" s="7"/>
      <c r="B12" s="7"/>
      <c r="C12" s="7"/>
      <c r="D12" s="7"/>
      <c r="E12" s="7"/>
      <c r="F12" s="7"/>
      <c r="G12" s="7"/>
      <c r="H12" s="7"/>
      <c r="I12" s="7"/>
      <c r="J12" s="7"/>
      <c r="K12" s="7"/>
      <c r="L12" s="7"/>
      <c r="M12" s="8"/>
    </row>
    <row r="13" ht="19.5" customHeight="1">
      <c r="A13" s="6" t="s">
        <v>12</v>
      </c>
      <c r="B13" s="7"/>
      <c r="C13" s="7"/>
      <c r="D13" s="7"/>
      <c r="E13" s="7"/>
      <c r="F13" s="7"/>
      <c r="G13" s="7"/>
      <c r="H13" s="7"/>
      <c r="I13" s="7"/>
      <c r="J13" s="7"/>
      <c r="K13" s="7"/>
      <c r="L13" s="7"/>
      <c r="M13" s="8"/>
      <c r="O13" s="15" t="s">
        <v>13</v>
      </c>
      <c r="P13" s="16" t="s">
        <v>14</v>
      </c>
      <c r="Q13" s="16" t="s">
        <v>15</v>
      </c>
    </row>
    <row r="14" ht="19.5" customHeight="1">
      <c r="A14" s="9" t="s">
        <v>16</v>
      </c>
      <c r="B14" s="9" t="s">
        <v>17</v>
      </c>
      <c r="C14" s="9" t="s">
        <v>18</v>
      </c>
      <c r="D14" s="9" t="s">
        <v>19</v>
      </c>
      <c r="E14" s="7"/>
      <c r="F14" s="7"/>
      <c r="G14" s="7"/>
      <c r="H14" s="7"/>
      <c r="I14" s="7"/>
      <c r="J14" s="7"/>
      <c r="K14" s="7"/>
      <c r="L14" s="8"/>
      <c r="O14" s="17">
        <v>1.0</v>
      </c>
      <c r="P14" s="17">
        <v>9396.0</v>
      </c>
      <c r="Q14" s="18">
        <f t="shared" ref="Q14:Q17" si="1">P14/305</f>
        <v>30.80655738</v>
      </c>
    </row>
    <row r="15" ht="19.5" customHeight="1">
      <c r="A15" s="19">
        <v>32.3</v>
      </c>
      <c r="B15" s="20">
        <v>29.3</v>
      </c>
      <c r="C15" s="20">
        <v>33.2</v>
      </c>
      <c r="D15" s="20">
        <v>33.6</v>
      </c>
      <c r="E15" s="7"/>
      <c r="F15" s="7"/>
      <c r="G15" s="7"/>
      <c r="H15" s="7"/>
      <c r="I15" s="7"/>
      <c r="J15" s="7"/>
      <c r="K15" s="7"/>
      <c r="L15" s="8"/>
      <c r="O15" s="17">
        <v>2.0</v>
      </c>
      <c r="P15" s="17">
        <v>10686.0</v>
      </c>
      <c r="Q15" s="18">
        <f t="shared" si="1"/>
        <v>35.03606557</v>
      </c>
    </row>
    <row r="16" ht="19.5" customHeight="1">
      <c r="A16" s="7"/>
      <c r="B16" s="7"/>
      <c r="C16" s="7"/>
      <c r="D16" s="7"/>
      <c r="E16" s="7"/>
      <c r="F16" s="7"/>
      <c r="G16" s="7"/>
      <c r="H16" s="7"/>
      <c r="I16" s="7"/>
      <c r="J16" s="7"/>
      <c r="K16" s="7"/>
      <c r="L16" s="8"/>
      <c r="O16" s="17">
        <v>3.0</v>
      </c>
      <c r="P16" s="17">
        <v>10694.0</v>
      </c>
      <c r="Q16" s="18">
        <f t="shared" si="1"/>
        <v>35.06229508</v>
      </c>
    </row>
    <row r="17" ht="19.5" customHeight="1">
      <c r="A17" s="7"/>
      <c r="B17" s="7"/>
      <c r="C17" s="7"/>
      <c r="D17" s="7"/>
      <c r="E17" s="7"/>
      <c r="F17" s="7"/>
      <c r="G17" s="7"/>
      <c r="H17" s="7"/>
      <c r="I17" s="7"/>
      <c r="J17" s="7"/>
      <c r="K17" s="7"/>
      <c r="L17" s="7"/>
      <c r="M17" s="8"/>
      <c r="O17" s="17">
        <v>4.0</v>
      </c>
      <c r="P17" s="17">
        <v>11005.0</v>
      </c>
      <c r="Q17" s="18">
        <f t="shared" si="1"/>
        <v>36.08196721</v>
      </c>
    </row>
    <row r="18" ht="28.5" customHeight="1">
      <c r="A18" s="2" t="s">
        <v>20</v>
      </c>
      <c r="B18" s="3"/>
      <c r="C18" s="3"/>
      <c r="D18" s="7"/>
      <c r="E18" s="7"/>
      <c r="F18" s="7"/>
      <c r="G18" s="7"/>
      <c r="H18" s="7"/>
      <c r="I18" s="7"/>
      <c r="J18" s="7"/>
      <c r="K18" s="7"/>
      <c r="L18" s="7"/>
      <c r="M18" s="8"/>
      <c r="O18" s="16"/>
      <c r="P18" s="17">
        <f>SUM(P14:P17)</f>
        <v>41781</v>
      </c>
      <c r="Q18" s="18">
        <f>P18/1220</f>
        <v>34.24672131</v>
      </c>
    </row>
    <row r="19" ht="19.5" customHeight="1">
      <c r="A19" s="6" t="s">
        <v>21</v>
      </c>
      <c r="B19" s="7"/>
      <c r="C19" s="12" t="s">
        <v>22</v>
      </c>
      <c r="D19" s="7"/>
      <c r="E19" s="7"/>
      <c r="F19" s="7"/>
      <c r="G19" s="7"/>
      <c r="H19" s="7"/>
      <c r="I19" s="7"/>
      <c r="J19" s="7"/>
      <c r="K19" s="7"/>
      <c r="L19" s="7"/>
      <c r="M19" s="8"/>
    </row>
    <row r="20" ht="19.5" customHeight="1">
      <c r="A20" s="9"/>
      <c r="B20" s="21">
        <v>43313.0</v>
      </c>
      <c r="C20" s="21">
        <v>44621.0</v>
      </c>
      <c r="D20" s="9" t="s">
        <v>23</v>
      </c>
      <c r="E20" s="7"/>
      <c r="F20" s="7"/>
      <c r="G20" s="7"/>
      <c r="H20" s="7"/>
      <c r="I20" s="7"/>
      <c r="J20" s="7"/>
      <c r="K20" s="7"/>
      <c r="L20" s="7"/>
      <c r="M20" s="8"/>
    </row>
    <row r="21" ht="19.5" customHeight="1">
      <c r="A21" s="22" t="s">
        <v>16</v>
      </c>
      <c r="B21" s="23">
        <v>25.6</v>
      </c>
      <c r="C21" s="23">
        <v>30.3</v>
      </c>
      <c r="D21" s="24">
        <v>1.184</v>
      </c>
      <c r="E21" s="7"/>
      <c r="F21" s="7"/>
      <c r="G21" s="7"/>
      <c r="H21" s="7"/>
      <c r="I21" s="7"/>
      <c r="J21" s="7"/>
      <c r="K21" s="7"/>
      <c r="L21" s="7"/>
      <c r="M21" s="8"/>
    </row>
    <row r="22" ht="19.5" customHeight="1">
      <c r="A22" s="9" t="s">
        <v>24</v>
      </c>
      <c r="B22" s="25">
        <v>22.7</v>
      </c>
      <c r="C22" s="25">
        <v>25.4</v>
      </c>
      <c r="D22" s="26">
        <v>1.119</v>
      </c>
      <c r="E22" s="7"/>
      <c r="F22" s="7"/>
      <c r="G22" s="7"/>
      <c r="H22" s="7"/>
      <c r="I22" s="7"/>
      <c r="J22" s="7"/>
      <c r="K22" s="7"/>
      <c r="L22" s="7"/>
      <c r="M22" s="8"/>
    </row>
    <row r="23" ht="19.5" customHeight="1">
      <c r="A23" s="22" t="s">
        <v>25</v>
      </c>
      <c r="B23" s="23">
        <v>25.8</v>
      </c>
      <c r="C23" s="23">
        <v>31.7</v>
      </c>
      <c r="D23" s="24">
        <v>1.23</v>
      </c>
      <c r="E23" s="7"/>
      <c r="F23" s="7"/>
      <c r="G23" s="7"/>
      <c r="H23" s="7"/>
      <c r="I23" s="7"/>
      <c r="J23" s="7"/>
      <c r="K23" s="7"/>
      <c r="L23" s="7"/>
      <c r="M23" s="8"/>
    </row>
    <row r="24" ht="19.5" customHeight="1">
      <c r="A24" s="9" t="s">
        <v>26</v>
      </c>
      <c r="B24" s="25">
        <v>26.6</v>
      </c>
      <c r="C24" s="25">
        <v>34.2</v>
      </c>
      <c r="D24" s="26">
        <v>1.286</v>
      </c>
      <c r="E24" s="7"/>
      <c r="F24" s="7"/>
      <c r="G24" s="7"/>
      <c r="H24" s="7"/>
      <c r="I24" s="7"/>
      <c r="J24" s="7"/>
      <c r="K24" s="7"/>
      <c r="L24" s="7"/>
      <c r="M24" s="8"/>
    </row>
    <row r="25" ht="19.5" customHeight="1">
      <c r="A25" s="7"/>
      <c r="B25" s="7"/>
      <c r="C25" s="7"/>
      <c r="D25" s="7"/>
      <c r="E25" s="7"/>
      <c r="F25" s="7"/>
      <c r="G25" s="7"/>
      <c r="H25" s="7"/>
      <c r="I25" s="7"/>
      <c r="J25" s="7"/>
      <c r="K25" s="7"/>
      <c r="L25" s="7"/>
      <c r="M25" s="8"/>
    </row>
    <row r="26" ht="19.5" customHeight="1">
      <c r="A26" s="6" t="s">
        <v>27</v>
      </c>
      <c r="B26" s="7"/>
      <c r="C26" s="7"/>
      <c r="D26" s="7"/>
      <c r="E26" s="7"/>
      <c r="F26" s="7"/>
      <c r="G26" s="7"/>
      <c r="H26" s="7"/>
      <c r="I26" s="7"/>
      <c r="J26" s="7"/>
      <c r="K26" s="7"/>
      <c r="L26" s="7"/>
      <c r="M26" s="8"/>
    </row>
    <row r="27" ht="19.5" customHeight="1">
      <c r="A27" s="9"/>
      <c r="B27" s="9" t="s">
        <v>28</v>
      </c>
      <c r="C27" s="9" t="s">
        <v>29</v>
      </c>
      <c r="D27" s="9" t="s">
        <v>23</v>
      </c>
      <c r="E27" s="9" t="s">
        <v>30</v>
      </c>
      <c r="F27" s="7"/>
      <c r="G27" s="7"/>
      <c r="H27" s="7"/>
      <c r="I27" s="7"/>
      <c r="J27" s="7"/>
      <c r="K27" s="7"/>
      <c r="L27" s="7"/>
      <c r="M27" s="8"/>
    </row>
    <row r="28" ht="19.5" customHeight="1">
      <c r="A28" s="22" t="s">
        <v>16</v>
      </c>
      <c r="B28" s="27">
        <f>A15</f>
        <v>32.3</v>
      </c>
      <c r="C28" s="28">
        <f t="shared" ref="C28:C31" si="2">B28*D28</f>
        <v>38.2432</v>
      </c>
      <c r="D28" s="24">
        <v>1.184</v>
      </c>
      <c r="E28" s="28">
        <f t="shared" ref="E28:E31" si="3">C28-B28</f>
        <v>5.9432</v>
      </c>
      <c r="F28" s="7"/>
      <c r="G28" s="7"/>
      <c r="H28" s="7"/>
      <c r="I28" s="7"/>
      <c r="J28" s="7"/>
      <c r="K28" s="7"/>
      <c r="L28" s="7"/>
      <c r="M28" s="8"/>
    </row>
    <row r="29" ht="19.5" customHeight="1">
      <c r="A29" s="9" t="s">
        <v>24</v>
      </c>
      <c r="B29" s="27">
        <f>B15</f>
        <v>29.3</v>
      </c>
      <c r="C29" s="29">
        <f t="shared" si="2"/>
        <v>32.7867</v>
      </c>
      <c r="D29" s="26">
        <v>1.119</v>
      </c>
      <c r="E29" s="29">
        <f t="shared" si="3"/>
        <v>3.4867</v>
      </c>
      <c r="F29" s="7"/>
      <c r="G29" s="7"/>
      <c r="H29" s="7"/>
      <c r="I29" s="7"/>
      <c r="J29" s="7"/>
      <c r="K29" s="7"/>
      <c r="L29" s="7"/>
      <c r="M29" s="8"/>
    </row>
    <row r="30" ht="19.5" customHeight="1">
      <c r="A30" s="22" t="s">
        <v>25</v>
      </c>
      <c r="B30" s="27">
        <f>C15</f>
        <v>33.2</v>
      </c>
      <c r="C30" s="28">
        <f t="shared" si="2"/>
        <v>40.836</v>
      </c>
      <c r="D30" s="24">
        <v>1.23</v>
      </c>
      <c r="E30" s="28">
        <f t="shared" si="3"/>
        <v>7.636</v>
      </c>
      <c r="F30" s="7"/>
      <c r="G30" s="7"/>
      <c r="H30" s="7"/>
      <c r="I30" s="7"/>
      <c r="J30" s="7"/>
      <c r="K30" s="7"/>
      <c r="L30" s="7"/>
      <c r="M30" s="8"/>
    </row>
    <row r="31" ht="19.5" customHeight="1">
      <c r="A31" s="9" t="s">
        <v>26</v>
      </c>
      <c r="B31" s="27">
        <f>D15</f>
        <v>33.6</v>
      </c>
      <c r="C31" s="29">
        <f t="shared" si="2"/>
        <v>43.2096</v>
      </c>
      <c r="D31" s="26">
        <v>1.286</v>
      </c>
      <c r="E31" s="29">
        <f t="shared" si="3"/>
        <v>9.6096</v>
      </c>
      <c r="F31" s="7"/>
      <c r="G31" s="7"/>
      <c r="H31" s="7"/>
      <c r="I31" s="7"/>
      <c r="J31" s="7"/>
      <c r="K31" s="7"/>
      <c r="L31" s="7"/>
      <c r="M31" s="8"/>
    </row>
    <row r="32" ht="19.5" customHeight="1">
      <c r="A32" s="7"/>
      <c r="B32" s="7"/>
      <c r="C32" s="7"/>
      <c r="D32" s="7"/>
      <c r="E32" s="7"/>
      <c r="F32" s="7"/>
      <c r="G32" s="7"/>
      <c r="H32" s="7"/>
      <c r="I32" s="7"/>
      <c r="J32" s="7"/>
      <c r="K32" s="7"/>
      <c r="L32" s="7"/>
      <c r="M32" s="8"/>
    </row>
    <row r="33" ht="19.5" customHeight="1">
      <c r="A33" s="7" t="s">
        <v>31</v>
      </c>
      <c r="B33" s="7"/>
      <c r="C33" s="7"/>
      <c r="D33" s="7"/>
      <c r="E33" s="7"/>
      <c r="F33" s="7"/>
      <c r="G33" s="7"/>
      <c r="H33" s="7"/>
      <c r="I33" s="7"/>
      <c r="J33" s="7"/>
      <c r="K33" s="7"/>
      <c r="L33" s="7"/>
      <c r="M33" s="8"/>
    </row>
    <row r="34" ht="19.5" customHeight="1">
      <c r="A34" s="30"/>
      <c r="B34" s="30" t="s">
        <v>32</v>
      </c>
      <c r="C34" s="30" t="s">
        <v>33</v>
      </c>
      <c r="D34" s="7"/>
      <c r="E34" s="7"/>
      <c r="F34" s="7"/>
      <c r="G34" s="7"/>
      <c r="H34" s="7"/>
      <c r="I34" s="7"/>
      <c r="J34" s="7"/>
      <c r="K34" s="7"/>
      <c r="L34" s="7"/>
      <c r="M34" s="8"/>
    </row>
    <row r="35" ht="19.5" customHeight="1">
      <c r="A35" s="22" t="s">
        <v>28</v>
      </c>
      <c r="B35" s="31">
        <f>B28*305</f>
        <v>9851.5</v>
      </c>
      <c r="C35" s="31">
        <f>B35*(A5*0.9)</f>
        <v>3537673.65</v>
      </c>
      <c r="D35" s="7"/>
      <c r="E35" s="7"/>
      <c r="F35" s="7"/>
      <c r="G35" s="7"/>
      <c r="H35" s="7"/>
      <c r="I35" s="7"/>
      <c r="J35" s="7"/>
      <c r="K35" s="7"/>
      <c r="L35" s="7"/>
      <c r="M35" s="8"/>
    </row>
    <row r="36" ht="19.5" customHeight="1">
      <c r="A36" s="9" t="s">
        <v>34</v>
      </c>
      <c r="B36" s="32">
        <f>C28*305</f>
        <v>11664.176</v>
      </c>
      <c r="C36" s="32">
        <f>B36*(A5*0.9)</f>
        <v>4188605.602</v>
      </c>
      <c r="D36" s="7"/>
      <c r="E36" s="7"/>
      <c r="F36" s="7"/>
      <c r="G36" s="7"/>
      <c r="H36" s="7"/>
      <c r="I36" s="7"/>
      <c r="J36" s="7"/>
      <c r="K36" s="7"/>
      <c r="L36" s="7"/>
      <c r="M36" s="8"/>
    </row>
    <row r="37" ht="19.5" customHeight="1">
      <c r="A37" s="7"/>
      <c r="B37" s="7"/>
      <c r="C37" s="7"/>
      <c r="D37" s="7"/>
      <c r="E37" s="7"/>
      <c r="F37" s="7"/>
      <c r="G37" s="7"/>
      <c r="H37" s="7"/>
      <c r="I37" s="7"/>
      <c r="J37" s="7"/>
      <c r="K37" s="7"/>
      <c r="L37" s="7"/>
      <c r="M37" s="8"/>
    </row>
    <row r="38" ht="19.5" customHeight="1">
      <c r="A38" s="33" t="s">
        <v>35</v>
      </c>
      <c r="B38" s="12">
        <v>110.0</v>
      </c>
      <c r="C38" s="7" t="s">
        <v>36</v>
      </c>
      <c r="D38" s="34"/>
      <c r="E38" s="7"/>
      <c r="F38" s="7"/>
      <c r="G38" s="7"/>
      <c r="H38" s="7"/>
      <c r="I38" s="7"/>
      <c r="J38" s="7"/>
      <c r="K38" s="7"/>
      <c r="L38" s="7"/>
      <c r="M38" s="8"/>
    </row>
    <row r="39" ht="22.5" customHeight="1">
      <c r="A39" s="33" t="s">
        <v>37</v>
      </c>
      <c r="B39" s="35">
        <f>(C36-C35)*B38</f>
        <v>71602514.68</v>
      </c>
      <c r="C39" s="7" t="s">
        <v>38</v>
      </c>
      <c r="D39" s="34"/>
      <c r="E39" s="7"/>
      <c r="F39" s="7"/>
      <c r="G39" s="7"/>
      <c r="H39" s="7"/>
      <c r="I39" s="7"/>
      <c r="J39" s="7"/>
      <c r="K39" s="7"/>
      <c r="L39" s="7"/>
      <c r="M39" s="8"/>
    </row>
    <row r="40" ht="19.5" customHeight="1">
      <c r="A40" s="7"/>
      <c r="B40" s="7"/>
      <c r="C40" s="7"/>
      <c r="D40" s="7"/>
      <c r="E40" s="7"/>
      <c r="F40" s="7"/>
      <c r="G40" s="7"/>
      <c r="H40" s="7"/>
      <c r="I40" s="7"/>
      <c r="J40" s="7"/>
      <c r="K40" s="7"/>
      <c r="L40" s="7"/>
      <c r="M40" s="8"/>
    </row>
    <row r="41" ht="22.5" customHeight="1">
      <c r="A41" s="7" t="s">
        <v>39</v>
      </c>
      <c r="B41" s="36">
        <f>(C35/B36)/0.9</f>
        <v>336.9932432</v>
      </c>
      <c r="C41" s="7" t="s">
        <v>40</v>
      </c>
      <c r="D41" s="7"/>
      <c r="E41" s="7"/>
      <c r="F41" s="7"/>
      <c r="G41" s="7"/>
      <c r="H41" s="7"/>
      <c r="I41" s="7"/>
      <c r="J41" s="7"/>
      <c r="K41" s="7"/>
      <c r="L41" s="7"/>
      <c r="M41" s="8"/>
    </row>
    <row r="42" ht="19.5" customHeight="1">
      <c r="A42" s="7"/>
      <c r="B42" s="7"/>
      <c r="C42" s="7"/>
      <c r="D42" s="7"/>
      <c r="E42" s="7"/>
      <c r="F42" s="7"/>
      <c r="G42" s="7"/>
      <c r="H42" s="7"/>
      <c r="I42" s="7"/>
      <c r="J42" s="7"/>
      <c r="K42" s="7"/>
      <c r="L42" s="7"/>
      <c r="M42" s="8"/>
    </row>
    <row r="43" ht="28.5" customHeight="1">
      <c r="A43" s="2" t="s">
        <v>41</v>
      </c>
      <c r="B43" s="3"/>
      <c r="C43" s="3"/>
      <c r="D43" s="7"/>
      <c r="E43" s="7"/>
      <c r="F43" s="7"/>
      <c r="G43" s="7"/>
      <c r="H43" s="7"/>
      <c r="I43" s="7"/>
      <c r="J43" s="7"/>
      <c r="K43" s="7"/>
      <c r="L43" s="7"/>
      <c r="M43" s="8"/>
    </row>
    <row r="44" ht="19.5" customHeight="1">
      <c r="A44" s="6" t="s">
        <v>42</v>
      </c>
      <c r="B44" s="7"/>
      <c r="C44" s="7"/>
      <c r="D44" s="7"/>
      <c r="E44" s="7"/>
      <c r="F44" s="7"/>
      <c r="G44" s="7"/>
      <c r="H44" s="7"/>
      <c r="I44" s="7"/>
      <c r="J44" s="7"/>
      <c r="K44" s="7"/>
      <c r="L44" s="7"/>
      <c r="M44" s="8"/>
    </row>
    <row r="45" ht="19.5" customHeight="1">
      <c r="A45" s="37"/>
      <c r="B45" s="38">
        <v>43313.0</v>
      </c>
      <c r="C45" s="38">
        <v>44621.0</v>
      </c>
      <c r="D45" s="39" t="s">
        <v>23</v>
      </c>
      <c r="E45" s="7"/>
      <c r="F45" s="7"/>
      <c r="G45" s="7"/>
      <c r="H45" s="7"/>
      <c r="I45" s="7"/>
      <c r="J45" s="7"/>
      <c r="K45" s="7"/>
      <c r="L45" s="7"/>
      <c r="M45" s="8"/>
    </row>
    <row r="46" ht="19.5" customHeight="1">
      <c r="A46" s="40" t="s">
        <v>43</v>
      </c>
      <c r="B46" s="41">
        <v>2.2</v>
      </c>
      <c r="C46" s="41">
        <v>1.6</v>
      </c>
      <c r="D46" s="42">
        <f>C46/B46</f>
        <v>0.7272727273</v>
      </c>
      <c r="E46" s="7"/>
      <c r="F46" s="7"/>
      <c r="G46" s="7"/>
      <c r="H46" s="7"/>
      <c r="I46" s="7"/>
      <c r="J46" s="7"/>
      <c r="K46" s="7"/>
      <c r="L46" s="7"/>
      <c r="M46" s="8"/>
    </row>
    <row r="47" ht="19.5" customHeight="1">
      <c r="A47" s="7"/>
      <c r="B47" s="7"/>
      <c r="C47" s="7"/>
      <c r="D47" s="7"/>
      <c r="E47" s="7"/>
      <c r="F47" s="7"/>
      <c r="G47" s="7"/>
      <c r="H47" s="7"/>
      <c r="I47" s="7"/>
      <c r="J47" s="7"/>
      <c r="K47" s="7"/>
      <c r="L47" s="7"/>
      <c r="M47" s="8"/>
    </row>
    <row r="48" ht="19.5" customHeight="1">
      <c r="A48" s="6" t="s">
        <v>44</v>
      </c>
      <c r="B48" s="7"/>
      <c r="C48" s="7"/>
      <c r="D48" s="7"/>
      <c r="E48" s="7"/>
      <c r="F48" s="7"/>
      <c r="G48" s="7"/>
      <c r="H48" s="7"/>
      <c r="I48" s="7"/>
      <c r="J48" s="7"/>
      <c r="K48" s="7"/>
      <c r="L48" s="7"/>
      <c r="M48" s="8"/>
    </row>
    <row r="49" ht="19.5" customHeight="1">
      <c r="A49" s="37"/>
      <c r="B49" s="38" t="s">
        <v>28</v>
      </c>
      <c r="C49" s="21">
        <v>46447.0</v>
      </c>
      <c r="D49" s="39" t="s">
        <v>23</v>
      </c>
      <c r="E49" s="7"/>
      <c r="F49" s="7"/>
      <c r="G49" s="7"/>
      <c r="H49" s="7"/>
      <c r="I49" s="7"/>
      <c r="J49" s="7"/>
      <c r="K49" s="7"/>
      <c r="L49" s="7"/>
      <c r="M49" s="8"/>
    </row>
    <row r="50" ht="19.5" customHeight="1">
      <c r="A50" s="40" t="s">
        <v>43</v>
      </c>
      <c r="B50" s="41">
        <f>C9</f>
        <v>2.7</v>
      </c>
      <c r="C50" s="41">
        <f>B50*D50</f>
        <v>1.963636364</v>
      </c>
      <c r="D50" s="42">
        <f>C46/B46</f>
        <v>0.7272727273</v>
      </c>
      <c r="E50" s="7"/>
      <c r="F50" s="7"/>
      <c r="G50" s="7"/>
      <c r="H50" s="7"/>
      <c r="I50" s="7"/>
      <c r="J50" s="7"/>
      <c r="K50" s="7"/>
      <c r="L50" s="7"/>
      <c r="M50" s="8"/>
    </row>
    <row r="51" ht="19.5" customHeight="1">
      <c r="A51" s="7" t="str">
        <f>"年間"&amp;B9&amp;"頭の分娩をするために必要な授精回数"</f>
        <v>年間425頭の分娩をするために必要な授精回数</v>
      </c>
      <c r="B51" s="7"/>
      <c r="C51" s="7"/>
      <c r="D51" s="7"/>
      <c r="E51" s="7"/>
      <c r="F51" s="7"/>
      <c r="G51" s="7"/>
      <c r="H51" s="7"/>
      <c r="I51" s="7"/>
      <c r="J51" s="7"/>
      <c r="K51" s="7"/>
      <c r="L51" s="7"/>
      <c r="M51" s="8"/>
    </row>
    <row r="52" ht="19.5" customHeight="1">
      <c r="A52" s="43"/>
      <c r="B52" s="38" t="s">
        <v>28</v>
      </c>
      <c r="C52" s="21">
        <v>46447.0</v>
      </c>
      <c r="D52" s="9" t="s">
        <v>45</v>
      </c>
      <c r="E52" s="7"/>
      <c r="F52" s="7"/>
      <c r="G52" s="7"/>
      <c r="H52" s="7"/>
      <c r="I52" s="7"/>
      <c r="J52" s="7"/>
      <c r="K52" s="7"/>
      <c r="L52" s="7"/>
      <c r="M52" s="8"/>
    </row>
    <row r="53" ht="24.0" customHeight="1">
      <c r="A53" s="30" t="s">
        <v>46</v>
      </c>
      <c r="B53" s="41">
        <f>B50*B9</f>
        <v>1147.5</v>
      </c>
      <c r="C53" s="41">
        <f>B9*C50</f>
        <v>834.5454545</v>
      </c>
      <c r="D53" s="44">
        <f>C53-B53</f>
        <v>-312.9545455</v>
      </c>
      <c r="E53" s="7"/>
      <c r="F53" s="7"/>
      <c r="G53" s="7"/>
      <c r="H53" s="7"/>
      <c r="I53" s="7"/>
      <c r="J53" s="7"/>
      <c r="K53" s="7"/>
      <c r="L53" s="7"/>
      <c r="M53" s="8"/>
    </row>
    <row r="54" ht="19.5" customHeight="1">
      <c r="A54" s="7" t="s">
        <v>47</v>
      </c>
      <c r="B54" s="7"/>
      <c r="C54" s="7"/>
      <c r="D54" s="7"/>
      <c r="E54" s="7"/>
      <c r="F54" s="7"/>
      <c r="G54" s="7"/>
      <c r="H54" s="7"/>
      <c r="I54" s="7"/>
      <c r="J54" s="7"/>
      <c r="K54" s="7"/>
      <c r="L54" s="7"/>
      <c r="M54" s="8"/>
    </row>
    <row r="55" ht="19.5" customHeight="1">
      <c r="A55" s="43"/>
      <c r="B55" s="38" t="s">
        <v>28</v>
      </c>
      <c r="C55" s="21">
        <v>46447.0</v>
      </c>
      <c r="D55" s="9" t="s">
        <v>45</v>
      </c>
      <c r="E55" s="7"/>
      <c r="F55" s="7"/>
      <c r="G55" s="7"/>
      <c r="H55" s="7"/>
      <c r="I55" s="7"/>
      <c r="J55" s="7"/>
      <c r="K55" s="7"/>
      <c r="L55" s="7"/>
      <c r="M55" s="8"/>
    </row>
    <row r="56" ht="24.0" customHeight="1">
      <c r="A56" s="30" t="s">
        <v>48</v>
      </c>
      <c r="B56" s="45">
        <f t="shared" ref="B56:C56" si="4">B53*(3000+10000)</f>
        <v>14917500</v>
      </c>
      <c r="C56" s="45">
        <f t="shared" si="4"/>
        <v>10849090.91</v>
      </c>
      <c r="D56" s="46">
        <f>C56-B56</f>
        <v>-4068409.091</v>
      </c>
      <c r="E56" s="7"/>
      <c r="F56" s="7"/>
      <c r="G56" s="7"/>
      <c r="H56" s="7"/>
      <c r="I56" s="7"/>
      <c r="J56" s="7"/>
      <c r="K56" s="7"/>
      <c r="L56" s="7"/>
      <c r="M56" s="8"/>
    </row>
    <row r="57" ht="19.5" customHeight="1">
      <c r="A57" s="7"/>
      <c r="B57" s="7"/>
      <c r="C57" s="7"/>
      <c r="D57" s="7"/>
      <c r="E57" s="7"/>
      <c r="F57" s="7"/>
      <c r="G57" s="7"/>
      <c r="H57" s="7"/>
      <c r="I57" s="7"/>
      <c r="J57" s="7"/>
      <c r="K57" s="7"/>
      <c r="L57" s="7"/>
      <c r="M57" s="8"/>
    </row>
    <row r="58" ht="19.5" customHeight="1">
      <c r="A58" s="7"/>
      <c r="B58" s="7"/>
      <c r="C58" s="7"/>
      <c r="D58" s="7"/>
      <c r="E58" s="7"/>
      <c r="F58" s="7"/>
      <c r="G58" s="7"/>
      <c r="H58" s="7"/>
      <c r="I58" s="7"/>
      <c r="J58" s="7"/>
      <c r="K58" s="7"/>
      <c r="L58" s="7"/>
      <c r="M58" s="8"/>
    </row>
    <row r="59" ht="19.5" customHeight="1">
      <c r="A59" s="7"/>
      <c r="B59" s="7"/>
      <c r="C59" s="7"/>
      <c r="D59" s="7"/>
      <c r="E59" s="7"/>
      <c r="F59" s="7"/>
      <c r="G59" s="7"/>
      <c r="H59" s="7"/>
      <c r="I59" s="7"/>
      <c r="J59" s="7"/>
      <c r="K59" s="7"/>
      <c r="L59" s="7"/>
      <c r="M59" s="8"/>
    </row>
    <row r="60" ht="19.5" customHeight="1">
      <c r="A60" s="7"/>
      <c r="B60" s="7"/>
      <c r="C60" s="7"/>
      <c r="D60" s="7"/>
      <c r="E60" s="7"/>
      <c r="F60" s="7"/>
      <c r="G60" s="7"/>
      <c r="H60" s="7"/>
      <c r="I60" s="7"/>
      <c r="J60" s="7"/>
      <c r="K60" s="7"/>
      <c r="L60" s="7"/>
      <c r="M60" s="8"/>
    </row>
    <row r="61" ht="19.5" customHeight="1">
      <c r="A61" s="7"/>
      <c r="B61" s="7"/>
      <c r="C61" s="7"/>
      <c r="D61" s="7"/>
      <c r="E61" s="7"/>
      <c r="F61" s="7"/>
      <c r="G61" s="7"/>
      <c r="H61" s="7"/>
      <c r="I61" s="7"/>
      <c r="J61" s="7"/>
      <c r="K61" s="7"/>
      <c r="L61" s="7"/>
      <c r="M61" s="8"/>
    </row>
    <row r="62" ht="19.5" customHeight="1">
      <c r="A62" s="7"/>
      <c r="B62" s="7"/>
      <c r="C62" s="7"/>
      <c r="D62" s="7"/>
      <c r="E62" s="7"/>
      <c r="F62" s="7"/>
      <c r="G62" s="7"/>
      <c r="H62" s="7"/>
      <c r="I62" s="7"/>
      <c r="J62" s="7"/>
      <c r="K62" s="7"/>
      <c r="L62" s="7"/>
      <c r="M62" s="8"/>
    </row>
    <row r="63" ht="19.5" customHeight="1">
      <c r="A63" s="7"/>
      <c r="B63" s="7"/>
      <c r="C63" s="7"/>
      <c r="D63" s="7"/>
      <c r="E63" s="7"/>
      <c r="F63" s="7"/>
      <c r="G63" s="7"/>
      <c r="H63" s="7"/>
      <c r="I63" s="7"/>
      <c r="J63" s="7"/>
      <c r="K63" s="7"/>
      <c r="L63" s="7"/>
      <c r="M63" s="8"/>
    </row>
    <row r="64" ht="19.5" customHeight="1">
      <c r="A64" s="7"/>
      <c r="B64" s="7"/>
      <c r="C64" s="7"/>
      <c r="D64" s="7"/>
      <c r="E64" s="7"/>
      <c r="F64" s="7"/>
      <c r="G64" s="7"/>
      <c r="H64" s="7"/>
      <c r="I64" s="7"/>
      <c r="J64" s="7"/>
      <c r="K64" s="7"/>
      <c r="L64" s="7"/>
      <c r="M64" s="8"/>
    </row>
    <row r="65" ht="19.5" customHeight="1">
      <c r="A65" s="7"/>
      <c r="B65" s="7"/>
      <c r="C65" s="7"/>
      <c r="D65" s="7"/>
      <c r="E65" s="7"/>
      <c r="F65" s="7"/>
      <c r="G65" s="7"/>
      <c r="H65" s="7"/>
      <c r="I65" s="7"/>
      <c r="J65" s="7"/>
      <c r="K65" s="7"/>
      <c r="L65" s="7"/>
      <c r="M65" s="8"/>
    </row>
    <row r="66" ht="19.5" customHeight="1">
      <c r="A66" s="7"/>
      <c r="B66" s="7"/>
      <c r="C66" s="7"/>
      <c r="D66" s="7"/>
      <c r="E66" s="7"/>
      <c r="F66" s="7"/>
      <c r="G66" s="7"/>
      <c r="H66" s="7"/>
      <c r="I66" s="7"/>
      <c r="J66" s="7"/>
      <c r="K66" s="7"/>
      <c r="L66" s="7"/>
      <c r="M66" s="8"/>
    </row>
    <row r="67" ht="19.5" customHeight="1">
      <c r="A67" s="7"/>
      <c r="B67" s="7"/>
      <c r="C67" s="7"/>
      <c r="D67" s="7"/>
      <c r="E67" s="7"/>
      <c r="F67" s="7"/>
      <c r="G67" s="7"/>
      <c r="H67" s="7"/>
      <c r="I67" s="7"/>
      <c r="J67" s="7"/>
      <c r="K67" s="7"/>
      <c r="L67" s="7"/>
      <c r="M67" s="8"/>
    </row>
    <row r="68" ht="19.5" customHeight="1">
      <c r="A68" s="7"/>
      <c r="B68" s="7"/>
      <c r="C68" s="7"/>
      <c r="D68" s="7"/>
      <c r="E68" s="7"/>
      <c r="F68" s="7"/>
      <c r="G68" s="7"/>
      <c r="H68" s="7"/>
      <c r="I68" s="7"/>
      <c r="J68" s="7"/>
      <c r="K68" s="7"/>
      <c r="L68" s="7"/>
      <c r="M68" s="8"/>
    </row>
    <row r="69" ht="19.5" customHeight="1">
      <c r="A69" s="7"/>
      <c r="B69" s="7"/>
      <c r="C69" s="7"/>
      <c r="D69" s="7"/>
      <c r="E69" s="7"/>
      <c r="F69" s="7"/>
      <c r="G69" s="7"/>
      <c r="H69" s="7"/>
      <c r="I69" s="7"/>
      <c r="J69" s="7"/>
      <c r="K69" s="7"/>
      <c r="L69" s="7"/>
      <c r="M69" s="8"/>
    </row>
    <row r="70" ht="19.5" customHeight="1">
      <c r="A70" s="7"/>
      <c r="B70" s="7"/>
      <c r="C70" s="7"/>
      <c r="D70" s="7"/>
      <c r="E70" s="7"/>
      <c r="F70" s="7"/>
      <c r="G70" s="7"/>
      <c r="H70" s="7"/>
      <c r="I70" s="7"/>
      <c r="J70" s="7"/>
      <c r="K70" s="7"/>
      <c r="L70" s="7"/>
      <c r="M70" s="8"/>
    </row>
    <row r="71" ht="19.5" customHeight="1">
      <c r="A71" s="7"/>
      <c r="B71" s="7"/>
      <c r="C71" s="7"/>
      <c r="D71" s="7"/>
      <c r="E71" s="7"/>
      <c r="F71" s="7"/>
      <c r="G71" s="7"/>
      <c r="H71" s="7"/>
      <c r="I71" s="7"/>
      <c r="J71" s="7"/>
      <c r="K71" s="7"/>
      <c r="L71" s="7"/>
      <c r="M71" s="8"/>
    </row>
    <row r="72" ht="19.5" customHeight="1">
      <c r="A72" s="7"/>
      <c r="B72" s="7"/>
      <c r="C72" s="7"/>
      <c r="D72" s="7"/>
      <c r="E72" s="7"/>
      <c r="F72" s="7"/>
      <c r="G72" s="7"/>
      <c r="H72" s="7"/>
      <c r="I72" s="7"/>
      <c r="J72" s="7"/>
      <c r="K72" s="7"/>
      <c r="L72" s="7"/>
      <c r="M72" s="8"/>
    </row>
    <row r="73" ht="19.5" customHeight="1">
      <c r="A73" s="7"/>
      <c r="B73" s="7"/>
      <c r="C73" s="7"/>
      <c r="D73" s="7"/>
      <c r="E73" s="7"/>
      <c r="F73" s="7"/>
      <c r="G73" s="7"/>
      <c r="H73" s="7"/>
      <c r="I73" s="7"/>
      <c r="J73" s="7"/>
      <c r="K73" s="7"/>
      <c r="L73" s="7"/>
      <c r="M73" s="8"/>
    </row>
    <row r="74" ht="19.5" customHeight="1">
      <c r="A74" s="7"/>
      <c r="B74" s="7"/>
      <c r="C74" s="7"/>
      <c r="D74" s="7"/>
      <c r="E74" s="7"/>
      <c r="F74" s="7"/>
      <c r="G74" s="7"/>
      <c r="H74" s="7"/>
      <c r="I74" s="7"/>
      <c r="J74" s="7"/>
      <c r="K74" s="7"/>
      <c r="L74" s="7"/>
      <c r="M74" s="8"/>
    </row>
    <row r="75" ht="19.5" customHeight="1">
      <c r="A75" s="7"/>
      <c r="B75" s="7"/>
      <c r="C75" s="7"/>
      <c r="D75" s="7"/>
      <c r="E75" s="7"/>
      <c r="F75" s="7"/>
      <c r="G75" s="7"/>
      <c r="H75" s="7"/>
      <c r="I75" s="7"/>
      <c r="J75" s="7"/>
      <c r="K75" s="7"/>
      <c r="L75" s="7"/>
      <c r="M75" s="8"/>
    </row>
    <row r="76" ht="19.5" customHeight="1">
      <c r="A76" s="7"/>
      <c r="B76" s="7"/>
      <c r="C76" s="7"/>
      <c r="D76" s="7"/>
      <c r="E76" s="7"/>
      <c r="F76" s="7"/>
      <c r="G76" s="7"/>
      <c r="H76" s="7"/>
      <c r="I76" s="7"/>
      <c r="J76" s="7"/>
      <c r="K76" s="7"/>
      <c r="L76" s="7"/>
      <c r="M76" s="8"/>
    </row>
    <row r="77" ht="19.5" customHeight="1">
      <c r="A77" s="7"/>
      <c r="B77" s="7"/>
      <c r="C77" s="7"/>
      <c r="D77" s="7"/>
      <c r="E77" s="7"/>
      <c r="F77" s="7"/>
      <c r="G77" s="7"/>
      <c r="H77" s="7"/>
      <c r="I77" s="7"/>
      <c r="J77" s="7"/>
      <c r="K77" s="7"/>
      <c r="L77" s="7"/>
      <c r="M77" s="8"/>
    </row>
    <row r="78" ht="19.5" customHeight="1">
      <c r="A78" s="7"/>
      <c r="B78" s="7"/>
      <c r="C78" s="7"/>
      <c r="D78" s="7"/>
      <c r="E78" s="7"/>
      <c r="F78" s="7"/>
      <c r="G78" s="7"/>
      <c r="H78" s="7"/>
      <c r="I78" s="7"/>
      <c r="J78" s="7"/>
      <c r="K78" s="7"/>
      <c r="L78" s="7"/>
      <c r="M78" s="8"/>
    </row>
    <row r="79" ht="19.5" customHeight="1">
      <c r="A79" s="7"/>
      <c r="B79" s="7"/>
      <c r="C79" s="7"/>
      <c r="D79" s="7"/>
      <c r="E79" s="7"/>
      <c r="F79" s="7"/>
      <c r="G79" s="7"/>
      <c r="H79" s="7"/>
      <c r="I79" s="7"/>
      <c r="J79" s="7"/>
      <c r="K79" s="7"/>
      <c r="L79" s="7"/>
      <c r="M79" s="8"/>
    </row>
    <row r="80" ht="19.5" customHeight="1">
      <c r="A80" s="7"/>
      <c r="B80" s="7"/>
      <c r="C80" s="7"/>
      <c r="D80" s="7"/>
      <c r="E80" s="7"/>
      <c r="F80" s="7"/>
      <c r="G80" s="7"/>
      <c r="H80" s="7"/>
      <c r="I80" s="7"/>
      <c r="J80" s="7"/>
      <c r="K80" s="7"/>
      <c r="L80" s="7"/>
      <c r="M80" s="8"/>
    </row>
    <row r="81" ht="19.5" customHeight="1">
      <c r="A81" s="7"/>
      <c r="B81" s="7"/>
      <c r="C81" s="7"/>
      <c r="D81" s="7"/>
      <c r="E81" s="7"/>
      <c r="F81" s="7"/>
      <c r="G81" s="7"/>
      <c r="H81" s="7"/>
      <c r="I81" s="7"/>
      <c r="J81" s="7"/>
      <c r="K81" s="7"/>
      <c r="L81" s="7"/>
      <c r="M81" s="8"/>
    </row>
    <row r="82" ht="19.5" customHeight="1">
      <c r="A82" s="7"/>
      <c r="B82" s="7"/>
      <c r="C82" s="7"/>
      <c r="D82" s="7"/>
      <c r="E82" s="7"/>
      <c r="F82" s="7"/>
      <c r="G82" s="7"/>
      <c r="H82" s="7"/>
      <c r="I82" s="7"/>
      <c r="J82" s="7"/>
      <c r="K82" s="7"/>
      <c r="L82" s="7"/>
      <c r="M82" s="8"/>
    </row>
    <row r="83" ht="19.5" customHeight="1">
      <c r="A83" s="7"/>
      <c r="B83" s="7"/>
      <c r="C83" s="7"/>
      <c r="D83" s="7"/>
      <c r="E83" s="7"/>
      <c r="F83" s="7"/>
      <c r="G83" s="7"/>
      <c r="H83" s="7"/>
      <c r="I83" s="7"/>
      <c r="J83" s="7"/>
      <c r="K83" s="7"/>
      <c r="L83" s="7"/>
      <c r="M83" s="8"/>
    </row>
    <row r="84" ht="19.5" customHeight="1">
      <c r="A84" s="7"/>
      <c r="B84" s="7"/>
      <c r="C84" s="7"/>
      <c r="D84" s="7"/>
      <c r="E84" s="7"/>
      <c r="F84" s="7"/>
      <c r="G84" s="7"/>
      <c r="H84" s="7"/>
      <c r="I84" s="7"/>
      <c r="J84" s="7"/>
      <c r="K84" s="7"/>
      <c r="L84" s="7"/>
      <c r="M84" s="8"/>
    </row>
    <row r="85" ht="19.5" customHeight="1">
      <c r="A85" s="7"/>
      <c r="B85" s="7"/>
      <c r="C85" s="7"/>
      <c r="D85" s="7"/>
      <c r="E85" s="7"/>
      <c r="F85" s="7"/>
      <c r="G85" s="7"/>
      <c r="H85" s="7"/>
      <c r="I85" s="7"/>
      <c r="J85" s="7"/>
      <c r="K85" s="7"/>
      <c r="L85" s="7"/>
      <c r="M85" s="8"/>
    </row>
    <row r="86" ht="19.5" customHeight="1">
      <c r="A86" s="7"/>
      <c r="B86" s="7"/>
      <c r="C86" s="7"/>
      <c r="D86" s="7"/>
      <c r="E86" s="7"/>
      <c r="F86" s="7"/>
      <c r="G86" s="7"/>
      <c r="H86" s="7"/>
      <c r="I86" s="7"/>
      <c r="J86" s="7"/>
      <c r="K86" s="7"/>
      <c r="L86" s="7"/>
      <c r="M86" s="8"/>
    </row>
    <row r="87" ht="19.5" customHeight="1">
      <c r="A87" s="7"/>
      <c r="B87" s="7"/>
      <c r="C87" s="7"/>
      <c r="D87" s="7"/>
      <c r="E87" s="7"/>
      <c r="F87" s="7"/>
      <c r="G87" s="7"/>
      <c r="H87" s="7"/>
      <c r="I87" s="7"/>
      <c r="J87" s="7"/>
      <c r="K87" s="7"/>
      <c r="L87" s="7"/>
      <c r="M87" s="8"/>
    </row>
    <row r="88" ht="19.5" customHeight="1">
      <c r="A88" s="7"/>
      <c r="B88" s="7"/>
      <c r="C88" s="7"/>
      <c r="D88" s="7"/>
      <c r="E88" s="7"/>
      <c r="F88" s="7"/>
      <c r="G88" s="7"/>
      <c r="H88" s="7"/>
      <c r="I88" s="7"/>
      <c r="J88" s="7"/>
      <c r="K88" s="7"/>
      <c r="L88" s="7"/>
      <c r="M88" s="8"/>
    </row>
    <row r="89" ht="19.5" customHeight="1">
      <c r="A89" s="7"/>
      <c r="B89" s="7"/>
      <c r="C89" s="7"/>
      <c r="D89" s="7"/>
      <c r="E89" s="7"/>
      <c r="F89" s="7"/>
      <c r="G89" s="7"/>
      <c r="H89" s="7"/>
      <c r="I89" s="7"/>
      <c r="J89" s="7"/>
      <c r="K89" s="7"/>
      <c r="L89" s="7"/>
      <c r="M89" s="8"/>
    </row>
    <row r="90" ht="19.5" customHeight="1">
      <c r="A90" s="7"/>
      <c r="B90" s="7"/>
      <c r="C90" s="7"/>
      <c r="D90" s="7"/>
      <c r="E90" s="7"/>
      <c r="F90" s="7"/>
      <c r="G90" s="7"/>
      <c r="H90" s="7"/>
      <c r="I90" s="7"/>
      <c r="J90" s="7"/>
      <c r="K90" s="7"/>
      <c r="L90" s="7"/>
      <c r="M90" s="8"/>
    </row>
    <row r="91" ht="19.5" customHeight="1">
      <c r="A91" s="7"/>
      <c r="B91" s="7"/>
      <c r="C91" s="7"/>
      <c r="D91" s="7"/>
      <c r="E91" s="7"/>
      <c r="F91" s="7"/>
      <c r="G91" s="7"/>
      <c r="H91" s="7"/>
      <c r="I91" s="7"/>
      <c r="J91" s="7"/>
      <c r="K91" s="7"/>
      <c r="L91" s="7"/>
      <c r="M91" s="8"/>
    </row>
    <row r="92" ht="19.5" customHeight="1">
      <c r="A92" s="7"/>
      <c r="B92" s="7"/>
      <c r="C92" s="7"/>
      <c r="D92" s="7"/>
      <c r="E92" s="7"/>
      <c r="F92" s="7"/>
      <c r="G92" s="7"/>
      <c r="H92" s="7"/>
      <c r="I92" s="7"/>
      <c r="J92" s="7"/>
      <c r="K92" s="7"/>
      <c r="L92" s="7"/>
      <c r="M92" s="8"/>
    </row>
    <row r="93" ht="19.5" customHeight="1">
      <c r="A93" s="7"/>
      <c r="B93" s="7"/>
      <c r="C93" s="7"/>
      <c r="D93" s="7"/>
      <c r="E93" s="7"/>
      <c r="F93" s="7"/>
      <c r="G93" s="7"/>
      <c r="H93" s="7"/>
      <c r="I93" s="7"/>
      <c r="J93" s="7"/>
      <c r="K93" s="7"/>
      <c r="L93" s="7"/>
      <c r="M93" s="8"/>
    </row>
    <row r="94" ht="19.5" customHeight="1">
      <c r="A94" s="7"/>
      <c r="B94" s="7"/>
      <c r="C94" s="7"/>
      <c r="D94" s="7"/>
      <c r="E94" s="7"/>
      <c r="F94" s="7"/>
      <c r="G94" s="7"/>
      <c r="H94" s="7"/>
      <c r="I94" s="7"/>
      <c r="J94" s="7"/>
      <c r="K94" s="7"/>
      <c r="L94" s="7"/>
      <c r="M94" s="8"/>
    </row>
    <row r="95" ht="19.5" customHeight="1">
      <c r="A95" s="7"/>
      <c r="B95" s="7"/>
      <c r="C95" s="7"/>
      <c r="D95" s="7"/>
      <c r="E95" s="7"/>
      <c r="F95" s="7"/>
      <c r="G95" s="7"/>
      <c r="H95" s="7"/>
      <c r="I95" s="7"/>
      <c r="J95" s="7"/>
      <c r="K95" s="7"/>
      <c r="L95" s="7"/>
      <c r="M95" s="8"/>
    </row>
    <row r="96" ht="19.5" customHeight="1">
      <c r="A96" s="7"/>
      <c r="B96" s="7"/>
      <c r="C96" s="7"/>
      <c r="D96" s="7"/>
      <c r="E96" s="7"/>
      <c r="F96" s="7"/>
      <c r="G96" s="7"/>
      <c r="H96" s="7"/>
      <c r="I96" s="7"/>
      <c r="J96" s="7"/>
      <c r="K96" s="7"/>
      <c r="L96" s="7"/>
      <c r="M96" s="8"/>
    </row>
    <row r="97" ht="19.5" customHeight="1">
      <c r="A97" s="7"/>
      <c r="B97" s="7"/>
      <c r="C97" s="7"/>
      <c r="D97" s="7"/>
      <c r="E97" s="7"/>
      <c r="F97" s="7"/>
      <c r="G97" s="7"/>
      <c r="H97" s="7"/>
      <c r="I97" s="7"/>
      <c r="J97" s="7"/>
      <c r="K97" s="7"/>
      <c r="L97" s="7"/>
      <c r="M97" s="8"/>
    </row>
    <row r="98" ht="19.5" customHeight="1">
      <c r="A98" s="7"/>
      <c r="B98" s="7"/>
      <c r="C98" s="7"/>
      <c r="D98" s="7"/>
      <c r="E98" s="7"/>
      <c r="F98" s="7"/>
      <c r="G98" s="7"/>
      <c r="H98" s="7"/>
      <c r="I98" s="7"/>
      <c r="J98" s="7"/>
      <c r="K98" s="7"/>
      <c r="L98" s="7"/>
      <c r="M98" s="8"/>
    </row>
    <row r="99" ht="19.5" customHeight="1">
      <c r="A99" s="7"/>
      <c r="B99" s="7"/>
      <c r="C99" s="7"/>
      <c r="D99" s="7"/>
      <c r="E99" s="7"/>
      <c r="F99" s="7"/>
      <c r="G99" s="7"/>
      <c r="H99" s="7"/>
      <c r="I99" s="7"/>
      <c r="J99" s="7"/>
      <c r="K99" s="7"/>
      <c r="L99" s="7"/>
      <c r="M99" s="8"/>
    </row>
    <row r="100" ht="19.5" customHeight="1">
      <c r="A100" s="7"/>
      <c r="B100" s="7"/>
      <c r="C100" s="7"/>
      <c r="D100" s="7"/>
      <c r="E100" s="7"/>
      <c r="F100" s="7"/>
      <c r="G100" s="7"/>
      <c r="H100" s="7"/>
      <c r="I100" s="7"/>
      <c r="J100" s="7"/>
      <c r="K100" s="7"/>
      <c r="L100" s="7"/>
      <c r="M100" s="8"/>
    </row>
    <row r="101" ht="19.5" customHeight="1">
      <c r="A101" s="7"/>
      <c r="B101" s="7"/>
      <c r="C101" s="7"/>
      <c r="D101" s="7"/>
      <c r="E101" s="7"/>
      <c r="F101" s="7"/>
      <c r="G101" s="7"/>
      <c r="H101" s="7"/>
      <c r="I101" s="7"/>
      <c r="J101" s="7"/>
      <c r="K101" s="7"/>
      <c r="L101" s="7"/>
      <c r="M101" s="8"/>
    </row>
    <row r="102" ht="19.5" customHeight="1">
      <c r="A102" s="7"/>
      <c r="B102" s="7"/>
      <c r="C102" s="7"/>
      <c r="D102" s="7"/>
      <c r="E102" s="7"/>
      <c r="F102" s="7"/>
      <c r="G102" s="7"/>
      <c r="H102" s="7"/>
      <c r="I102" s="7"/>
      <c r="J102" s="7"/>
      <c r="K102" s="7"/>
      <c r="L102" s="7"/>
      <c r="M102" s="8"/>
    </row>
    <row r="103" ht="19.5" customHeight="1">
      <c r="A103" s="7"/>
      <c r="B103" s="7"/>
      <c r="C103" s="7"/>
      <c r="D103" s="7"/>
      <c r="E103" s="7"/>
      <c r="F103" s="7"/>
      <c r="G103" s="7"/>
      <c r="H103" s="7"/>
      <c r="I103" s="7"/>
      <c r="J103" s="7"/>
      <c r="K103" s="7"/>
      <c r="L103" s="7"/>
      <c r="M103" s="8"/>
    </row>
    <row r="104" ht="19.5" customHeight="1">
      <c r="A104" s="7"/>
      <c r="B104" s="7"/>
      <c r="C104" s="7"/>
      <c r="D104" s="7"/>
      <c r="E104" s="7"/>
      <c r="F104" s="7"/>
      <c r="G104" s="7"/>
      <c r="H104" s="7"/>
      <c r="I104" s="7"/>
      <c r="J104" s="7"/>
      <c r="K104" s="7"/>
      <c r="L104" s="7"/>
      <c r="M104" s="8"/>
    </row>
    <row r="105" ht="19.5" customHeight="1">
      <c r="A105" s="7"/>
      <c r="B105" s="7"/>
      <c r="C105" s="7"/>
      <c r="D105" s="7"/>
      <c r="E105" s="7"/>
      <c r="F105" s="7"/>
      <c r="G105" s="7"/>
      <c r="H105" s="7"/>
      <c r="I105" s="7"/>
      <c r="J105" s="7"/>
      <c r="K105" s="7"/>
      <c r="L105" s="7"/>
      <c r="M105" s="8"/>
    </row>
    <row r="106" ht="19.5" customHeight="1">
      <c r="A106" s="7"/>
      <c r="B106" s="7"/>
      <c r="C106" s="7"/>
      <c r="D106" s="7"/>
      <c r="E106" s="7"/>
      <c r="F106" s="7"/>
      <c r="G106" s="7"/>
      <c r="H106" s="7"/>
      <c r="I106" s="7"/>
      <c r="J106" s="7"/>
      <c r="K106" s="7"/>
      <c r="L106" s="7"/>
      <c r="M106" s="8"/>
    </row>
    <row r="107" ht="19.5" customHeight="1">
      <c r="A107" s="7"/>
      <c r="B107" s="7"/>
      <c r="C107" s="7"/>
      <c r="D107" s="7"/>
      <c r="E107" s="7"/>
      <c r="F107" s="7"/>
      <c r="G107" s="7"/>
      <c r="H107" s="7"/>
      <c r="I107" s="7"/>
      <c r="J107" s="7"/>
      <c r="K107" s="7"/>
      <c r="L107" s="7"/>
      <c r="M107" s="8"/>
    </row>
    <row r="108" ht="19.5" customHeight="1">
      <c r="A108" s="7"/>
      <c r="B108" s="7"/>
      <c r="C108" s="7"/>
      <c r="D108" s="7"/>
      <c r="E108" s="7"/>
      <c r="F108" s="7"/>
      <c r="G108" s="7"/>
      <c r="H108" s="7"/>
      <c r="I108" s="7"/>
      <c r="J108" s="7"/>
      <c r="K108" s="7"/>
      <c r="L108" s="7"/>
      <c r="M108" s="8"/>
    </row>
    <row r="109" ht="19.5" customHeight="1">
      <c r="A109" s="7"/>
      <c r="B109" s="7"/>
      <c r="C109" s="7"/>
      <c r="D109" s="7"/>
      <c r="E109" s="7"/>
      <c r="F109" s="7"/>
      <c r="G109" s="7"/>
      <c r="H109" s="7"/>
      <c r="I109" s="7"/>
      <c r="J109" s="7"/>
      <c r="K109" s="7"/>
      <c r="L109" s="7"/>
      <c r="M109" s="8"/>
    </row>
    <row r="110" ht="19.5" customHeight="1">
      <c r="A110" s="7"/>
      <c r="B110" s="7"/>
      <c r="C110" s="7"/>
      <c r="D110" s="7"/>
      <c r="E110" s="7"/>
      <c r="F110" s="7"/>
      <c r="G110" s="7"/>
      <c r="H110" s="7"/>
      <c r="I110" s="7"/>
      <c r="J110" s="7"/>
      <c r="K110" s="7"/>
      <c r="L110" s="7"/>
      <c r="M110" s="8"/>
    </row>
    <row r="111" ht="19.5" customHeight="1">
      <c r="A111" s="7"/>
      <c r="B111" s="7"/>
      <c r="C111" s="7"/>
      <c r="D111" s="7"/>
      <c r="E111" s="7"/>
      <c r="F111" s="7"/>
      <c r="G111" s="7"/>
      <c r="H111" s="7"/>
      <c r="I111" s="7"/>
      <c r="J111" s="7"/>
      <c r="K111" s="7"/>
      <c r="L111" s="7"/>
      <c r="M111" s="8"/>
    </row>
    <row r="112" ht="19.5" customHeight="1">
      <c r="A112" s="7"/>
      <c r="B112" s="7"/>
      <c r="C112" s="7"/>
      <c r="D112" s="7"/>
      <c r="E112" s="7"/>
      <c r="F112" s="7"/>
      <c r="G112" s="7"/>
      <c r="H112" s="7"/>
      <c r="I112" s="7"/>
      <c r="J112" s="7"/>
      <c r="K112" s="7"/>
      <c r="L112" s="7"/>
      <c r="M112" s="8"/>
    </row>
    <row r="113" ht="19.5" customHeight="1">
      <c r="A113" s="7"/>
      <c r="B113" s="7"/>
      <c r="C113" s="7"/>
      <c r="D113" s="7"/>
      <c r="E113" s="7"/>
      <c r="F113" s="7"/>
      <c r="G113" s="7"/>
      <c r="H113" s="7"/>
      <c r="I113" s="7"/>
      <c r="J113" s="7"/>
      <c r="K113" s="7"/>
      <c r="L113" s="7"/>
      <c r="M113" s="8"/>
    </row>
    <row r="114" ht="19.5" customHeight="1">
      <c r="A114" s="7"/>
      <c r="B114" s="7"/>
      <c r="C114" s="7"/>
      <c r="D114" s="7"/>
      <c r="E114" s="7"/>
      <c r="F114" s="7"/>
      <c r="G114" s="7"/>
      <c r="H114" s="7"/>
      <c r="I114" s="7"/>
      <c r="J114" s="7"/>
      <c r="K114" s="7"/>
      <c r="L114" s="7"/>
      <c r="M114" s="8"/>
    </row>
    <row r="115" ht="19.5" customHeight="1">
      <c r="A115" s="7"/>
      <c r="B115" s="7"/>
      <c r="C115" s="7"/>
      <c r="D115" s="7"/>
      <c r="E115" s="7"/>
      <c r="F115" s="7"/>
      <c r="G115" s="7"/>
      <c r="H115" s="7"/>
      <c r="I115" s="7"/>
      <c r="J115" s="7"/>
      <c r="K115" s="7"/>
      <c r="L115" s="7"/>
      <c r="M115" s="8"/>
    </row>
    <row r="116" ht="19.5" customHeight="1">
      <c r="A116" s="7"/>
      <c r="B116" s="7"/>
      <c r="C116" s="7"/>
      <c r="D116" s="7"/>
      <c r="E116" s="7"/>
      <c r="F116" s="7"/>
      <c r="G116" s="7"/>
      <c r="H116" s="7"/>
      <c r="I116" s="7"/>
      <c r="J116" s="7"/>
      <c r="K116" s="7"/>
      <c r="L116" s="7"/>
      <c r="M116" s="8"/>
    </row>
    <row r="117" ht="19.5" customHeight="1">
      <c r="A117" s="7"/>
      <c r="B117" s="7"/>
      <c r="C117" s="7"/>
      <c r="D117" s="7"/>
      <c r="E117" s="7"/>
      <c r="F117" s="7"/>
      <c r="G117" s="7"/>
      <c r="H117" s="7"/>
      <c r="I117" s="7"/>
      <c r="J117" s="7"/>
      <c r="K117" s="7"/>
      <c r="L117" s="7"/>
      <c r="M117" s="8"/>
    </row>
    <row r="118" ht="19.5" customHeight="1">
      <c r="A118" s="7"/>
      <c r="B118" s="7"/>
      <c r="C118" s="7"/>
      <c r="D118" s="7"/>
      <c r="E118" s="7"/>
      <c r="F118" s="7"/>
      <c r="G118" s="7"/>
      <c r="H118" s="7"/>
      <c r="I118" s="7"/>
      <c r="J118" s="7"/>
      <c r="K118" s="7"/>
      <c r="L118" s="7"/>
      <c r="M118" s="8"/>
    </row>
    <row r="119" ht="19.5" customHeight="1">
      <c r="A119" s="7"/>
      <c r="B119" s="7"/>
      <c r="C119" s="7"/>
      <c r="D119" s="7"/>
      <c r="E119" s="7"/>
      <c r="F119" s="7"/>
      <c r="G119" s="7"/>
      <c r="H119" s="7"/>
      <c r="I119" s="7"/>
      <c r="J119" s="7"/>
      <c r="K119" s="7"/>
      <c r="L119" s="7"/>
      <c r="M119" s="8"/>
    </row>
    <row r="120" ht="19.5" customHeight="1">
      <c r="A120" s="7"/>
      <c r="B120" s="7"/>
      <c r="C120" s="7"/>
      <c r="D120" s="7"/>
      <c r="E120" s="7"/>
      <c r="F120" s="7"/>
      <c r="G120" s="7"/>
      <c r="H120" s="7"/>
      <c r="I120" s="7"/>
      <c r="J120" s="7"/>
      <c r="K120" s="7"/>
      <c r="L120" s="7"/>
      <c r="M120" s="8"/>
    </row>
    <row r="121" ht="19.5" customHeight="1">
      <c r="A121" s="7"/>
      <c r="B121" s="7"/>
      <c r="C121" s="7"/>
      <c r="D121" s="7"/>
      <c r="E121" s="7"/>
      <c r="F121" s="7"/>
      <c r="G121" s="7"/>
      <c r="H121" s="7"/>
      <c r="I121" s="7"/>
      <c r="J121" s="7"/>
      <c r="K121" s="7"/>
      <c r="L121" s="7"/>
      <c r="M121" s="8"/>
    </row>
    <row r="122" ht="19.5" customHeight="1">
      <c r="A122" s="7"/>
      <c r="B122" s="7"/>
      <c r="C122" s="7"/>
      <c r="D122" s="7"/>
      <c r="E122" s="7"/>
      <c r="F122" s="7"/>
      <c r="G122" s="7"/>
      <c r="H122" s="7"/>
      <c r="I122" s="7"/>
      <c r="J122" s="7"/>
      <c r="K122" s="7"/>
      <c r="L122" s="7"/>
      <c r="M122" s="8"/>
    </row>
    <row r="123" ht="19.5" customHeight="1">
      <c r="A123" s="7"/>
      <c r="B123" s="7"/>
      <c r="C123" s="7"/>
      <c r="D123" s="7"/>
      <c r="E123" s="7"/>
      <c r="F123" s="7"/>
      <c r="G123" s="7"/>
      <c r="H123" s="7"/>
      <c r="I123" s="7"/>
      <c r="J123" s="7"/>
      <c r="K123" s="7"/>
      <c r="L123" s="7"/>
      <c r="M123" s="8"/>
    </row>
    <row r="124" ht="19.5" customHeight="1">
      <c r="A124" s="7"/>
      <c r="B124" s="7"/>
      <c r="C124" s="7"/>
      <c r="D124" s="7"/>
      <c r="E124" s="7"/>
      <c r="F124" s="7"/>
      <c r="G124" s="7"/>
      <c r="H124" s="7"/>
      <c r="I124" s="7"/>
      <c r="J124" s="7"/>
      <c r="K124" s="7"/>
      <c r="L124" s="7"/>
      <c r="M124" s="8"/>
    </row>
    <row r="125" ht="19.5" customHeight="1">
      <c r="A125" s="7"/>
      <c r="B125" s="7"/>
      <c r="C125" s="7"/>
      <c r="D125" s="7"/>
      <c r="E125" s="7"/>
      <c r="F125" s="7"/>
      <c r="G125" s="7"/>
      <c r="H125" s="7"/>
      <c r="I125" s="7"/>
      <c r="J125" s="7"/>
      <c r="K125" s="7"/>
      <c r="L125" s="7"/>
      <c r="M125" s="8"/>
    </row>
    <row r="126" ht="19.5" customHeight="1">
      <c r="A126" s="7"/>
      <c r="B126" s="7"/>
      <c r="C126" s="7"/>
      <c r="D126" s="7"/>
      <c r="E126" s="7"/>
      <c r="F126" s="7"/>
      <c r="G126" s="7"/>
      <c r="H126" s="7"/>
      <c r="I126" s="7"/>
      <c r="J126" s="7"/>
      <c r="K126" s="7"/>
      <c r="L126" s="7"/>
      <c r="M126" s="8"/>
    </row>
    <row r="127" ht="19.5" customHeight="1">
      <c r="A127" s="7"/>
      <c r="B127" s="7"/>
      <c r="C127" s="7"/>
      <c r="D127" s="7"/>
      <c r="E127" s="7"/>
      <c r="F127" s="7"/>
      <c r="G127" s="7"/>
      <c r="H127" s="7"/>
      <c r="I127" s="7"/>
      <c r="J127" s="7"/>
      <c r="K127" s="7"/>
      <c r="L127" s="7"/>
      <c r="M127" s="8"/>
    </row>
    <row r="128" ht="19.5" customHeight="1">
      <c r="A128" s="7"/>
      <c r="B128" s="7"/>
      <c r="C128" s="7"/>
      <c r="D128" s="7"/>
      <c r="E128" s="7"/>
      <c r="F128" s="7"/>
      <c r="G128" s="7"/>
      <c r="H128" s="7"/>
      <c r="I128" s="7"/>
      <c r="J128" s="7"/>
      <c r="K128" s="7"/>
      <c r="L128" s="7"/>
      <c r="M128" s="8"/>
    </row>
    <row r="129" ht="19.5" customHeight="1">
      <c r="A129" s="7"/>
      <c r="B129" s="7"/>
      <c r="C129" s="7"/>
      <c r="D129" s="7"/>
      <c r="E129" s="7"/>
      <c r="F129" s="7"/>
      <c r="G129" s="7"/>
      <c r="H129" s="7"/>
      <c r="I129" s="7"/>
      <c r="J129" s="7"/>
      <c r="K129" s="7"/>
      <c r="L129" s="7"/>
      <c r="M129" s="8"/>
    </row>
    <row r="130" ht="19.5" customHeight="1">
      <c r="A130" s="7"/>
      <c r="B130" s="7"/>
      <c r="C130" s="7"/>
      <c r="D130" s="7"/>
      <c r="E130" s="7"/>
      <c r="F130" s="7"/>
      <c r="G130" s="7"/>
      <c r="H130" s="7"/>
      <c r="I130" s="7"/>
      <c r="J130" s="7"/>
      <c r="K130" s="7"/>
      <c r="L130" s="7"/>
      <c r="M130" s="8"/>
    </row>
    <row r="131" ht="19.5" customHeight="1">
      <c r="A131" s="7"/>
      <c r="B131" s="7"/>
      <c r="C131" s="7"/>
      <c r="D131" s="7"/>
      <c r="E131" s="7"/>
      <c r="F131" s="7"/>
      <c r="G131" s="7"/>
      <c r="H131" s="7"/>
      <c r="I131" s="7"/>
      <c r="J131" s="7"/>
      <c r="K131" s="7"/>
      <c r="L131" s="7"/>
      <c r="M131" s="8"/>
    </row>
    <row r="132" ht="19.5" customHeight="1">
      <c r="A132" s="7"/>
      <c r="B132" s="7"/>
      <c r="C132" s="7"/>
      <c r="D132" s="7"/>
      <c r="E132" s="7"/>
      <c r="F132" s="7"/>
      <c r="G132" s="7"/>
      <c r="H132" s="7"/>
      <c r="I132" s="7"/>
      <c r="J132" s="7"/>
      <c r="K132" s="7"/>
      <c r="L132" s="7"/>
      <c r="M132" s="8"/>
    </row>
    <row r="133" ht="19.5" customHeight="1">
      <c r="A133" s="7"/>
      <c r="B133" s="7"/>
      <c r="C133" s="7"/>
      <c r="D133" s="7"/>
      <c r="E133" s="7"/>
      <c r="F133" s="7"/>
      <c r="G133" s="7"/>
      <c r="H133" s="7"/>
      <c r="I133" s="7"/>
      <c r="J133" s="7"/>
      <c r="K133" s="7"/>
      <c r="L133" s="7"/>
      <c r="M133" s="8"/>
    </row>
    <row r="134" ht="19.5" customHeight="1">
      <c r="A134" s="7"/>
      <c r="B134" s="7"/>
      <c r="C134" s="7"/>
      <c r="D134" s="7"/>
      <c r="E134" s="7"/>
      <c r="F134" s="7"/>
      <c r="G134" s="7"/>
      <c r="H134" s="7"/>
      <c r="I134" s="7"/>
      <c r="J134" s="7"/>
      <c r="K134" s="7"/>
      <c r="L134" s="7"/>
      <c r="M134" s="8"/>
    </row>
    <row r="135" ht="19.5" customHeight="1">
      <c r="A135" s="7"/>
      <c r="B135" s="7"/>
      <c r="C135" s="7"/>
      <c r="D135" s="7"/>
      <c r="E135" s="7"/>
      <c r="F135" s="7"/>
      <c r="G135" s="7"/>
      <c r="H135" s="7"/>
      <c r="I135" s="7"/>
      <c r="J135" s="7"/>
      <c r="K135" s="7"/>
      <c r="L135" s="7"/>
      <c r="M135" s="8"/>
    </row>
    <row r="136" ht="19.5" customHeight="1">
      <c r="A136" s="7"/>
      <c r="B136" s="7"/>
      <c r="C136" s="7"/>
      <c r="D136" s="7"/>
      <c r="E136" s="7"/>
      <c r="F136" s="7"/>
      <c r="G136" s="7"/>
      <c r="H136" s="7"/>
      <c r="I136" s="7"/>
      <c r="J136" s="7"/>
      <c r="K136" s="7"/>
      <c r="L136" s="7"/>
      <c r="M136" s="8"/>
    </row>
    <row r="137" ht="19.5" customHeight="1">
      <c r="A137" s="7"/>
      <c r="B137" s="7"/>
      <c r="C137" s="7"/>
      <c r="D137" s="7"/>
      <c r="E137" s="7"/>
      <c r="F137" s="7"/>
      <c r="G137" s="7"/>
      <c r="H137" s="7"/>
      <c r="I137" s="7"/>
      <c r="J137" s="7"/>
      <c r="K137" s="7"/>
      <c r="L137" s="7"/>
      <c r="M137" s="8"/>
    </row>
    <row r="138" ht="19.5" customHeight="1">
      <c r="A138" s="7"/>
      <c r="B138" s="7"/>
      <c r="C138" s="7"/>
      <c r="D138" s="7"/>
      <c r="E138" s="7"/>
      <c r="F138" s="7"/>
      <c r="G138" s="7"/>
      <c r="H138" s="7"/>
      <c r="I138" s="7"/>
      <c r="J138" s="7"/>
      <c r="K138" s="7"/>
      <c r="L138" s="7"/>
      <c r="M138" s="8"/>
    </row>
    <row r="139" ht="19.5" customHeight="1">
      <c r="A139" s="7"/>
      <c r="B139" s="7"/>
      <c r="C139" s="7"/>
      <c r="D139" s="7"/>
      <c r="E139" s="7"/>
      <c r="F139" s="7"/>
      <c r="G139" s="7"/>
      <c r="H139" s="7"/>
      <c r="I139" s="7"/>
      <c r="J139" s="7"/>
      <c r="K139" s="7"/>
      <c r="L139" s="7"/>
      <c r="M139" s="8"/>
    </row>
    <row r="140" ht="19.5" customHeight="1">
      <c r="A140" s="7"/>
      <c r="B140" s="7"/>
      <c r="C140" s="7"/>
      <c r="D140" s="7"/>
      <c r="E140" s="7"/>
      <c r="F140" s="7"/>
      <c r="G140" s="7"/>
      <c r="H140" s="7"/>
      <c r="I140" s="7"/>
      <c r="J140" s="7"/>
      <c r="K140" s="7"/>
      <c r="L140" s="7"/>
      <c r="M140" s="8"/>
    </row>
    <row r="141" ht="19.5" customHeight="1">
      <c r="A141" s="7"/>
      <c r="B141" s="7"/>
      <c r="C141" s="7"/>
      <c r="D141" s="7"/>
      <c r="E141" s="7"/>
      <c r="F141" s="7"/>
      <c r="G141" s="7"/>
      <c r="H141" s="7"/>
      <c r="I141" s="7"/>
      <c r="J141" s="7"/>
      <c r="K141" s="7"/>
      <c r="L141" s="7"/>
      <c r="M141" s="8"/>
    </row>
    <row r="142" ht="19.5" customHeight="1">
      <c r="A142" s="7"/>
      <c r="B142" s="7"/>
      <c r="C142" s="7"/>
      <c r="D142" s="7"/>
      <c r="E142" s="7"/>
      <c r="F142" s="7"/>
      <c r="G142" s="7"/>
      <c r="H142" s="7"/>
      <c r="I142" s="7"/>
      <c r="J142" s="7"/>
      <c r="K142" s="7"/>
      <c r="L142" s="7"/>
      <c r="M142" s="8"/>
    </row>
    <row r="143" ht="19.5" customHeight="1">
      <c r="A143" s="7"/>
      <c r="B143" s="7"/>
      <c r="C143" s="7"/>
      <c r="D143" s="7"/>
      <c r="E143" s="7"/>
      <c r="F143" s="7"/>
      <c r="G143" s="7"/>
      <c r="H143" s="7"/>
      <c r="I143" s="7"/>
      <c r="J143" s="7"/>
      <c r="K143" s="7"/>
      <c r="L143" s="7"/>
      <c r="M143" s="8"/>
    </row>
    <row r="144" ht="19.5" customHeight="1">
      <c r="A144" s="7"/>
      <c r="B144" s="7"/>
      <c r="C144" s="7"/>
      <c r="D144" s="7"/>
      <c r="E144" s="7"/>
      <c r="F144" s="7"/>
      <c r="G144" s="7"/>
      <c r="H144" s="7"/>
      <c r="I144" s="7"/>
      <c r="J144" s="7"/>
      <c r="K144" s="7"/>
      <c r="L144" s="7"/>
      <c r="M144" s="8"/>
    </row>
    <row r="145" ht="19.5" customHeight="1">
      <c r="A145" s="7"/>
      <c r="B145" s="7"/>
      <c r="C145" s="7"/>
      <c r="D145" s="7"/>
      <c r="E145" s="7"/>
      <c r="F145" s="7"/>
      <c r="G145" s="7"/>
      <c r="H145" s="7"/>
      <c r="I145" s="7"/>
      <c r="J145" s="7"/>
      <c r="K145" s="7"/>
      <c r="L145" s="7"/>
      <c r="M145" s="8"/>
    </row>
    <row r="146" ht="19.5" customHeight="1">
      <c r="A146" s="7"/>
      <c r="B146" s="7"/>
      <c r="C146" s="7"/>
      <c r="D146" s="7"/>
      <c r="E146" s="7"/>
      <c r="F146" s="7"/>
      <c r="G146" s="7"/>
      <c r="H146" s="7"/>
      <c r="I146" s="7"/>
      <c r="J146" s="7"/>
      <c r="K146" s="7"/>
      <c r="L146" s="7"/>
      <c r="M146" s="8"/>
    </row>
    <row r="147" ht="19.5" customHeight="1">
      <c r="A147" s="7"/>
      <c r="B147" s="7"/>
      <c r="C147" s="7"/>
      <c r="D147" s="7"/>
      <c r="E147" s="7"/>
      <c r="F147" s="7"/>
      <c r="G147" s="7"/>
      <c r="H147" s="7"/>
      <c r="I147" s="7"/>
      <c r="J147" s="7"/>
      <c r="K147" s="7"/>
      <c r="L147" s="7"/>
      <c r="M147" s="8"/>
    </row>
    <row r="148" ht="19.5" customHeight="1">
      <c r="A148" s="7"/>
      <c r="B148" s="7"/>
      <c r="C148" s="7"/>
      <c r="D148" s="7"/>
      <c r="E148" s="7"/>
      <c r="F148" s="7"/>
      <c r="G148" s="7"/>
      <c r="H148" s="7"/>
      <c r="I148" s="7"/>
      <c r="J148" s="7"/>
      <c r="K148" s="7"/>
      <c r="L148" s="7"/>
      <c r="M148" s="8"/>
    </row>
    <row r="149" ht="19.5" customHeight="1">
      <c r="A149" s="7"/>
      <c r="B149" s="7"/>
      <c r="C149" s="7"/>
      <c r="D149" s="7"/>
      <c r="E149" s="7"/>
      <c r="F149" s="7"/>
      <c r="G149" s="7"/>
      <c r="H149" s="7"/>
      <c r="I149" s="7"/>
      <c r="J149" s="7"/>
      <c r="K149" s="7"/>
      <c r="L149" s="7"/>
      <c r="M149" s="8"/>
    </row>
    <row r="150" ht="19.5" customHeight="1">
      <c r="A150" s="7"/>
      <c r="B150" s="7"/>
      <c r="C150" s="7"/>
      <c r="D150" s="7"/>
      <c r="E150" s="7"/>
      <c r="F150" s="7"/>
      <c r="G150" s="7"/>
      <c r="H150" s="7"/>
      <c r="I150" s="7"/>
      <c r="J150" s="7"/>
      <c r="K150" s="7"/>
      <c r="L150" s="7"/>
      <c r="M150" s="8"/>
    </row>
    <row r="151" ht="19.5" customHeight="1">
      <c r="A151" s="7"/>
      <c r="B151" s="7"/>
      <c r="C151" s="7"/>
      <c r="D151" s="7"/>
      <c r="E151" s="7"/>
      <c r="F151" s="7"/>
      <c r="G151" s="7"/>
      <c r="H151" s="7"/>
      <c r="I151" s="7"/>
      <c r="J151" s="7"/>
      <c r="K151" s="7"/>
      <c r="L151" s="7"/>
      <c r="M151" s="8"/>
    </row>
    <row r="152" ht="19.5" customHeight="1">
      <c r="A152" s="7"/>
      <c r="B152" s="7"/>
      <c r="C152" s="7"/>
      <c r="D152" s="7"/>
      <c r="E152" s="7"/>
      <c r="F152" s="7"/>
      <c r="G152" s="7"/>
      <c r="H152" s="7"/>
      <c r="I152" s="7"/>
      <c r="J152" s="7"/>
      <c r="K152" s="7"/>
      <c r="L152" s="7"/>
      <c r="M152" s="8"/>
    </row>
    <row r="153" ht="19.5" customHeight="1">
      <c r="A153" s="7"/>
      <c r="B153" s="7"/>
      <c r="C153" s="7"/>
      <c r="D153" s="7"/>
      <c r="E153" s="7"/>
      <c r="F153" s="7"/>
      <c r="G153" s="7"/>
      <c r="H153" s="7"/>
      <c r="I153" s="7"/>
      <c r="J153" s="7"/>
      <c r="K153" s="7"/>
      <c r="L153" s="7"/>
      <c r="M153" s="8"/>
    </row>
    <row r="154" ht="19.5" customHeight="1">
      <c r="A154" s="7"/>
      <c r="B154" s="7"/>
      <c r="C154" s="7"/>
      <c r="D154" s="7"/>
      <c r="E154" s="7"/>
      <c r="F154" s="7"/>
      <c r="G154" s="7"/>
      <c r="H154" s="7"/>
      <c r="I154" s="7"/>
      <c r="J154" s="7"/>
      <c r="K154" s="7"/>
      <c r="L154" s="7"/>
      <c r="M154" s="8"/>
    </row>
    <row r="155" ht="19.5" customHeight="1">
      <c r="A155" s="7"/>
      <c r="B155" s="7"/>
      <c r="C155" s="7"/>
      <c r="D155" s="7"/>
      <c r="E155" s="7"/>
      <c r="F155" s="7"/>
      <c r="G155" s="7"/>
      <c r="H155" s="7"/>
      <c r="I155" s="7"/>
      <c r="J155" s="7"/>
      <c r="K155" s="7"/>
      <c r="L155" s="7"/>
      <c r="M155" s="8"/>
    </row>
    <row r="156" ht="19.5" customHeight="1">
      <c r="A156" s="7"/>
      <c r="B156" s="7"/>
      <c r="C156" s="7"/>
      <c r="D156" s="7"/>
      <c r="E156" s="7"/>
      <c r="F156" s="7"/>
      <c r="G156" s="7"/>
      <c r="H156" s="7"/>
      <c r="I156" s="7"/>
      <c r="J156" s="7"/>
      <c r="K156" s="7"/>
      <c r="L156" s="7"/>
      <c r="M156" s="8"/>
    </row>
    <row r="157" ht="19.5" customHeight="1">
      <c r="A157" s="7"/>
      <c r="B157" s="7"/>
      <c r="C157" s="7"/>
      <c r="D157" s="7"/>
      <c r="E157" s="7"/>
      <c r="F157" s="7"/>
      <c r="G157" s="7"/>
      <c r="H157" s="7"/>
      <c r="I157" s="7"/>
      <c r="J157" s="7"/>
      <c r="K157" s="7"/>
      <c r="L157" s="7"/>
      <c r="M157" s="8"/>
    </row>
    <row r="158" ht="19.5" customHeight="1">
      <c r="A158" s="7"/>
      <c r="B158" s="7"/>
      <c r="C158" s="7"/>
      <c r="D158" s="7"/>
      <c r="E158" s="7"/>
      <c r="F158" s="7"/>
      <c r="G158" s="7"/>
      <c r="H158" s="7"/>
      <c r="I158" s="7"/>
      <c r="J158" s="7"/>
      <c r="K158" s="7"/>
      <c r="L158" s="7"/>
      <c r="M158" s="8"/>
    </row>
    <row r="159" ht="19.5" customHeight="1">
      <c r="A159" s="7"/>
      <c r="B159" s="7"/>
      <c r="C159" s="7"/>
      <c r="D159" s="7"/>
      <c r="E159" s="7"/>
      <c r="F159" s="7"/>
      <c r="G159" s="7"/>
      <c r="H159" s="7"/>
      <c r="I159" s="7"/>
      <c r="J159" s="7"/>
      <c r="K159" s="7"/>
      <c r="L159" s="7"/>
      <c r="M159" s="8"/>
    </row>
    <row r="160" ht="19.5" customHeight="1">
      <c r="A160" s="7"/>
      <c r="B160" s="7"/>
      <c r="C160" s="7"/>
      <c r="D160" s="7"/>
      <c r="E160" s="7"/>
      <c r="F160" s="7"/>
      <c r="G160" s="7"/>
      <c r="H160" s="7"/>
      <c r="I160" s="7"/>
      <c r="J160" s="7"/>
      <c r="K160" s="7"/>
      <c r="L160" s="7"/>
      <c r="M160" s="8"/>
    </row>
    <row r="161" ht="19.5" customHeight="1">
      <c r="A161" s="7"/>
      <c r="B161" s="7"/>
      <c r="C161" s="7"/>
      <c r="D161" s="7"/>
      <c r="E161" s="7"/>
      <c r="F161" s="7"/>
      <c r="G161" s="7"/>
      <c r="H161" s="7"/>
      <c r="I161" s="7"/>
      <c r="J161" s="7"/>
      <c r="K161" s="7"/>
      <c r="L161" s="7"/>
      <c r="M161" s="8"/>
    </row>
    <row r="162" ht="19.5" customHeight="1">
      <c r="A162" s="7"/>
      <c r="B162" s="7"/>
      <c r="C162" s="7"/>
      <c r="D162" s="7"/>
      <c r="E162" s="7"/>
      <c r="F162" s="7"/>
      <c r="G162" s="7"/>
      <c r="H162" s="7"/>
      <c r="I162" s="7"/>
      <c r="J162" s="7"/>
      <c r="K162" s="7"/>
      <c r="L162" s="7"/>
      <c r="M162" s="8"/>
    </row>
    <row r="163" ht="19.5" customHeight="1">
      <c r="A163" s="7"/>
      <c r="B163" s="7"/>
      <c r="C163" s="7"/>
      <c r="D163" s="7"/>
      <c r="E163" s="7"/>
      <c r="F163" s="7"/>
      <c r="G163" s="7"/>
      <c r="H163" s="7"/>
      <c r="I163" s="7"/>
      <c r="J163" s="7"/>
      <c r="K163" s="7"/>
      <c r="L163" s="7"/>
      <c r="M163" s="8"/>
    </row>
    <row r="164" ht="19.5" customHeight="1">
      <c r="A164" s="7"/>
      <c r="B164" s="7"/>
      <c r="C164" s="7"/>
      <c r="D164" s="7"/>
      <c r="E164" s="7"/>
      <c r="F164" s="7"/>
      <c r="G164" s="7"/>
      <c r="H164" s="7"/>
      <c r="I164" s="7"/>
      <c r="J164" s="7"/>
      <c r="K164" s="7"/>
      <c r="L164" s="7"/>
      <c r="M164" s="8"/>
    </row>
    <row r="165" ht="19.5" customHeight="1">
      <c r="A165" s="7"/>
      <c r="B165" s="7"/>
      <c r="C165" s="7"/>
      <c r="D165" s="7"/>
      <c r="E165" s="7"/>
      <c r="F165" s="7"/>
      <c r="G165" s="7"/>
      <c r="H165" s="7"/>
      <c r="I165" s="7"/>
      <c r="J165" s="7"/>
      <c r="K165" s="7"/>
      <c r="L165" s="7"/>
      <c r="M165" s="8"/>
    </row>
    <row r="166" ht="19.5" customHeight="1">
      <c r="A166" s="7"/>
      <c r="B166" s="7"/>
      <c r="C166" s="7"/>
      <c r="D166" s="7"/>
      <c r="E166" s="7"/>
      <c r="F166" s="7"/>
      <c r="G166" s="7"/>
      <c r="H166" s="7"/>
      <c r="I166" s="7"/>
      <c r="J166" s="7"/>
      <c r="K166" s="7"/>
      <c r="L166" s="7"/>
      <c r="M166" s="8"/>
    </row>
    <row r="167" ht="19.5" customHeight="1">
      <c r="A167" s="7"/>
      <c r="B167" s="7"/>
      <c r="C167" s="7"/>
      <c r="D167" s="7"/>
      <c r="E167" s="7"/>
      <c r="F167" s="7"/>
      <c r="G167" s="7"/>
      <c r="H167" s="7"/>
      <c r="I167" s="7"/>
      <c r="J167" s="7"/>
      <c r="K167" s="7"/>
      <c r="L167" s="7"/>
      <c r="M167" s="8"/>
    </row>
    <row r="168" ht="19.5" customHeight="1">
      <c r="A168" s="7"/>
      <c r="B168" s="7"/>
      <c r="C168" s="7"/>
      <c r="D168" s="7"/>
      <c r="E168" s="7"/>
      <c r="F168" s="7"/>
      <c r="G168" s="7"/>
      <c r="H168" s="7"/>
      <c r="I168" s="7"/>
      <c r="J168" s="7"/>
      <c r="K168" s="7"/>
      <c r="L168" s="7"/>
      <c r="M168" s="8"/>
    </row>
    <row r="169" ht="19.5" customHeight="1">
      <c r="A169" s="7"/>
      <c r="B169" s="7"/>
      <c r="C169" s="7"/>
      <c r="D169" s="7"/>
      <c r="E169" s="7"/>
      <c r="F169" s="7"/>
      <c r="G169" s="7"/>
      <c r="H169" s="7"/>
      <c r="I169" s="7"/>
      <c r="J169" s="7"/>
      <c r="K169" s="7"/>
      <c r="L169" s="7"/>
      <c r="M169" s="8"/>
    </row>
    <row r="170" ht="19.5" customHeight="1">
      <c r="A170" s="7"/>
      <c r="B170" s="7"/>
      <c r="C170" s="7"/>
      <c r="D170" s="7"/>
      <c r="E170" s="7"/>
      <c r="F170" s="7"/>
      <c r="G170" s="7"/>
      <c r="H170" s="7"/>
      <c r="I170" s="7"/>
      <c r="J170" s="7"/>
      <c r="K170" s="7"/>
      <c r="L170" s="7"/>
      <c r="M170" s="8"/>
    </row>
    <row r="171" ht="19.5" customHeight="1">
      <c r="A171" s="7"/>
      <c r="B171" s="7"/>
      <c r="C171" s="7"/>
      <c r="D171" s="7"/>
      <c r="E171" s="7"/>
      <c r="F171" s="7"/>
      <c r="G171" s="7"/>
      <c r="H171" s="7"/>
      <c r="I171" s="7"/>
      <c r="J171" s="7"/>
      <c r="K171" s="7"/>
      <c r="L171" s="7"/>
      <c r="M171" s="8"/>
    </row>
    <row r="172" ht="19.5" customHeight="1">
      <c r="A172" s="7"/>
      <c r="B172" s="7"/>
      <c r="C172" s="7"/>
      <c r="D172" s="7"/>
      <c r="E172" s="7"/>
      <c r="F172" s="7"/>
      <c r="G172" s="7"/>
      <c r="H172" s="7"/>
      <c r="I172" s="7"/>
      <c r="J172" s="7"/>
      <c r="K172" s="7"/>
      <c r="L172" s="7"/>
      <c r="M172" s="8"/>
    </row>
    <row r="173" ht="19.5" customHeight="1">
      <c r="A173" s="7"/>
      <c r="B173" s="7"/>
      <c r="C173" s="7"/>
      <c r="D173" s="7"/>
      <c r="E173" s="7"/>
      <c r="F173" s="7"/>
      <c r="G173" s="7"/>
      <c r="H173" s="7"/>
      <c r="I173" s="7"/>
      <c r="J173" s="7"/>
      <c r="K173" s="7"/>
      <c r="L173" s="7"/>
      <c r="M173" s="8"/>
    </row>
    <row r="174" ht="19.5" customHeight="1">
      <c r="A174" s="7"/>
      <c r="B174" s="7"/>
      <c r="C174" s="7"/>
      <c r="D174" s="7"/>
      <c r="E174" s="7"/>
      <c r="F174" s="7"/>
      <c r="G174" s="7"/>
      <c r="H174" s="7"/>
      <c r="I174" s="7"/>
      <c r="J174" s="7"/>
      <c r="K174" s="7"/>
      <c r="L174" s="7"/>
      <c r="M174" s="8"/>
    </row>
    <row r="175" ht="19.5" customHeight="1">
      <c r="A175" s="7"/>
      <c r="B175" s="7"/>
      <c r="C175" s="7"/>
      <c r="D175" s="7"/>
      <c r="E175" s="7"/>
      <c r="F175" s="7"/>
      <c r="G175" s="7"/>
      <c r="H175" s="7"/>
      <c r="I175" s="7"/>
      <c r="J175" s="7"/>
      <c r="K175" s="7"/>
      <c r="L175" s="7"/>
      <c r="M175" s="8"/>
    </row>
    <row r="176" ht="19.5" customHeight="1">
      <c r="A176" s="7"/>
      <c r="B176" s="7"/>
      <c r="C176" s="7"/>
      <c r="D176" s="7"/>
      <c r="E176" s="7"/>
      <c r="F176" s="7"/>
      <c r="G176" s="7"/>
      <c r="H176" s="7"/>
      <c r="I176" s="7"/>
      <c r="J176" s="7"/>
      <c r="K176" s="7"/>
      <c r="L176" s="7"/>
      <c r="M176" s="8"/>
    </row>
    <row r="177" ht="19.5" customHeight="1">
      <c r="A177" s="7"/>
      <c r="B177" s="7"/>
      <c r="C177" s="7"/>
      <c r="D177" s="7"/>
      <c r="E177" s="7"/>
      <c r="F177" s="7"/>
      <c r="G177" s="7"/>
      <c r="H177" s="7"/>
      <c r="I177" s="7"/>
      <c r="J177" s="7"/>
      <c r="K177" s="7"/>
      <c r="L177" s="7"/>
      <c r="M177" s="8"/>
    </row>
    <row r="178" ht="19.5" customHeight="1">
      <c r="A178" s="7"/>
      <c r="B178" s="7"/>
      <c r="C178" s="7"/>
      <c r="D178" s="7"/>
      <c r="E178" s="7"/>
      <c r="F178" s="7"/>
      <c r="G178" s="7"/>
      <c r="H178" s="7"/>
      <c r="I178" s="7"/>
      <c r="J178" s="7"/>
      <c r="K178" s="7"/>
      <c r="L178" s="7"/>
      <c r="M178" s="8"/>
    </row>
    <row r="179" ht="19.5" customHeight="1">
      <c r="A179" s="7"/>
      <c r="B179" s="7"/>
      <c r="C179" s="7"/>
      <c r="D179" s="7"/>
      <c r="E179" s="7"/>
      <c r="F179" s="7"/>
      <c r="G179" s="7"/>
      <c r="H179" s="7"/>
      <c r="I179" s="7"/>
      <c r="J179" s="7"/>
      <c r="K179" s="7"/>
      <c r="L179" s="7"/>
      <c r="M179" s="8"/>
    </row>
    <row r="180" ht="19.5" customHeight="1">
      <c r="A180" s="7"/>
      <c r="B180" s="7"/>
      <c r="C180" s="7"/>
      <c r="D180" s="7"/>
      <c r="E180" s="7"/>
      <c r="F180" s="7"/>
      <c r="G180" s="7"/>
      <c r="H180" s="7"/>
      <c r="I180" s="7"/>
      <c r="J180" s="7"/>
      <c r="K180" s="7"/>
      <c r="L180" s="7"/>
      <c r="M180" s="8"/>
    </row>
    <row r="181" ht="19.5" customHeight="1">
      <c r="A181" s="7"/>
      <c r="B181" s="7"/>
      <c r="C181" s="7"/>
      <c r="D181" s="7"/>
      <c r="E181" s="7"/>
      <c r="F181" s="7"/>
      <c r="G181" s="7"/>
      <c r="H181" s="7"/>
      <c r="I181" s="7"/>
      <c r="J181" s="7"/>
      <c r="K181" s="7"/>
      <c r="L181" s="7"/>
      <c r="M181" s="8"/>
    </row>
    <row r="182" ht="19.5" customHeight="1">
      <c r="A182" s="7"/>
      <c r="B182" s="7"/>
      <c r="C182" s="7"/>
      <c r="D182" s="7"/>
      <c r="E182" s="7"/>
      <c r="F182" s="7"/>
      <c r="G182" s="7"/>
      <c r="H182" s="7"/>
      <c r="I182" s="7"/>
      <c r="J182" s="7"/>
      <c r="K182" s="7"/>
      <c r="L182" s="7"/>
      <c r="M182" s="8"/>
    </row>
    <row r="183" ht="19.5" customHeight="1">
      <c r="A183" s="7"/>
      <c r="B183" s="7"/>
      <c r="C183" s="7"/>
      <c r="D183" s="7"/>
      <c r="E183" s="7"/>
      <c r="F183" s="7"/>
      <c r="G183" s="7"/>
      <c r="H183" s="7"/>
      <c r="I183" s="7"/>
      <c r="J183" s="7"/>
      <c r="K183" s="7"/>
      <c r="L183" s="7"/>
      <c r="M183" s="8"/>
    </row>
    <row r="184" ht="19.5" customHeight="1">
      <c r="A184" s="7"/>
      <c r="B184" s="7"/>
      <c r="C184" s="7"/>
      <c r="D184" s="7"/>
      <c r="E184" s="7"/>
      <c r="F184" s="7"/>
      <c r="G184" s="7"/>
      <c r="H184" s="7"/>
      <c r="I184" s="7"/>
      <c r="J184" s="7"/>
      <c r="K184" s="7"/>
      <c r="L184" s="7"/>
      <c r="M184" s="8"/>
    </row>
    <row r="185" ht="19.5" customHeight="1">
      <c r="A185" s="7"/>
      <c r="B185" s="7"/>
      <c r="C185" s="7"/>
      <c r="D185" s="7"/>
      <c r="E185" s="7"/>
      <c r="F185" s="7"/>
      <c r="G185" s="7"/>
      <c r="H185" s="7"/>
      <c r="I185" s="7"/>
      <c r="J185" s="7"/>
      <c r="K185" s="7"/>
      <c r="L185" s="7"/>
      <c r="M185" s="8"/>
    </row>
    <row r="186" ht="19.5" customHeight="1">
      <c r="A186" s="7"/>
      <c r="B186" s="7"/>
      <c r="C186" s="7"/>
      <c r="D186" s="7"/>
      <c r="E186" s="7"/>
      <c r="F186" s="7"/>
      <c r="G186" s="7"/>
      <c r="H186" s="7"/>
      <c r="I186" s="7"/>
      <c r="J186" s="7"/>
      <c r="K186" s="7"/>
      <c r="L186" s="7"/>
      <c r="M186" s="8"/>
    </row>
    <row r="187" ht="19.5" customHeight="1">
      <c r="A187" s="7"/>
      <c r="B187" s="7"/>
      <c r="C187" s="7"/>
      <c r="D187" s="7"/>
      <c r="E187" s="7"/>
      <c r="F187" s="7"/>
      <c r="G187" s="7"/>
      <c r="H187" s="7"/>
      <c r="I187" s="7"/>
      <c r="J187" s="7"/>
      <c r="K187" s="7"/>
      <c r="L187" s="7"/>
      <c r="M187" s="8"/>
    </row>
    <row r="188" ht="19.5" customHeight="1">
      <c r="A188" s="7"/>
      <c r="B188" s="7"/>
      <c r="C188" s="7"/>
      <c r="D188" s="7"/>
      <c r="E188" s="7"/>
      <c r="F188" s="7"/>
      <c r="G188" s="7"/>
      <c r="H188" s="7"/>
      <c r="I188" s="7"/>
      <c r="J188" s="7"/>
      <c r="K188" s="7"/>
      <c r="L188" s="7"/>
      <c r="M188" s="8"/>
    </row>
    <row r="189" ht="19.5" customHeight="1">
      <c r="A189" s="7"/>
      <c r="B189" s="7"/>
      <c r="C189" s="7"/>
      <c r="D189" s="7"/>
      <c r="E189" s="7"/>
      <c r="F189" s="7"/>
      <c r="G189" s="7"/>
      <c r="H189" s="7"/>
      <c r="I189" s="7"/>
      <c r="J189" s="7"/>
      <c r="K189" s="7"/>
      <c r="L189" s="7"/>
      <c r="M189" s="8"/>
    </row>
    <row r="190" ht="19.5" customHeight="1">
      <c r="A190" s="7"/>
      <c r="B190" s="7"/>
      <c r="C190" s="7"/>
      <c r="D190" s="7"/>
      <c r="E190" s="7"/>
      <c r="F190" s="7"/>
      <c r="G190" s="7"/>
      <c r="H190" s="7"/>
      <c r="I190" s="7"/>
      <c r="J190" s="7"/>
      <c r="K190" s="7"/>
      <c r="L190" s="7"/>
      <c r="M190" s="8"/>
    </row>
    <row r="191" ht="19.5" customHeight="1">
      <c r="A191" s="7"/>
      <c r="B191" s="7"/>
      <c r="C191" s="7"/>
      <c r="D191" s="7"/>
      <c r="E191" s="7"/>
      <c r="F191" s="7"/>
      <c r="G191" s="7"/>
      <c r="H191" s="7"/>
      <c r="I191" s="7"/>
      <c r="J191" s="7"/>
      <c r="K191" s="7"/>
      <c r="L191" s="7"/>
      <c r="M191" s="8"/>
    </row>
    <row r="192" ht="19.5" customHeight="1">
      <c r="A192" s="7"/>
      <c r="B192" s="7"/>
      <c r="C192" s="7"/>
      <c r="D192" s="7"/>
      <c r="E192" s="7"/>
      <c r="F192" s="7"/>
      <c r="G192" s="7"/>
      <c r="H192" s="7"/>
      <c r="I192" s="7"/>
      <c r="J192" s="7"/>
      <c r="K192" s="7"/>
      <c r="L192" s="7"/>
      <c r="M192" s="8"/>
    </row>
    <row r="193" ht="19.5" customHeight="1">
      <c r="A193" s="7"/>
      <c r="B193" s="7"/>
      <c r="C193" s="7"/>
      <c r="D193" s="7"/>
      <c r="E193" s="7"/>
      <c r="F193" s="7"/>
      <c r="G193" s="7"/>
      <c r="H193" s="7"/>
      <c r="I193" s="7"/>
      <c r="J193" s="7"/>
      <c r="K193" s="7"/>
      <c r="L193" s="7"/>
      <c r="M193" s="8"/>
    </row>
    <row r="194" ht="19.5" customHeight="1">
      <c r="A194" s="7"/>
      <c r="B194" s="7"/>
      <c r="C194" s="7"/>
      <c r="D194" s="7"/>
      <c r="E194" s="7"/>
      <c r="F194" s="7"/>
      <c r="G194" s="7"/>
      <c r="H194" s="7"/>
      <c r="I194" s="7"/>
      <c r="J194" s="7"/>
      <c r="K194" s="7"/>
      <c r="L194" s="7"/>
      <c r="M194" s="8"/>
    </row>
    <row r="195" ht="19.5" customHeight="1">
      <c r="A195" s="7"/>
      <c r="B195" s="7"/>
      <c r="C195" s="7"/>
      <c r="D195" s="7"/>
      <c r="E195" s="7"/>
      <c r="F195" s="7"/>
      <c r="G195" s="7"/>
      <c r="H195" s="7"/>
      <c r="I195" s="7"/>
      <c r="J195" s="7"/>
      <c r="K195" s="7"/>
      <c r="L195" s="7"/>
      <c r="M195" s="8"/>
    </row>
    <row r="196" ht="19.5" customHeight="1">
      <c r="A196" s="7"/>
      <c r="B196" s="7"/>
      <c r="C196" s="7"/>
      <c r="D196" s="7"/>
      <c r="E196" s="7"/>
      <c r="F196" s="7"/>
      <c r="G196" s="7"/>
      <c r="H196" s="7"/>
      <c r="I196" s="7"/>
      <c r="J196" s="7"/>
      <c r="K196" s="7"/>
      <c r="L196" s="7"/>
      <c r="M196" s="8"/>
    </row>
    <row r="197" ht="19.5" customHeight="1">
      <c r="A197" s="7"/>
      <c r="B197" s="7"/>
      <c r="C197" s="7"/>
      <c r="D197" s="7"/>
      <c r="E197" s="7"/>
      <c r="F197" s="7"/>
      <c r="G197" s="7"/>
      <c r="H197" s="7"/>
      <c r="I197" s="7"/>
      <c r="J197" s="7"/>
      <c r="K197" s="7"/>
      <c r="L197" s="7"/>
      <c r="M197" s="8"/>
    </row>
    <row r="198" ht="19.5" customHeight="1">
      <c r="A198" s="7"/>
      <c r="B198" s="7"/>
      <c r="C198" s="7"/>
      <c r="D198" s="7"/>
      <c r="E198" s="7"/>
      <c r="F198" s="7"/>
      <c r="G198" s="7"/>
      <c r="H198" s="7"/>
      <c r="I198" s="7"/>
      <c r="J198" s="7"/>
      <c r="K198" s="7"/>
      <c r="L198" s="7"/>
      <c r="M198" s="8"/>
    </row>
    <row r="199" ht="19.5" customHeight="1">
      <c r="A199" s="7"/>
      <c r="B199" s="7"/>
      <c r="C199" s="7"/>
      <c r="D199" s="7"/>
      <c r="E199" s="7"/>
      <c r="F199" s="7"/>
      <c r="G199" s="7"/>
      <c r="H199" s="7"/>
      <c r="I199" s="7"/>
      <c r="J199" s="7"/>
      <c r="K199" s="7"/>
      <c r="L199" s="7"/>
      <c r="M199" s="8"/>
    </row>
    <row r="200" ht="24.0" customHeight="1">
      <c r="A200" s="47"/>
      <c r="B200" s="47"/>
      <c r="C200" s="47"/>
      <c r="D200" s="47"/>
      <c r="E200" s="47"/>
      <c r="F200" s="47"/>
      <c r="G200" s="47"/>
      <c r="H200" s="47"/>
      <c r="I200" s="47"/>
      <c r="J200" s="47"/>
      <c r="K200" s="47"/>
      <c r="L200" s="47"/>
    </row>
    <row r="201" ht="24.0" customHeight="1">
      <c r="A201" s="47"/>
      <c r="B201" s="47"/>
      <c r="C201" s="47"/>
      <c r="D201" s="47"/>
      <c r="E201" s="47"/>
      <c r="F201" s="47"/>
      <c r="G201" s="47"/>
      <c r="H201" s="47"/>
      <c r="I201" s="47"/>
      <c r="J201" s="47"/>
      <c r="K201" s="47"/>
      <c r="L201" s="47"/>
    </row>
    <row r="202" ht="24.0" customHeight="1">
      <c r="A202" s="47"/>
      <c r="B202" s="47"/>
      <c r="C202" s="47"/>
      <c r="D202" s="47"/>
      <c r="E202" s="47"/>
      <c r="F202" s="47"/>
      <c r="G202" s="47"/>
      <c r="H202" s="47"/>
      <c r="I202" s="47"/>
      <c r="J202" s="47"/>
      <c r="K202" s="47"/>
      <c r="L202" s="47"/>
    </row>
    <row r="203" ht="24.0" customHeight="1">
      <c r="A203" s="47"/>
      <c r="B203" s="47"/>
      <c r="C203" s="47"/>
      <c r="D203" s="47"/>
      <c r="E203" s="47"/>
      <c r="F203" s="47"/>
      <c r="G203" s="47"/>
      <c r="H203" s="47"/>
      <c r="I203" s="47"/>
      <c r="J203" s="47"/>
      <c r="K203" s="47"/>
      <c r="L203" s="47"/>
    </row>
    <row r="204" ht="24.0" customHeight="1">
      <c r="A204" s="47"/>
      <c r="B204" s="47"/>
      <c r="C204" s="47"/>
      <c r="D204" s="47"/>
      <c r="E204" s="47"/>
      <c r="F204" s="47"/>
      <c r="G204" s="47"/>
      <c r="H204" s="47"/>
      <c r="I204" s="47"/>
      <c r="J204" s="47"/>
      <c r="K204" s="47"/>
      <c r="L204" s="47"/>
    </row>
    <row r="205" ht="24.0" customHeight="1">
      <c r="A205" s="47"/>
      <c r="B205" s="47"/>
      <c r="C205" s="47"/>
      <c r="D205" s="47"/>
      <c r="E205" s="47"/>
      <c r="F205" s="47"/>
      <c r="G205" s="47"/>
      <c r="H205" s="47"/>
      <c r="I205" s="47"/>
      <c r="J205" s="47"/>
      <c r="K205" s="47"/>
      <c r="L205" s="47"/>
    </row>
    <row r="206" ht="24.0" customHeight="1">
      <c r="A206" s="47"/>
      <c r="B206" s="47"/>
      <c r="C206" s="47"/>
      <c r="D206" s="47"/>
      <c r="E206" s="47"/>
      <c r="F206" s="47"/>
      <c r="G206" s="47"/>
      <c r="H206" s="47"/>
      <c r="I206" s="47"/>
      <c r="J206" s="47"/>
      <c r="K206" s="47"/>
      <c r="L206" s="47"/>
    </row>
    <row r="207" ht="24.0" customHeight="1">
      <c r="A207" s="47"/>
      <c r="B207" s="47"/>
      <c r="C207" s="47"/>
      <c r="D207" s="47"/>
      <c r="E207" s="47"/>
      <c r="F207" s="47"/>
      <c r="G207" s="47"/>
      <c r="H207" s="47"/>
      <c r="I207" s="47"/>
      <c r="J207" s="47"/>
      <c r="K207" s="47"/>
      <c r="L207" s="47"/>
    </row>
    <row r="208" ht="24.0" customHeight="1">
      <c r="A208" s="47"/>
      <c r="B208" s="47"/>
      <c r="C208" s="47"/>
      <c r="D208" s="47"/>
      <c r="E208" s="47"/>
      <c r="F208" s="47"/>
      <c r="G208" s="47"/>
      <c r="H208" s="47"/>
      <c r="I208" s="47"/>
      <c r="J208" s="47"/>
      <c r="K208" s="47"/>
      <c r="L208" s="47"/>
    </row>
    <row r="209" ht="24.0" customHeight="1">
      <c r="A209" s="47"/>
      <c r="B209" s="47"/>
      <c r="C209" s="47"/>
      <c r="D209" s="47"/>
      <c r="E209" s="47"/>
      <c r="F209" s="47"/>
      <c r="G209" s="47"/>
      <c r="H209" s="47"/>
      <c r="I209" s="47"/>
      <c r="J209" s="47"/>
      <c r="K209" s="47"/>
      <c r="L209" s="47"/>
    </row>
    <row r="210" ht="24.0" customHeight="1">
      <c r="A210" s="47"/>
      <c r="B210" s="47"/>
      <c r="C210" s="47"/>
      <c r="D210" s="47"/>
      <c r="E210" s="47"/>
      <c r="F210" s="47"/>
      <c r="G210" s="47"/>
      <c r="H210" s="47"/>
      <c r="I210" s="47"/>
      <c r="J210" s="47"/>
      <c r="K210" s="47"/>
      <c r="L210" s="47"/>
    </row>
    <row r="211" ht="24.0" customHeight="1">
      <c r="A211" s="47"/>
      <c r="B211" s="47"/>
      <c r="C211" s="47"/>
      <c r="D211" s="47"/>
      <c r="E211" s="47"/>
      <c r="F211" s="47"/>
      <c r="G211" s="47"/>
      <c r="H211" s="47"/>
      <c r="I211" s="47"/>
      <c r="J211" s="47"/>
      <c r="K211" s="47"/>
      <c r="L211" s="47"/>
    </row>
    <row r="212" ht="24.0" customHeight="1">
      <c r="A212" s="47"/>
      <c r="B212" s="47"/>
      <c r="C212" s="47"/>
      <c r="D212" s="47"/>
      <c r="E212" s="47"/>
      <c r="F212" s="47"/>
      <c r="G212" s="47"/>
      <c r="H212" s="47"/>
      <c r="I212" s="47"/>
      <c r="J212" s="47"/>
      <c r="K212" s="47"/>
      <c r="L212" s="47"/>
    </row>
    <row r="213" ht="24.0" customHeight="1">
      <c r="A213" s="47"/>
      <c r="B213" s="47"/>
      <c r="C213" s="47"/>
      <c r="D213" s="47"/>
      <c r="E213" s="47"/>
      <c r="F213" s="47"/>
      <c r="G213" s="47"/>
      <c r="H213" s="47"/>
      <c r="I213" s="47"/>
      <c r="J213" s="47"/>
      <c r="K213" s="47"/>
      <c r="L213" s="47"/>
    </row>
    <row r="214" ht="24.0" customHeight="1">
      <c r="A214" s="47"/>
      <c r="B214" s="47"/>
      <c r="C214" s="47"/>
      <c r="D214" s="47"/>
      <c r="E214" s="47"/>
      <c r="F214" s="47"/>
      <c r="G214" s="47"/>
      <c r="H214" s="47"/>
      <c r="I214" s="47"/>
      <c r="J214" s="47"/>
      <c r="K214" s="47"/>
      <c r="L214" s="47"/>
    </row>
    <row r="215" ht="24.0" customHeight="1">
      <c r="A215" s="47"/>
      <c r="B215" s="47"/>
      <c r="C215" s="47"/>
      <c r="D215" s="47"/>
      <c r="E215" s="47"/>
      <c r="F215" s="47"/>
      <c r="G215" s="47"/>
      <c r="H215" s="47"/>
      <c r="I215" s="47"/>
      <c r="J215" s="47"/>
      <c r="K215" s="47"/>
      <c r="L215" s="47"/>
    </row>
    <row r="216" ht="24.0" customHeight="1">
      <c r="A216" s="47"/>
      <c r="B216" s="47"/>
      <c r="C216" s="47"/>
      <c r="D216" s="47"/>
      <c r="E216" s="47"/>
      <c r="F216" s="47"/>
      <c r="G216" s="47"/>
      <c r="H216" s="47"/>
      <c r="I216" s="47"/>
      <c r="J216" s="47"/>
      <c r="K216" s="47"/>
      <c r="L216" s="47"/>
    </row>
    <row r="217" ht="24.0" customHeight="1">
      <c r="A217" s="47"/>
      <c r="B217" s="47"/>
      <c r="C217" s="47"/>
      <c r="D217" s="47"/>
      <c r="E217" s="47"/>
      <c r="F217" s="47"/>
      <c r="G217" s="47"/>
      <c r="H217" s="47"/>
      <c r="I217" s="47"/>
      <c r="J217" s="47"/>
      <c r="K217" s="47"/>
      <c r="L217" s="47"/>
    </row>
    <row r="218" ht="24.0" customHeight="1">
      <c r="A218" s="47"/>
      <c r="B218" s="47"/>
      <c r="C218" s="47"/>
      <c r="D218" s="47"/>
      <c r="E218" s="47"/>
      <c r="F218" s="47"/>
      <c r="G218" s="47"/>
      <c r="H218" s="47"/>
      <c r="I218" s="47"/>
      <c r="J218" s="47"/>
      <c r="K218" s="47"/>
      <c r="L218" s="47"/>
    </row>
    <row r="219" ht="24.0" customHeight="1">
      <c r="A219" s="47"/>
      <c r="B219" s="47"/>
      <c r="C219" s="47"/>
      <c r="D219" s="47"/>
      <c r="E219" s="47"/>
      <c r="F219" s="47"/>
      <c r="G219" s="47"/>
      <c r="H219" s="47"/>
      <c r="I219" s="47"/>
      <c r="J219" s="47"/>
      <c r="K219" s="47"/>
      <c r="L219" s="47"/>
    </row>
    <row r="220" ht="24.0" customHeight="1">
      <c r="A220" s="47"/>
      <c r="B220" s="47"/>
      <c r="C220" s="47"/>
      <c r="D220" s="47"/>
      <c r="E220" s="47"/>
      <c r="F220" s="47"/>
      <c r="G220" s="47"/>
      <c r="H220" s="47"/>
      <c r="I220" s="47"/>
      <c r="J220" s="47"/>
      <c r="K220" s="47"/>
      <c r="L220" s="47"/>
    </row>
    <row r="221" ht="24.0" customHeight="1">
      <c r="A221" s="47"/>
      <c r="B221" s="47"/>
      <c r="C221" s="47"/>
      <c r="D221" s="47"/>
      <c r="E221" s="47"/>
      <c r="F221" s="47"/>
      <c r="G221" s="47"/>
      <c r="H221" s="47"/>
      <c r="I221" s="47"/>
      <c r="J221" s="47"/>
      <c r="K221" s="47"/>
      <c r="L221" s="47"/>
    </row>
    <row r="222" ht="24.0" customHeight="1">
      <c r="A222" s="47"/>
      <c r="B222" s="47"/>
      <c r="C222" s="47"/>
      <c r="D222" s="47"/>
      <c r="E222" s="47"/>
      <c r="F222" s="47"/>
      <c r="G222" s="47"/>
      <c r="H222" s="47"/>
      <c r="I222" s="47"/>
      <c r="J222" s="47"/>
      <c r="K222" s="47"/>
      <c r="L222" s="47"/>
    </row>
    <row r="223" ht="24.0" customHeight="1">
      <c r="A223" s="47"/>
      <c r="B223" s="47"/>
      <c r="C223" s="47"/>
      <c r="D223" s="47"/>
      <c r="E223" s="47"/>
      <c r="F223" s="47"/>
      <c r="G223" s="47"/>
      <c r="H223" s="47"/>
      <c r="I223" s="47"/>
      <c r="J223" s="47"/>
      <c r="K223" s="47"/>
      <c r="L223" s="47"/>
    </row>
    <row r="224" ht="24.0" customHeight="1">
      <c r="A224" s="47"/>
      <c r="B224" s="47"/>
      <c r="C224" s="47"/>
      <c r="D224" s="47"/>
      <c r="E224" s="47"/>
      <c r="F224" s="47"/>
      <c r="G224" s="47"/>
      <c r="H224" s="47"/>
      <c r="I224" s="47"/>
      <c r="J224" s="47"/>
      <c r="K224" s="47"/>
      <c r="L224" s="47"/>
    </row>
    <row r="225" ht="24.0" customHeight="1">
      <c r="A225" s="47"/>
      <c r="B225" s="47"/>
      <c r="C225" s="47"/>
      <c r="D225" s="47"/>
      <c r="E225" s="47"/>
      <c r="F225" s="47"/>
      <c r="G225" s="47"/>
      <c r="H225" s="47"/>
      <c r="I225" s="47"/>
      <c r="J225" s="47"/>
      <c r="K225" s="47"/>
      <c r="L225" s="47"/>
    </row>
    <row r="226" ht="24.0" customHeight="1">
      <c r="A226" s="47"/>
      <c r="B226" s="47"/>
      <c r="C226" s="47"/>
      <c r="D226" s="47"/>
      <c r="E226" s="47"/>
      <c r="F226" s="47"/>
      <c r="G226" s="47"/>
      <c r="H226" s="47"/>
      <c r="I226" s="47"/>
      <c r="J226" s="47"/>
      <c r="K226" s="47"/>
      <c r="L226" s="47"/>
    </row>
    <row r="227" ht="24.0" customHeight="1">
      <c r="A227" s="47"/>
      <c r="B227" s="47"/>
      <c r="C227" s="47"/>
      <c r="D227" s="47"/>
      <c r="E227" s="47"/>
      <c r="F227" s="47"/>
      <c r="G227" s="47"/>
      <c r="H227" s="47"/>
      <c r="I227" s="47"/>
      <c r="J227" s="47"/>
      <c r="K227" s="47"/>
      <c r="L227" s="47"/>
    </row>
    <row r="228" ht="24.0" customHeight="1">
      <c r="A228" s="47"/>
      <c r="B228" s="47"/>
      <c r="C228" s="47"/>
      <c r="D228" s="47"/>
      <c r="E228" s="47"/>
      <c r="F228" s="47"/>
      <c r="G228" s="47"/>
      <c r="H228" s="47"/>
      <c r="I228" s="47"/>
      <c r="J228" s="47"/>
      <c r="K228" s="47"/>
      <c r="L228" s="47"/>
    </row>
    <row r="229" ht="24.0" customHeight="1">
      <c r="A229" s="47"/>
      <c r="B229" s="47"/>
      <c r="C229" s="47"/>
      <c r="D229" s="47"/>
      <c r="E229" s="47"/>
      <c r="F229" s="47"/>
      <c r="G229" s="47"/>
      <c r="H229" s="47"/>
      <c r="I229" s="47"/>
      <c r="J229" s="47"/>
      <c r="K229" s="47"/>
      <c r="L229" s="47"/>
    </row>
    <row r="230" ht="24.0" customHeight="1">
      <c r="A230" s="47"/>
      <c r="B230" s="47"/>
      <c r="C230" s="47"/>
      <c r="D230" s="47"/>
      <c r="E230" s="47"/>
      <c r="F230" s="47"/>
      <c r="G230" s="47"/>
      <c r="H230" s="47"/>
      <c r="I230" s="47"/>
      <c r="J230" s="47"/>
      <c r="K230" s="47"/>
      <c r="L230" s="47"/>
    </row>
    <row r="231" ht="24.0" customHeight="1">
      <c r="A231" s="47"/>
      <c r="B231" s="47"/>
      <c r="C231" s="47"/>
      <c r="D231" s="47"/>
      <c r="E231" s="47"/>
      <c r="F231" s="47"/>
      <c r="G231" s="47"/>
      <c r="H231" s="47"/>
      <c r="I231" s="47"/>
      <c r="J231" s="47"/>
      <c r="K231" s="47"/>
      <c r="L231" s="47"/>
    </row>
    <row r="232" ht="24.0" customHeight="1">
      <c r="A232" s="47"/>
      <c r="B232" s="47"/>
      <c r="C232" s="47"/>
      <c r="D232" s="47"/>
      <c r="E232" s="47"/>
      <c r="F232" s="47"/>
      <c r="G232" s="47"/>
      <c r="H232" s="47"/>
      <c r="I232" s="47"/>
      <c r="J232" s="47"/>
      <c r="K232" s="47"/>
      <c r="L232" s="47"/>
    </row>
    <row r="233" ht="24.0" customHeight="1">
      <c r="A233" s="47"/>
      <c r="B233" s="47"/>
      <c r="C233" s="47"/>
      <c r="D233" s="47"/>
      <c r="E233" s="47"/>
      <c r="F233" s="47"/>
      <c r="G233" s="47"/>
      <c r="H233" s="47"/>
      <c r="I233" s="47"/>
      <c r="J233" s="47"/>
      <c r="K233" s="47"/>
      <c r="L233" s="47"/>
    </row>
    <row r="234" ht="24.0" customHeight="1">
      <c r="A234" s="47"/>
      <c r="B234" s="47"/>
      <c r="C234" s="47"/>
      <c r="D234" s="47"/>
      <c r="E234" s="47"/>
      <c r="F234" s="47"/>
      <c r="G234" s="47"/>
      <c r="H234" s="47"/>
      <c r="I234" s="47"/>
      <c r="J234" s="47"/>
      <c r="K234" s="47"/>
      <c r="L234" s="47"/>
    </row>
    <row r="235" ht="24.0" customHeight="1">
      <c r="A235" s="47"/>
      <c r="B235" s="47"/>
      <c r="C235" s="47"/>
      <c r="D235" s="47"/>
      <c r="E235" s="47"/>
      <c r="F235" s="47"/>
      <c r="G235" s="47"/>
      <c r="H235" s="47"/>
      <c r="I235" s="47"/>
      <c r="J235" s="47"/>
      <c r="K235" s="47"/>
      <c r="L235" s="47"/>
    </row>
    <row r="236" ht="24.0" customHeight="1">
      <c r="A236" s="47"/>
      <c r="B236" s="47"/>
      <c r="C236" s="47"/>
      <c r="D236" s="47"/>
      <c r="E236" s="47"/>
      <c r="F236" s="47"/>
      <c r="G236" s="47"/>
      <c r="H236" s="47"/>
      <c r="I236" s="47"/>
      <c r="J236" s="47"/>
      <c r="K236" s="47"/>
      <c r="L236" s="47"/>
    </row>
    <row r="237" ht="24.0" customHeight="1">
      <c r="A237" s="47"/>
      <c r="B237" s="47"/>
      <c r="C237" s="47"/>
      <c r="D237" s="47"/>
      <c r="E237" s="47"/>
      <c r="F237" s="47"/>
      <c r="G237" s="47"/>
      <c r="H237" s="47"/>
      <c r="I237" s="47"/>
      <c r="J237" s="47"/>
      <c r="K237" s="47"/>
      <c r="L237" s="47"/>
    </row>
    <row r="238" ht="24.0" customHeight="1">
      <c r="A238" s="47"/>
      <c r="B238" s="47"/>
      <c r="C238" s="47"/>
      <c r="D238" s="47"/>
      <c r="E238" s="47"/>
      <c r="F238" s="47"/>
      <c r="G238" s="47"/>
      <c r="H238" s="47"/>
      <c r="I238" s="47"/>
      <c r="J238" s="47"/>
      <c r="K238" s="47"/>
      <c r="L238" s="47"/>
    </row>
    <row r="239" ht="24.0" customHeight="1">
      <c r="A239" s="47"/>
      <c r="B239" s="47"/>
      <c r="C239" s="47"/>
      <c r="D239" s="47"/>
      <c r="E239" s="47"/>
      <c r="F239" s="47"/>
      <c r="G239" s="47"/>
      <c r="H239" s="47"/>
      <c r="I239" s="47"/>
      <c r="J239" s="47"/>
      <c r="K239" s="47"/>
      <c r="L239" s="47"/>
    </row>
    <row r="240" ht="24.0" customHeight="1">
      <c r="A240" s="47"/>
      <c r="B240" s="47"/>
      <c r="C240" s="47"/>
      <c r="D240" s="47"/>
      <c r="E240" s="47"/>
      <c r="F240" s="47"/>
      <c r="G240" s="47"/>
      <c r="H240" s="47"/>
      <c r="I240" s="47"/>
      <c r="J240" s="47"/>
      <c r="K240" s="47"/>
      <c r="L240" s="47"/>
    </row>
    <row r="241" ht="24.0" customHeight="1">
      <c r="A241" s="47"/>
      <c r="B241" s="47"/>
      <c r="C241" s="47"/>
      <c r="D241" s="47"/>
      <c r="E241" s="47"/>
      <c r="F241" s="47"/>
      <c r="G241" s="47"/>
      <c r="H241" s="47"/>
      <c r="I241" s="47"/>
      <c r="J241" s="47"/>
      <c r="K241" s="47"/>
      <c r="L241" s="47"/>
    </row>
    <row r="242" ht="24.0" customHeight="1">
      <c r="A242" s="47"/>
      <c r="B242" s="47"/>
      <c r="C242" s="47"/>
      <c r="D242" s="47"/>
      <c r="E242" s="47"/>
      <c r="F242" s="47"/>
      <c r="G242" s="47"/>
      <c r="H242" s="47"/>
      <c r="I242" s="47"/>
      <c r="J242" s="47"/>
      <c r="K242" s="47"/>
      <c r="L242" s="47"/>
    </row>
    <row r="243" ht="24.0" customHeight="1">
      <c r="A243" s="47"/>
      <c r="B243" s="47"/>
      <c r="C243" s="47"/>
      <c r="D243" s="47"/>
      <c r="E243" s="47"/>
      <c r="F243" s="47"/>
      <c r="G243" s="47"/>
      <c r="H243" s="47"/>
      <c r="I243" s="47"/>
      <c r="J243" s="47"/>
      <c r="K243" s="47"/>
      <c r="L243" s="47"/>
    </row>
    <row r="244" ht="24.0" customHeight="1">
      <c r="A244" s="47"/>
      <c r="B244" s="47"/>
      <c r="C244" s="47"/>
      <c r="D244" s="47"/>
      <c r="E244" s="47"/>
      <c r="F244" s="47"/>
      <c r="G244" s="47"/>
      <c r="H244" s="47"/>
      <c r="I244" s="47"/>
      <c r="J244" s="47"/>
      <c r="K244" s="47"/>
      <c r="L244" s="47"/>
    </row>
    <row r="245" ht="24.0" customHeight="1">
      <c r="A245" s="47"/>
      <c r="B245" s="47"/>
      <c r="C245" s="47"/>
      <c r="D245" s="47"/>
      <c r="E245" s="47"/>
      <c r="F245" s="47"/>
      <c r="G245" s="47"/>
      <c r="H245" s="47"/>
      <c r="I245" s="47"/>
      <c r="J245" s="47"/>
      <c r="K245" s="47"/>
      <c r="L245" s="47"/>
    </row>
    <row r="246" ht="24.0" customHeight="1">
      <c r="A246" s="47"/>
      <c r="B246" s="47"/>
      <c r="C246" s="47"/>
      <c r="D246" s="47"/>
      <c r="E246" s="47"/>
      <c r="F246" s="47"/>
      <c r="G246" s="47"/>
      <c r="H246" s="47"/>
      <c r="I246" s="47"/>
      <c r="J246" s="47"/>
      <c r="K246" s="47"/>
      <c r="L246" s="47"/>
    </row>
    <row r="247" ht="24.0" customHeight="1">
      <c r="A247" s="47"/>
      <c r="B247" s="47"/>
      <c r="C247" s="47"/>
      <c r="D247" s="47"/>
      <c r="E247" s="47"/>
      <c r="F247" s="47"/>
      <c r="G247" s="47"/>
      <c r="H247" s="47"/>
      <c r="I247" s="47"/>
      <c r="J247" s="47"/>
      <c r="K247" s="47"/>
      <c r="L247" s="47"/>
    </row>
    <row r="248" ht="24.0" customHeight="1">
      <c r="A248" s="47"/>
      <c r="B248" s="47"/>
      <c r="C248" s="47"/>
      <c r="D248" s="47"/>
      <c r="E248" s="47"/>
      <c r="F248" s="47"/>
      <c r="G248" s="47"/>
      <c r="H248" s="47"/>
      <c r="I248" s="47"/>
      <c r="J248" s="47"/>
      <c r="K248" s="47"/>
      <c r="L248" s="47"/>
    </row>
    <row r="249" ht="24.0" customHeight="1">
      <c r="A249" s="47"/>
      <c r="B249" s="47"/>
      <c r="C249" s="47"/>
      <c r="D249" s="47"/>
      <c r="E249" s="47"/>
      <c r="F249" s="47"/>
      <c r="G249" s="47"/>
      <c r="H249" s="47"/>
      <c r="I249" s="47"/>
      <c r="J249" s="47"/>
      <c r="K249" s="47"/>
      <c r="L249" s="47"/>
    </row>
    <row r="250" ht="24.0" customHeight="1">
      <c r="A250" s="47"/>
      <c r="B250" s="47"/>
      <c r="C250" s="47"/>
      <c r="D250" s="47"/>
      <c r="E250" s="47"/>
      <c r="F250" s="47"/>
      <c r="G250" s="47"/>
      <c r="H250" s="47"/>
      <c r="I250" s="47"/>
      <c r="J250" s="47"/>
      <c r="K250" s="47"/>
      <c r="L250" s="47"/>
    </row>
    <row r="251" ht="24.0" customHeight="1">
      <c r="A251" s="47"/>
      <c r="B251" s="47"/>
      <c r="C251" s="47"/>
      <c r="D251" s="47"/>
      <c r="E251" s="47"/>
      <c r="F251" s="47"/>
      <c r="G251" s="47"/>
      <c r="H251" s="47"/>
      <c r="I251" s="47"/>
      <c r="J251" s="47"/>
      <c r="K251" s="47"/>
      <c r="L251" s="47"/>
    </row>
    <row r="252" ht="24.0" customHeight="1">
      <c r="A252" s="47"/>
      <c r="B252" s="47"/>
      <c r="C252" s="47"/>
      <c r="D252" s="47"/>
      <c r="E252" s="47"/>
      <c r="F252" s="47"/>
      <c r="G252" s="47"/>
      <c r="H252" s="47"/>
      <c r="I252" s="47"/>
      <c r="J252" s="47"/>
      <c r="K252" s="47"/>
      <c r="L252" s="47"/>
    </row>
    <row r="253" ht="24.0" customHeight="1">
      <c r="A253" s="47"/>
      <c r="B253" s="47"/>
      <c r="C253" s="47"/>
      <c r="D253" s="47"/>
      <c r="E253" s="47"/>
      <c r="F253" s="47"/>
      <c r="G253" s="47"/>
      <c r="H253" s="47"/>
      <c r="I253" s="47"/>
      <c r="J253" s="47"/>
      <c r="K253" s="47"/>
      <c r="L253" s="47"/>
    </row>
    <row r="254" ht="24.0" customHeight="1">
      <c r="A254" s="47"/>
      <c r="B254" s="47"/>
      <c r="C254" s="47"/>
      <c r="D254" s="47"/>
      <c r="E254" s="47"/>
      <c r="F254" s="47"/>
      <c r="G254" s="47"/>
      <c r="H254" s="47"/>
      <c r="I254" s="47"/>
      <c r="J254" s="47"/>
      <c r="K254" s="47"/>
      <c r="L254" s="47"/>
    </row>
    <row r="255" ht="24.0" customHeight="1">
      <c r="A255" s="47"/>
      <c r="B255" s="47"/>
      <c r="C255" s="47"/>
      <c r="D255" s="47"/>
      <c r="E255" s="47"/>
      <c r="F255" s="47"/>
      <c r="G255" s="47"/>
      <c r="H255" s="47"/>
      <c r="I255" s="47"/>
      <c r="J255" s="47"/>
      <c r="K255" s="47"/>
      <c r="L255" s="47"/>
    </row>
    <row r="256" ht="24.0" customHeight="1">
      <c r="A256" s="47"/>
      <c r="B256" s="47"/>
      <c r="C256" s="47"/>
      <c r="D256" s="47"/>
      <c r="E256" s="47"/>
      <c r="F256" s="47"/>
      <c r="G256" s="47"/>
      <c r="H256" s="47"/>
      <c r="I256" s="47"/>
      <c r="J256" s="47"/>
      <c r="K256" s="47"/>
      <c r="L256" s="47"/>
    </row>
    <row r="257" ht="19.5" customHeight="1">
      <c r="A257" s="34"/>
      <c r="B257" s="34"/>
      <c r="C257" s="34"/>
      <c r="D257" s="34"/>
      <c r="E257" s="34"/>
    </row>
    <row r="258" ht="19.5" customHeight="1">
      <c r="A258" s="34"/>
      <c r="B258" s="34"/>
      <c r="C258" s="34"/>
      <c r="D258" s="34"/>
      <c r="E258" s="34"/>
    </row>
    <row r="259" ht="19.5" customHeight="1">
      <c r="A259" s="34"/>
      <c r="B259" s="34"/>
      <c r="C259" s="34"/>
      <c r="D259" s="34"/>
      <c r="E259" s="34"/>
    </row>
    <row r="260" ht="19.5" customHeight="1">
      <c r="A260" s="34"/>
      <c r="B260" s="34"/>
      <c r="C260" s="34"/>
      <c r="D260" s="34"/>
      <c r="E260" s="34"/>
    </row>
    <row r="261" ht="19.5" customHeight="1">
      <c r="A261" s="34"/>
      <c r="B261" s="34"/>
      <c r="C261" s="34"/>
      <c r="D261" s="34"/>
      <c r="E261" s="34"/>
    </row>
    <row r="262" ht="19.5" customHeight="1">
      <c r="A262" s="34"/>
      <c r="B262" s="34"/>
      <c r="C262" s="34"/>
      <c r="D262" s="34"/>
      <c r="E262" s="34"/>
    </row>
    <row r="263" ht="19.5" customHeight="1">
      <c r="A263" s="34"/>
      <c r="B263" s="34"/>
      <c r="C263" s="34"/>
      <c r="D263" s="34"/>
      <c r="E263" s="34"/>
    </row>
    <row r="264" ht="19.5" customHeight="1">
      <c r="A264" s="34"/>
      <c r="B264" s="34"/>
      <c r="C264" s="34"/>
      <c r="D264" s="34"/>
      <c r="E264" s="34"/>
    </row>
    <row r="265" ht="19.5" customHeight="1">
      <c r="A265" s="34"/>
      <c r="B265" s="34"/>
      <c r="C265" s="34"/>
      <c r="D265" s="34"/>
      <c r="E265" s="34"/>
    </row>
    <row r="266" ht="19.5" customHeight="1">
      <c r="A266" s="34"/>
      <c r="B266" s="34"/>
      <c r="C266" s="34"/>
      <c r="D266" s="34"/>
      <c r="E266" s="34"/>
    </row>
    <row r="267" ht="19.5" customHeight="1">
      <c r="A267" s="34"/>
      <c r="B267" s="34"/>
      <c r="C267" s="34"/>
      <c r="D267" s="34"/>
      <c r="E267" s="34"/>
    </row>
    <row r="268" ht="19.5" customHeight="1">
      <c r="A268" s="34"/>
      <c r="B268" s="34"/>
      <c r="C268" s="34"/>
      <c r="D268" s="34"/>
      <c r="E268" s="34"/>
    </row>
    <row r="269" ht="19.5" customHeight="1">
      <c r="A269" s="34"/>
      <c r="B269" s="34"/>
      <c r="C269" s="34"/>
      <c r="D269" s="34"/>
      <c r="E269" s="34"/>
    </row>
    <row r="270" ht="19.5" customHeight="1">
      <c r="A270" s="34"/>
      <c r="B270" s="34"/>
      <c r="C270" s="34"/>
      <c r="D270" s="34"/>
      <c r="E270" s="34"/>
    </row>
    <row r="271" ht="19.5" customHeight="1">
      <c r="A271" s="34"/>
      <c r="B271" s="34"/>
      <c r="C271" s="34"/>
      <c r="D271" s="34"/>
      <c r="E271" s="34"/>
    </row>
    <row r="272" ht="19.5" customHeight="1">
      <c r="A272" s="34"/>
      <c r="B272" s="34"/>
      <c r="C272" s="34"/>
      <c r="D272" s="34"/>
      <c r="E272" s="34"/>
    </row>
    <row r="273" ht="19.5" customHeight="1">
      <c r="A273" s="34"/>
      <c r="B273" s="34"/>
      <c r="C273" s="34"/>
      <c r="D273" s="34"/>
      <c r="E273" s="34"/>
    </row>
    <row r="274" ht="19.5" customHeight="1">
      <c r="A274" s="34"/>
      <c r="B274" s="34"/>
      <c r="C274" s="34"/>
      <c r="D274" s="34"/>
      <c r="E274" s="34"/>
    </row>
    <row r="275" ht="19.5" customHeight="1">
      <c r="A275" s="34"/>
      <c r="B275" s="34"/>
      <c r="C275" s="34"/>
      <c r="D275" s="34"/>
      <c r="E275" s="34"/>
    </row>
    <row r="276" ht="19.5" customHeight="1">
      <c r="A276" s="34"/>
      <c r="B276" s="34"/>
      <c r="C276" s="34"/>
      <c r="D276" s="34"/>
      <c r="E276" s="34"/>
    </row>
    <row r="277" ht="19.5" customHeight="1">
      <c r="A277" s="34"/>
      <c r="B277" s="34"/>
      <c r="C277" s="34"/>
      <c r="D277" s="34"/>
      <c r="E277" s="34"/>
    </row>
    <row r="278" ht="19.5" customHeight="1">
      <c r="A278" s="34"/>
      <c r="B278" s="34"/>
      <c r="C278" s="34"/>
      <c r="D278" s="34"/>
      <c r="E278" s="34"/>
    </row>
    <row r="279" ht="19.5" customHeight="1">
      <c r="A279" s="34"/>
      <c r="B279" s="34"/>
      <c r="C279" s="34"/>
      <c r="D279" s="34"/>
      <c r="E279" s="34"/>
    </row>
    <row r="280" ht="19.5" customHeight="1">
      <c r="A280" s="34"/>
      <c r="B280" s="34"/>
      <c r="C280" s="34"/>
      <c r="D280" s="34"/>
      <c r="E280" s="34"/>
    </row>
    <row r="281" ht="19.5" customHeight="1">
      <c r="A281" s="34"/>
      <c r="B281" s="34"/>
      <c r="C281" s="34"/>
      <c r="D281" s="34"/>
      <c r="E281" s="34"/>
    </row>
    <row r="282" ht="19.5" customHeight="1">
      <c r="A282" s="34"/>
      <c r="B282" s="34"/>
      <c r="C282" s="34"/>
      <c r="D282" s="34"/>
      <c r="E282" s="34"/>
    </row>
    <row r="283" ht="19.5" customHeight="1">
      <c r="A283" s="34"/>
      <c r="B283" s="34"/>
      <c r="C283" s="34"/>
      <c r="D283" s="34"/>
      <c r="E283" s="34"/>
    </row>
    <row r="284" ht="19.5" customHeight="1">
      <c r="A284" s="34"/>
      <c r="B284" s="34"/>
      <c r="C284" s="34"/>
      <c r="D284" s="34"/>
      <c r="E284" s="34"/>
    </row>
    <row r="285" ht="19.5" customHeight="1">
      <c r="A285" s="34"/>
      <c r="B285" s="34"/>
      <c r="C285" s="34"/>
      <c r="D285" s="34"/>
      <c r="E285" s="34"/>
    </row>
    <row r="286" ht="19.5" customHeight="1">
      <c r="A286" s="34"/>
      <c r="B286" s="34"/>
      <c r="C286" s="34"/>
      <c r="D286" s="34"/>
      <c r="E286" s="34"/>
    </row>
    <row r="287" ht="19.5" customHeight="1">
      <c r="A287" s="34"/>
      <c r="B287" s="34"/>
      <c r="C287" s="34"/>
      <c r="D287" s="34"/>
      <c r="E287" s="34"/>
    </row>
    <row r="288" ht="19.5" customHeight="1">
      <c r="A288" s="34"/>
      <c r="B288" s="34"/>
      <c r="C288" s="34"/>
      <c r="D288" s="34"/>
      <c r="E288" s="34"/>
    </row>
    <row r="289" ht="19.5" customHeight="1">
      <c r="A289" s="34"/>
      <c r="B289" s="34"/>
      <c r="C289" s="34"/>
      <c r="D289" s="34"/>
      <c r="E289" s="34"/>
    </row>
    <row r="290" ht="19.5" customHeight="1">
      <c r="A290" s="34"/>
      <c r="B290" s="34"/>
      <c r="C290" s="34"/>
      <c r="D290" s="34"/>
      <c r="E290" s="34"/>
    </row>
    <row r="291" ht="19.5" customHeight="1">
      <c r="A291" s="34"/>
      <c r="B291" s="34"/>
      <c r="C291" s="34"/>
      <c r="D291" s="34"/>
      <c r="E291" s="34"/>
    </row>
    <row r="292" ht="19.5" customHeight="1">
      <c r="A292" s="34"/>
      <c r="B292" s="34"/>
      <c r="C292" s="34"/>
      <c r="D292" s="34"/>
      <c r="E292" s="34"/>
    </row>
    <row r="293" ht="19.5" customHeight="1">
      <c r="A293" s="34"/>
      <c r="B293" s="34"/>
      <c r="C293" s="34"/>
      <c r="D293" s="34"/>
      <c r="E293" s="34"/>
    </row>
    <row r="294" ht="19.5" customHeight="1">
      <c r="A294" s="34"/>
      <c r="B294" s="34"/>
      <c r="C294" s="34"/>
      <c r="D294" s="34"/>
      <c r="E294" s="34"/>
    </row>
    <row r="295" ht="19.5" customHeight="1">
      <c r="A295" s="34"/>
      <c r="B295" s="34"/>
      <c r="C295" s="34"/>
      <c r="D295" s="34"/>
      <c r="E295" s="34"/>
    </row>
    <row r="296" ht="19.5" customHeight="1">
      <c r="A296" s="34"/>
      <c r="B296" s="34"/>
      <c r="C296" s="34"/>
      <c r="D296" s="34"/>
      <c r="E296" s="34"/>
    </row>
    <row r="297" ht="19.5" customHeight="1">
      <c r="A297" s="34"/>
      <c r="B297" s="34"/>
      <c r="C297" s="34"/>
      <c r="D297" s="34"/>
      <c r="E297" s="34"/>
    </row>
    <row r="298" ht="19.5" customHeight="1">
      <c r="A298" s="34"/>
      <c r="B298" s="34"/>
      <c r="C298" s="34"/>
      <c r="D298" s="34"/>
      <c r="E298" s="34"/>
    </row>
    <row r="299" ht="19.5" customHeight="1">
      <c r="A299" s="34"/>
      <c r="B299" s="34"/>
      <c r="C299" s="34"/>
      <c r="D299" s="34"/>
      <c r="E299" s="34"/>
    </row>
    <row r="300" ht="19.5" customHeight="1">
      <c r="A300" s="34"/>
      <c r="B300" s="34"/>
      <c r="C300" s="34"/>
      <c r="D300" s="34"/>
      <c r="E300" s="34"/>
    </row>
    <row r="301" ht="19.5" customHeight="1">
      <c r="A301" s="34"/>
      <c r="B301" s="34"/>
      <c r="C301" s="34"/>
      <c r="D301" s="34"/>
      <c r="E301" s="34"/>
    </row>
    <row r="302" ht="19.5" customHeight="1">
      <c r="A302" s="34"/>
      <c r="B302" s="34"/>
      <c r="C302" s="34"/>
      <c r="D302" s="34"/>
      <c r="E302" s="34"/>
    </row>
    <row r="303" ht="19.5" customHeight="1">
      <c r="A303" s="34"/>
      <c r="B303" s="34"/>
      <c r="C303" s="34"/>
      <c r="D303" s="34"/>
      <c r="E303" s="34"/>
    </row>
    <row r="304" ht="19.5" customHeight="1">
      <c r="A304" s="34"/>
      <c r="B304" s="34"/>
      <c r="C304" s="34"/>
      <c r="D304" s="34"/>
      <c r="E304" s="34"/>
    </row>
    <row r="305" ht="19.5" customHeight="1">
      <c r="A305" s="34"/>
      <c r="B305" s="34"/>
      <c r="C305" s="34"/>
      <c r="D305" s="34"/>
      <c r="E305" s="34"/>
    </row>
    <row r="306" ht="19.5" customHeight="1">
      <c r="A306" s="34"/>
      <c r="B306" s="34"/>
      <c r="C306" s="34"/>
      <c r="D306" s="34"/>
      <c r="E306" s="34"/>
    </row>
    <row r="307" ht="19.5" customHeight="1">
      <c r="A307" s="34"/>
      <c r="B307" s="34"/>
      <c r="C307" s="34"/>
      <c r="D307" s="34"/>
      <c r="E307" s="34"/>
    </row>
    <row r="308" ht="19.5" customHeight="1">
      <c r="A308" s="34"/>
      <c r="B308" s="34"/>
      <c r="C308" s="34"/>
      <c r="D308" s="34"/>
      <c r="E308" s="34"/>
    </row>
    <row r="309" ht="19.5" customHeight="1">
      <c r="A309" s="34"/>
      <c r="B309" s="34"/>
      <c r="C309" s="34"/>
      <c r="D309" s="34"/>
      <c r="E309" s="34"/>
    </row>
    <row r="310" ht="19.5" customHeight="1">
      <c r="A310" s="34"/>
      <c r="B310" s="34"/>
      <c r="C310" s="34"/>
      <c r="D310" s="34"/>
      <c r="E310" s="34"/>
    </row>
    <row r="311" ht="19.5" customHeight="1">
      <c r="A311" s="34"/>
      <c r="B311" s="34"/>
      <c r="C311" s="34"/>
      <c r="D311" s="34"/>
      <c r="E311" s="34"/>
    </row>
    <row r="312" ht="19.5" customHeight="1">
      <c r="A312" s="34"/>
      <c r="B312" s="34"/>
      <c r="C312" s="34"/>
      <c r="D312" s="34"/>
      <c r="E312" s="34"/>
    </row>
    <row r="313" ht="19.5" customHeight="1">
      <c r="A313" s="34"/>
      <c r="B313" s="34"/>
      <c r="C313" s="34"/>
      <c r="D313" s="34"/>
      <c r="E313" s="34"/>
    </row>
    <row r="314" ht="19.5" customHeight="1">
      <c r="A314" s="34"/>
      <c r="B314" s="34"/>
      <c r="C314" s="34"/>
      <c r="D314" s="34"/>
      <c r="E314" s="34"/>
    </row>
    <row r="315" ht="19.5" customHeight="1">
      <c r="A315" s="34"/>
      <c r="B315" s="34"/>
      <c r="C315" s="34"/>
      <c r="D315" s="34"/>
      <c r="E315" s="34"/>
    </row>
    <row r="316" ht="19.5" customHeight="1">
      <c r="A316" s="34"/>
      <c r="B316" s="34"/>
      <c r="C316" s="34"/>
      <c r="D316" s="34"/>
      <c r="E316" s="34"/>
    </row>
    <row r="317" ht="19.5" customHeight="1">
      <c r="A317" s="34"/>
      <c r="B317" s="34"/>
      <c r="C317" s="34"/>
      <c r="D317" s="34"/>
      <c r="E317" s="34"/>
    </row>
    <row r="318" ht="19.5" customHeight="1">
      <c r="A318" s="34"/>
      <c r="B318" s="34"/>
      <c r="C318" s="34"/>
      <c r="D318" s="34"/>
      <c r="E318" s="34"/>
    </row>
    <row r="319" ht="19.5" customHeight="1">
      <c r="A319" s="34"/>
      <c r="B319" s="34"/>
      <c r="C319" s="34"/>
      <c r="D319" s="34"/>
      <c r="E319" s="34"/>
    </row>
    <row r="320" ht="19.5" customHeight="1">
      <c r="A320" s="34"/>
      <c r="B320" s="34"/>
      <c r="C320" s="34"/>
      <c r="D320" s="34"/>
      <c r="E320" s="34"/>
    </row>
    <row r="321" ht="19.5" customHeight="1">
      <c r="A321" s="34"/>
      <c r="B321" s="34"/>
      <c r="C321" s="34"/>
      <c r="D321" s="34"/>
      <c r="E321" s="34"/>
    </row>
    <row r="322" ht="19.5" customHeight="1">
      <c r="A322" s="34"/>
      <c r="B322" s="34"/>
      <c r="C322" s="34"/>
      <c r="D322" s="34"/>
      <c r="E322" s="34"/>
    </row>
    <row r="323" ht="19.5" customHeight="1">
      <c r="A323" s="34"/>
      <c r="B323" s="34"/>
      <c r="C323" s="34"/>
      <c r="D323" s="34"/>
      <c r="E323" s="34"/>
    </row>
    <row r="324" ht="19.5" customHeight="1">
      <c r="A324" s="34"/>
      <c r="B324" s="34"/>
      <c r="C324" s="34"/>
      <c r="D324" s="34"/>
      <c r="E324" s="34"/>
    </row>
    <row r="325" ht="19.5" customHeight="1">
      <c r="A325" s="34"/>
      <c r="B325" s="34"/>
      <c r="C325" s="34"/>
      <c r="D325" s="34"/>
      <c r="E325" s="34"/>
    </row>
    <row r="326" ht="19.5" customHeight="1">
      <c r="A326" s="34"/>
      <c r="B326" s="34"/>
      <c r="C326" s="34"/>
      <c r="D326" s="34"/>
      <c r="E326" s="34"/>
    </row>
    <row r="327" ht="19.5" customHeight="1">
      <c r="A327" s="34"/>
      <c r="B327" s="34"/>
      <c r="C327" s="34"/>
      <c r="D327" s="34"/>
      <c r="E327" s="34"/>
    </row>
    <row r="328" ht="19.5" customHeight="1">
      <c r="A328" s="34"/>
      <c r="B328" s="34"/>
      <c r="C328" s="34"/>
      <c r="D328" s="34"/>
      <c r="E328" s="34"/>
    </row>
    <row r="329" ht="19.5" customHeight="1">
      <c r="A329" s="34"/>
      <c r="B329" s="34"/>
      <c r="C329" s="34"/>
      <c r="D329" s="34"/>
      <c r="E329" s="34"/>
    </row>
    <row r="330" ht="19.5" customHeight="1">
      <c r="A330" s="34"/>
      <c r="B330" s="34"/>
      <c r="C330" s="34"/>
      <c r="D330" s="34"/>
      <c r="E330" s="34"/>
    </row>
    <row r="331" ht="19.5" customHeight="1">
      <c r="A331" s="34"/>
      <c r="B331" s="34"/>
      <c r="C331" s="34"/>
      <c r="D331" s="34"/>
      <c r="E331" s="34"/>
    </row>
    <row r="332" ht="19.5" customHeight="1">
      <c r="A332" s="34"/>
      <c r="B332" s="34"/>
      <c r="C332" s="34"/>
      <c r="D332" s="34"/>
      <c r="E332" s="34"/>
    </row>
    <row r="333" ht="19.5" customHeight="1">
      <c r="A333" s="34"/>
      <c r="B333" s="34"/>
      <c r="C333" s="34"/>
      <c r="D333" s="34"/>
      <c r="E333" s="34"/>
    </row>
    <row r="334" ht="19.5" customHeight="1">
      <c r="A334" s="34"/>
      <c r="B334" s="34"/>
      <c r="C334" s="34"/>
      <c r="D334" s="34"/>
      <c r="E334" s="34"/>
    </row>
    <row r="335" ht="19.5" customHeight="1">
      <c r="A335" s="34"/>
      <c r="B335" s="34"/>
      <c r="C335" s="34"/>
      <c r="D335" s="34"/>
      <c r="E335" s="34"/>
    </row>
    <row r="336" ht="19.5" customHeight="1">
      <c r="A336" s="34"/>
      <c r="B336" s="34"/>
      <c r="C336" s="34"/>
      <c r="D336" s="34"/>
      <c r="E336" s="34"/>
    </row>
    <row r="337" ht="19.5" customHeight="1">
      <c r="A337" s="34"/>
      <c r="B337" s="34"/>
      <c r="C337" s="34"/>
      <c r="D337" s="34"/>
      <c r="E337" s="34"/>
    </row>
    <row r="338" ht="19.5" customHeight="1">
      <c r="A338" s="34"/>
      <c r="B338" s="34"/>
      <c r="C338" s="34"/>
      <c r="D338" s="34"/>
      <c r="E338" s="34"/>
    </row>
    <row r="339" ht="19.5" customHeight="1">
      <c r="A339" s="34"/>
      <c r="B339" s="34"/>
      <c r="C339" s="34"/>
      <c r="D339" s="34"/>
      <c r="E339" s="34"/>
    </row>
    <row r="340" ht="19.5" customHeight="1">
      <c r="A340" s="34"/>
      <c r="B340" s="34"/>
      <c r="C340" s="34"/>
      <c r="D340" s="34"/>
      <c r="E340" s="34"/>
    </row>
    <row r="341" ht="19.5" customHeight="1">
      <c r="A341" s="34"/>
      <c r="B341" s="34"/>
      <c r="C341" s="34"/>
      <c r="D341" s="34"/>
      <c r="E341" s="34"/>
    </row>
    <row r="342" ht="19.5" customHeight="1">
      <c r="A342" s="34"/>
      <c r="B342" s="34"/>
      <c r="C342" s="34"/>
      <c r="D342" s="34"/>
      <c r="E342" s="34"/>
    </row>
    <row r="343" ht="19.5" customHeight="1">
      <c r="A343" s="34"/>
      <c r="B343" s="34"/>
      <c r="C343" s="34"/>
      <c r="D343" s="34"/>
      <c r="E343" s="34"/>
    </row>
    <row r="344" ht="19.5" customHeight="1">
      <c r="A344" s="34"/>
      <c r="B344" s="34"/>
      <c r="C344" s="34"/>
      <c r="D344" s="34"/>
      <c r="E344" s="34"/>
    </row>
    <row r="345" ht="19.5" customHeight="1">
      <c r="A345" s="34"/>
      <c r="B345" s="34"/>
      <c r="C345" s="34"/>
      <c r="D345" s="34"/>
      <c r="E345" s="34"/>
    </row>
    <row r="346" ht="19.5" customHeight="1">
      <c r="A346" s="34"/>
      <c r="B346" s="34"/>
      <c r="C346" s="34"/>
      <c r="D346" s="34"/>
      <c r="E346" s="34"/>
    </row>
    <row r="347" ht="19.5" customHeight="1">
      <c r="A347" s="34"/>
      <c r="B347" s="34"/>
      <c r="C347" s="34"/>
      <c r="D347" s="34"/>
      <c r="E347" s="34"/>
    </row>
    <row r="348" ht="19.5" customHeight="1">
      <c r="A348" s="34"/>
      <c r="B348" s="34"/>
      <c r="C348" s="34"/>
      <c r="D348" s="34"/>
      <c r="E348" s="34"/>
    </row>
    <row r="349" ht="19.5" customHeight="1">
      <c r="A349" s="34"/>
      <c r="B349" s="34"/>
      <c r="C349" s="34"/>
      <c r="D349" s="34"/>
      <c r="E349" s="34"/>
    </row>
    <row r="350" ht="19.5" customHeight="1">
      <c r="A350" s="34"/>
      <c r="B350" s="34"/>
      <c r="C350" s="34"/>
      <c r="D350" s="34"/>
      <c r="E350" s="34"/>
    </row>
    <row r="351" ht="19.5" customHeight="1">
      <c r="A351" s="34"/>
      <c r="B351" s="34"/>
      <c r="C351" s="34"/>
      <c r="D351" s="34"/>
      <c r="E351" s="34"/>
    </row>
    <row r="352" ht="19.5" customHeight="1">
      <c r="A352" s="34"/>
      <c r="B352" s="34"/>
      <c r="C352" s="34"/>
      <c r="D352" s="34"/>
      <c r="E352" s="34"/>
    </row>
    <row r="353" ht="19.5" customHeight="1">
      <c r="A353" s="34"/>
      <c r="B353" s="34"/>
      <c r="C353" s="34"/>
      <c r="D353" s="34"/>
      <c r="E353" s="34"/>
    </row>
    <row r="354" ht="19.5" customHeight="1">
      <c r="A354" s="34"/>
      <c r="B354" s="34"/>
      <c r="C354" s="34"/>
      <c r="D354" s="34"/>
      <c r="E354" s="34"/>
    </row>
    <row r="355" ht="19.5" customHeight="1">
      <c r="A355" s="34"/>
      <c r="B355" s="34"/>
      <c r="C355" s="34"/>
      <c r="D355" s="34"/>
      <c r="E355" s="34"/>
    </row>
    <row r="356" ht="19.5" customHeight="1">
      <c r="A356" s="34"/>
      <c r="B356" s="34"/>
      <c r="C356" s="34"/>
      <c r="D356" s="34"/>
      <c r="E356" s="34"/>
    </row>
    <row r="357" ht="19.5" customHeight="1">
      <c r="A357" s="34"/>
      <c r="B357" s="34"/>
      <c r="C357" s="34"/>
      <c r="D357" s="34"/>
      <c r="E357" s="34"/>
    </row>
    <row r="358" ht="19.5" customHeight="1">
      <c r="A358" s="34"/>
      <c r="B358" s="34"/>
      <c r="C358" s="34"/>
      <c r="D358" s="34"/>
      <c r="E358" s="34"/>
    </row>
    <row r="359" ht="19.5" customHeight="1">
      <c r="A359" s="34"/>
      <c r="B359" s="34"/>
      <c r="C359" s="34"/>
      <c r="D359" s="34"/>
      <c r="E359" s="34"/>
    </row>
    <row r="360" ht="19.5" customHeight="1">
      <c r="A360" s="34"/>
      <c r="B360" s="34"/>
      <c r="C360" s="34"/>
      <c r="D360" s="34"/>
      <c r="E360" s="34"/>
    </row>
    <row r="361" ht="19.5" customHeight="1">
      <c r="A361" s="34"/>
      <c r="B361" s="34"/>
      <c r="C361" s="34"/>
      <c r="D361" s="34"/>
      <c r="E361" s="34"/>
    </row>
    <row r="362" ht="19.5" customHeight="1">
      <c r="A362" s="34"/>
      <c r="B362" s="34"/>
      <c r="C362" s="34"/>
      <c r="D362" s="34"/>
      <c r="E362" s="34"/>
    </row>
    <row r="363" ht="19.5" customHeight="1">
      <c r="A363" s="34"/>
      <c r="B363" s="34"/>
      <c r="C363" s="34"/>
      <c r="D363" s="34"/>
      <c r="E363" s="34"/>
    </row>
    <row r="364" ht="19.5" customHeight="1">
      <c r="A364" s="34"/>
      <c r="B364" s="34"/>
      <c r="C364" s="34"/>
      <c r="D364" s="34"/>
      <c r="E364" s="34"/>
    </row>
    <row r="365" ht="19.5" customHeight="1">
      <c r="A365" s="34"/>
      <c r="B365" s="34"/>
      <c r="C365" s="34"/>
      <c r="D365" s="34"/>
      <c r="E365" s="34"/>
    </row>
    <row r="366" ht="19.5" customHeight="1">
      <c r="A366" s="34"/>
      <c r="B366" s="34"/>
      <c r="C366" s="34"/>
      <c r="D366" s="34"/>
      <c r="E366" s="34"/>
    </row>
    <row r="367" ht="19.5" customHeight="1">
      <c r="A367" s="34"/>
      <c r="B367" s="34"/>
      <c r="C367" s="34"/>
      <c r="D367" s="34"/>
      <c r="E367" s="34"/>
    </row>
    <row r="368" ht="19.5" customHeight="1">
      <c r="A368" s="34"/>
      <c r="B368" s="34"/>
      <c r="C368" s="34"/>
      <c r="D368" s="34"/>
      <c r="E368" s="34"/>
    </row>
    <row r="369" ht="19.5" customHeight="1">
      <c r="A369" s="34"/>
      <c r="B369" s="34"/>
      <c r="C369" s="34"/>
      <c r="D369" s="34"/>
      <c r="E369" s="34"/>
    </row>
    <row r="370" ht="19.5" customHeight="1">
      <c r="A370" s="34"/>
      <c r="B370" s="34"/>
      <c r="C370" s="34"/>
      <c r="D370" s="34"/>
      <c r="E370" s="34"/>
    </row>
    <row r="371" ht="19.5" customHeight="1">
      <c r="A371" s="34"/>
      <c r="B371" s="34"/>
      <c r="C371" s="34"/>
      <c r="D371" s="34"/>
      <c r="E371" s="34"/>
    </row>
    <row r="372" ht="19.5" customHeight="1">
      <c r="A372" s="34"/>
      <c r="B372" s="34"/>
      <c r="C372" s="34"/>
      <c r="D372" s="34"/>
      <c r="E372" s="34"/>
    </row>
    <row r="373" ht="19.5" customHeight="1">
      <c r="A373" s="34"/>
      <c r="B373" s="34"/>
      <c r="C373" s="34"/>
      <c r="D373" s="34"/>
      <c r="E373" s="34"/>
    </row>
    <row r="374" ht="19.5" customHeight="1">
      <c r="A374" s="34"/>
      <c r="B374" s="34"/>
      <c r="C374" s="34"/>
      <c r="D374" s="34"/>
      <c r="E374" s="34"/>
    </row>
    <row r="375" ht="19.5" customHeight="1">
      <c r="A375" s="34"/>
      <c r="B375" s="34"/>
      <c r="C375" s="34"/>
      <c r="D375" s="34"/>
      <c r="E375" s="34"/>
    </row>
    <row r="376" ht="19.5" customHeight="1">
      <c r="A376" s="34"/>
      <c r="B376" s="34"/>
      <c r="C376" s="34"/>
      <c r="D376" s="34"/>
      <c r="E376" s="34"/>
    </row>
    <row r="377" ht="19.5" customHeight="1">
      <c r="A377" s="34"/>
      <c r="B377" s="34"/>
      <c r="C377" s="34"/>
      <c r="D377" s="34"/>
      <c r="E377" s="34"/>
    </row>
    <row r="378" ht="19.5" customHeight="1">
      <c r="A378" s="34"/>
      <c r="B378" s="34"/>
      <c r="C378" s="34"/>
      <c r="D378" s="34"/>
      <c r="E378" s="34"/>
    </row>
    <row r="379" ht="19.5" customHeight="1">
      <c r="A379" s="34"/>
      <c r="B379" s="34"/>
      <c r="C379" s="34"/>
      <c r="D379" s="34"/>
      <c r="E379" s="34"/>
    </row>
    <row r="380" ht="19.5" customHeight="1">
      <c r="A380" s="34"/>
      <c r="B380" s="34"/>
      <c r="C380" s="34"/>
      <c r="D380" s="34"/>
      <c r="E380" s="34"/>
    </row>
    <row r="381" ht="19.5" customHeight="1">
      <c r="A381" s="34"/>
      <c r="B381" s="34"/>
      <c r="C381" s="34"/>
      <c r="D381" s="34"/>
      <c r="E381" s="34"/>
    </row>
    <row r="382" ht="19.5" customHeight="1">
      <c r="A382" s="34"/>
      <c r="B382" s="34"/>
      <c r="C382" s="34"/>
      <c r="D382" s="34"/>
      <c r="E382" s="34"/>
    </row>
    <row r="383" ht="19.5" customHeight="1">
      <c r="A383" s="34"/>
      <c r="B383" s="34"/>
      <c r="C383" s="34"/>
      <c r="D383" s="34"/>
      <c r="E383" s="34"/>
    </row>
    <row r="384" ht="19.5" customHeight="1">
      <c r="A384" s="34"/>
      <c r="B384" s="34"/>
      <c r="C384" s="34"/>
      <c r="D384" s="34"/>
      <c r="E384" s="34"/>
    </row>
    <row r="385" ht="19.5" customHeight="1">
      <c r="A385" s="34"/>
      <c r="B385" s="34"/>
      <c r="C385" s="34"/>
      <c r="D385" s="34"/>
      <c r="E385" s="34"/>
    </row>
    <row r="386" ht="19.5" customHeight="1">
      <c r="A386" s="34"/>
      <c r="B386" s="34"/>
      <c r="C386" s="34"/>
      <c r="D386" s="34"/>
      <c r="E386" s="34"/>
    </row>
    <row r="387" ht="19.5" customHeight="1">
      <c r="A387" s="34"/>
      <c r="B387" s="34"/>
      <c r="C387" s="34"/>
      <c r="D387" s="34"/>
      <c r="E387" s="34"/>
    </row>
    <row r="388" ht="19.5" customHeight="1">
      <c r="A388" s="34"/>
      <c r="B388" s="34"/>
      <c r="C388" s="34"/>
      <c r="D388" s="34"/>
      <c r="E388" s="34"/>
    </row>
    <row r="389" ht="19.5" customHeight="1">
      <c r="A389" s="34"/>
      <c r="B389" s="34"/>
      <c r="C389" s="34"/>
      <c r="D389" s="34"/>
      <c r="E389" s="34"/>
    </row>
    <row r="390" ht="19.5" customHeight="1">
      <c r="A390" s="34"/>
      <c r="B390" s="34"/>
      <c r="C390" s="34"/>
      <c r="D390" s="34"/>
      <c r="E390" s="34"/>
    </row>
    <row r="391" ht="19.5" customHeight="1">
      <c r="A391" s="34"/>
      <c r="B391" s="34"/>
      <c r="C391" s="34"/>
      <c r="D391" s="34"/>
      <c r="E391" s="34"/>
    </row>
    <row r="392" ht="19.5" customHeight="1">
      <c r="A392" s="34"/>
      <c r="B392" s="34"/>
      <c r="C392" s="34"/>
      <c r="D392" s="34"/>
      <c r="E392" s="34"/>
    </row>
    <row r="393" ht="19.5" customHeight="1">
      <c r="A393" s="34"/>
      <c r="B393" s="34"/>
      <c r="C393" s="34"/>
      <c r="D393" s="34"/>
      <c r="E393" s="34"/>
    </row>
    <row r="394" ht="19.5" customHeight="1">
      <c r="A394" s="34"/>
      <c r="B394" s="34"/>
      <c r="C394" s="34"/>
      <c r="D394" s="34"/>
      <c r="E394" s="34"/>
    </row>
    <row r="395" ht="19.5" customHeight="1">
      <c r="A395" s="34"/>
      <c r="B395" s="34"/>
      <c r="C395" s="34"/>
      <c r="D395" s="34"/>
      <c r="E395" s="34"/>
    </row>
    <row r="396" ht="19.5" customHeight="1">
      <c r="A396" s="34"/>
      <c r="B396" s="34"/>
      <c r="C396" s="34"/>
      <c r="D396" s="34"/>
      <c r="E396" s="34"/>
    </row>
    <row r="397" ht="19.5" customHeight="1">
      <c r="A397" s="34"/>
      <c r="B397" s="34"/>
      <c r="C397" s="34"/>
      <c r="D397" s="34"/>
      <c r="E397" s="34"/>
    </row>
    <row r="398" ht="19.5" customHeight="1">
      <c r="A398" s="34"/>
      <c r="B398" s="34"/>
      <c r="C398" s="34"/>
      <c r="D398" s="34"/>
      <c r="E398" s="34"/>
    </row>
    <row r="399" ht="19.5" customHeight="1">
      <c r="A399" s="34"/>
      <c r="B399" s="34"/>
      <c r="C399" s="34"/>
      <c r="D399" s="34"/>
      <c r="E399" s="34"/>
    </row>
    <row r="400" ht="19.5" customHeight="1">
      <c r="A400" s="34"/>
      <c r="B400" s="34"/>
      <c r="C400" s="34"/>
      <c r="D400" s="34"/>
      <c r="E400" s="34"/>
    </row>
    <row r="401" ht="19.5" customHeight="1">
      <c r="A401" s="34"/>
      <c r="B401" s="34"/>
      <c r="C401" s="34"/>
      <c r="D401" s="34"/>
      <c r="E401" s="34"/>
    </row>
    <row r="402" ht="19.5" customHeight="1">
      <c r="A402" s="34"/>
      <c r="B402" s="34"/>
      <c r="C402" s="34"/>
      <c r="D402" s="34"/>
      <c r="E402" s="34"/>
    </row>
    <row r="403" ht="19.5" customHeight="1">
      <c r="A403" s="34"/>
      <c r="B403" s="34"/>
      <c r="C403" s="34"/>
      <c r="D403" s="34"/>
      <c r="E403" s="34"/>
    </row>
    <row r="404" ht="19.5" customHeight="1">
      <c r="A404" s="34"/>
      <c r="B404" s="34"/>
      <c r="C404" s="34"/>
      <c r="D404" s="34"/>
      <c r="E404" s="34"/>
    </row>
    <row r="405" ht="19.5" customHeight="1">
      <c r="A405" s="34"/>
      <c r="B405" s="34"/>
      <c r="C405" s="34"/>
      <c r="D405" s="34"/>
      <c r="E405" s="34"/>
    </row>
    <row r="406" ht="19.5" customHeight="1">
      <c r="A406" s="34"/>
      <c r="B406" s="34"/>
      <c r="C406" s="34"/>
      <c r="D406" s="34"/>
      <c r="E406" s="34"/>
    </row>
    <row r="407" ht="19.5" customHeight="1">
      <c r="A407" s="34"/>
      <c r="B407" s="34"/>
      <c r="C407" s="34"/>
      <c r="D407" s="34"/>
      <c r="E407" s="34"/>
    </row>
    <row r="408" ht="19.5" customHeight="1">
      <c r="A408" s="34"/>
      <c r="B408" s="34"/>
      <c r="C408" s="34"/>
      <c r="D408" s="34"/>
      <c r="E408" s="34"/>
    </row>
    <row r="409" ht="19.5" customHeight="1">
      <c r="A409" s="34"/>
      <c r="B409" s="34"/>
      <c r="C409" s="34"/>
      <c r="D409" s="34"/>
      <c r="E409" s="34"/>
    </row>
    <row r="410" ht="19.5" customHeight="1">
      <c r="A410" s="34"/>
      <c r="B410" s="34"/>
      <c r="C410" s="34"/>
      <c r="D410" s="34"/>
      <c r="E410" s="34"/>
    </row>
    <row r="411" ht="19.5" customHeight="1">
      <c r="A411" s="34"/>
      <c r="B411" s="34"/>
      <c r="C411" s="34"/>
      <c r="D411" s="34"/>
      <c r="E411" s="34"/>
    </row>
    <row r="412" ht="19.5" customHeight="1">
      <c r="A412" s="34"/>
      <c r="B412" s="34"/>
      <c r="C412" s="34"/>
      <c r="D412" s="34"/>
      <c r="E412" s="34"/>
    </row>
    <row r="413" ht="19.5" customHeight="1">
      <c r="A413" s="34"/>
      <c r="B413" s="34"/>
      <c r="C413" s="34"/>
      <c r="D413" s="34"/>
      <c r="E413" s="34"/>
    </row>
    <row r="414" ht="19.5" customHeight="1">
      <c r="A414" s="34"/>
      <c r="B414" s="34"/>
      <c r="C414" s="34"/>
      <c r="D414" s="34"/>
      <c r="E414" s="34"/>
    </row>
    <row r="415" ht="19.5" customHeight="1">
      <c r="A415" s="34"/>
      <c r="B415" s="34"/>
      <c r="C415" s="34"/>
      <c r="D415" s="34"/>
      <c r="E415" s="34"/>
    </row>
    <row r="416" ht="19.5" customHeight="1">
      <c r="A416" s="34"/>
      <c r="B416" s="34"/>
      <c r="C416" s="34"/>
      <c r="D416" s="34"/>
      <c r="E416" s="34"/>
    </row>
    <row r="417" ht="19.5" customHeight="1">
      <c r="A417" s="34"/>
      <c r="B417" s="34"/>
      <c r="C417" s="34"/>
      <c r="D417" s="34"/>
      <c r="E417" s="34"/>
    </row>
    <row r="418" ht="19.5" customHeight="1">
      <c r="A418" s="34"/>
      <c r="B418" s="34"/>
      <c r="C418" s="34"/>
      <c r="D418" s="34"/>
      <c r="E418" s="34"/>
    </row>
    <row r="419" ht="19.5" customHeight="1">
      <c r="A419" s="34"/>
      <c r="B419" s="34"/>
      <c r="C419" s="34"/>
      <c r="D419" s="34"/>
      <c r="E419" s="34"/>
    </row>
    <row r="420" ht="19.5" customHeight="1">
      <c r="A420" s="34"/>
      <c r="B420" s="34"/>
      <c r="C420" s="34"/>
      <c r="D420" s="34"/>
      <c r="E420" s="34"/>
    </row>
    <row r="421" ht="19.5" customHeight="1">
      <c r="A421" s="34"/>
      <c r="B421" s="34"/>
      <c r="C421" s="34"/>
      <c r="D421" s="34"/>
      <c r="E421" s="34"/>
    </row>
    <row r="422" ht="19.5" customHeight="1">
      <c r="A422" s="34"/>
      <c r="B422" s="34"/>
      <c r="C422" s="34"/>
      <c r="D422" s="34"/>
      <c r="E422" s="34"/>
    </row>
    <row r="423" ht="19.5" customHeight="1">
      <c r="A423" s="34"/>
      <c r="B423" s="34"/>
      <c r="C423" s="34"/>
      <c r="D423" s="34"/>
      <c r="E423" s="34"/>
    </row>
    <row r="424" ht="19.5" customHeight="1">
      <c r="A424" s="34"/>
      <c r="B424" s="34"/>
      <c r="C424" s="34"/>
      <c r="D424" s="34"/>
      <c r="E424" s="34"/>
    </row>
    <row r="425" ht="19.5" customHeight="1">
      <c r="A425" s="34"/>
      <c r="B425" s="34"/>
      <c r="C425" s="34"/>
      <c r="D425" s="34"/>
      <c r="E425" s="34"/>
    </row>
    <row r="426" ht="19.5" customHeight="1">
      <c r="A426" s="34"/>
      <c r="B426" s="34"/>
      <c r="C426" s="34"/>
      <c r="D426" s="34"/>
      <c r="E426" s="34"/>
    </row>
    <row r="427" ht="19.5" customHeight="1">
      <c r="A427" s="34"/>
      <c r="B427" s="34"/>
      <c r="C427" s="34"/>
      <c r="D427" s="34"/>
      <c r="E427" s="34"/>
    </row>
    <row r="428" ht="19.5" customHeight="1">
      <c r="A428" s="34"/>
      <c r="B428" s="34"/>
      <c r="C428" s="34"/>
      <c r="D428" s="34"/>
      <c r="E428" s="34"/>
    </row>
    <row r="429" ht="19.5" customHeight="1">
      <c r="A429" s="34"/>
      <c r="B429" s="34"/>
      <c r="C429" s="34"/>
      <c r="D429" s="34"/>
      <c r="E429" s="34"/>
    </row>
    <row r="430" ht="19.5" customHeight="1">
      <c r="A430" s="34"/>
      <c r="B430" s="34"/>
      <c r="C430" s="34"/>
      <c r="D430" s="34"/>
      <c r="E430" s="34"/>
    </row>
    <row r="431" ht="19.5" customHeight="1">
      <c r="A431" s="34"/>
      <c r="B431" s="34"/>
      <c r="C431" s="34"/>
      <c r="D431" s="34"/>
      <c r="E431" s="34"/>
    </row>
    <row r="432" ht="19.5" customHeight="1">
      <c r="A432" s="34"/>
      <c r="B432" s="34"/>
      <c r="C432" s="34"/>
      <c r="D432" s="34"/>
      <c r="E432" s="34"/>
    </row>
    <row r="433" ht="19.5" customHeight="1">
      <c r="A433" s="34"/>
      <c r="B433" s="34"/>
      <c r="C433" s="34"/>
      <c r="D433" s="34"/>
      <c r="E433" s="34"/>
    </row>
    <row r="434" ht="19.5" customHeight="1">
      <c r="A434" s="34"/>
      <c r="B434" s="34"/>
      <c r="C434" s="34"/>
      <c r="D434" s="34"/>
      <c r="E434" s="34"/>
    </row>
    <row r="435" ht="19.5" customHeight="1">
      <c r="A435" s="34"/>
      <c r="B435" s="34"/>
      <c r="C435" s="34"/>
      <c r="D435" s="34"/>
      <c r="E435" s="34"/>
    </row>
    <row r="436" ht="19.5" customHeight="1">
      <c r="A436" s="34"/>
      <c r="B436" s="34"/>
      <c r="C436" s="34"/>
      <c r="D436" s="34"/>
      <c r="E436" s="34"/>
    </row>
    <row r="437" ht="19.5" customHeight="1">
      <c r="A437" s="34"/>
      <c r="B437" s="34"/>
      <c r="C437" s="34"/>
      <c r="D437" s="34"/>
      <c r="E437" s="34"/>
    </row>
    <row r="438" ht="19.5" customHeight="1">
      <c r="A438" s="34"/>
      <c r="B438" s="34"/>
      <c r="C438" s="34"/>
      <c r="D438" s="34"/>
      <c r="E438" s="34"/>
    </row>
    <row r="439" ht="19.5" customHeight="1">
      <c r="A439" s="34"/>
      <c r="B439" s="34"/>
      <c r="C439" s="34"/>
      <c r="D439" s="34"/>
      <c r="E439" s="34"/>
    </row>
    <row r="440" ht="19.5" customHeight="1">
      <c r="A440" s="34"/>
      <c r="B440" s="34"/>
      <c r="C440" s="34"/>
      <c r="D440" s="34"/>
      <c r="E440" s="34"/>
    </row>
    <row r="441" ht="19.5" customHeight="1">
      <c r="A441" s="34"/>
      <c r="B441" s="34"/>
      <c r="C441" s="34"/>
      <c r="D441" s="34"/>
      <c r="E441" s="34"/>
    </row>
    <row r="442" ht="19.5" customHeight="1">
      <c r="A442" s="34"/>
      <c r="B442" s="34"/>
      <c r="C442" s="34"/>
      <c r="D442" s="34"/>
      <c r="E442" s="34"/>
    </row>
    <row r="443" ht="19.5" customHeight="1">
      <c r="A443" s="34"/>
      <c r="B443" s="34"/>
      <c r="C443" s="34"/>
      <c r="D443" s="34"/>
      <c r="E443" s="34"/>
    </row>
    <row r="444" ht="19.5" customHeight="1">
      <c r="A444" s="34"/>
      <c r="B444" s="34"/>
      <c r="C444" s="34"/>
      <c r="D444" s="34"/>
      <c r="E444" s="34"/>
    </row>
    <row r="445" ht="19.5" customHeight="1">
      <c r="A445" s="34"/>
      <c r="B445" s="34"/>
      <c r="C445" s="34"/>
      <c r="D445" s="34"/>
      <c r="E445" s="34"/>
    </row>
    <row r="446" ht="19.5" customHeight="1">
      <c r="A446" s="34"/>
      <c r="B446" s="34"/>
      <c r="C446" s="34"/>
      <c r="D446" s="34"/>
      <c r="E446" s="34"/>
    </row>
    <row r="447" ht="19.5" customHeight="1">
      <c r="A447" s="34"/>
      <c r="B447" s="34"/>
      <c r="C447" s="34"/>
      <c r="D447" s="34"/>
      <c r="E447" s="34"/>
    </row>
    <row r="448" ht="19.5" customHeight="1">
      <c r="A448" s="34"/>
      <c r="B448" s="34"/>
      <c r="C448" s="34"/>
      <c r="D448" s="34"/>
      <c r="E448" s="34"/>
    </row>
    <row r="449" ht="19.5" customHeight="1">
      <c r="A449" s="34"/>
      <c r="B449" s="34"/>
      <c r="C449" s="34"/>
      <c r="D449" s="34"/>
      <c r="E449" s="34"/>
    </row>
    <row r="450" ht="19.5" customHeight="1">
      <c r="A450" s="34"/>
      <c r="B450" s="34"/>
      <c r="C450" s="34"/>
      <c r="D450" s="34"/>
      <c r="E450" s="34"/>
    </row>
    <row r="451" ht="19.5" customHeight="1">
      <c r="A451" s="34"/>
      <c r="B451" s="34"/>
      <c r="C451" s="34"/>
      <c r="D451" s="34"/>
      <c r="E451" s="34"/>
    </row>
    <row r="452" ht="19.5" customHeight="1">
      <c r="A452" s="34"/>
      <c r="B452" s="34"/>
      <c r="C452" s="34"/>
      <c r="D452" s="34"/>
      <c r="E452" s="34"/>
    </row>
    <row r="453" ht="19.5" customHeight="1">
      <c r="A453" s="34"/>
      <c r="B453" s="34"/>
      <c r="C453" s="34"/>
      <c r="D453" s="34"/>
      <c r="E453" s="34"/>
    </row>
    <row r="454" ht="19.5" customHeight="1">
      <c r="A454" s="34"/>
      <c r="B454" s="34"/>
      <c r="C454" s="34"/>
      <c r="D454" s="34"/>
      <c r="E454" s="34"/>
    </row>
    <row r="455" ht="19.5" customHeight="1">
      <c r="A455" s="34"/>
      <c r="B455" s="34"/>
      <c r="C455" s="34"/>
      <c r="D455" s="34"/>
      <c r="E455" s="34"/>
    </row>
    <row r="456" ht="19.5" customHeight="1">
      <c r="A456" s="34"/>
      <c r="B456" s="34"/>
      <c r="C456" s="34"/>
      <c r="D456" s="34"/>
      <c r="E456" s="34"/>
    </row>
    <row r="457" ht="19.5" customHeight="1">
      <c r="A457" s="34"/>
      <c r="B457" s="34"/>
      <c r="C457" s="34"/>
      <c r="D457" s="34"/>
      <c r="E457" s="34"/>
    </row>
    <row r="458" ht="19.5" customHeight="1">
      <c r="A458" s="34"/>
      <c r="B458" s="34"/>
      <c r="C458" s="34"/>
      <c r="D458" s="34"/>
      <c r="E458" s="34"/>
    </row>
    <row r="459" ht="19.5" customHeight="1">
      <c r="A459" s="34"/>
      <c r="B459" s="34"/>
      <c r="C459" s="34"/>
      <c r="D459" s="34"/>
      <c r="E459" s="34"/>
    </row>
    <row r="460" ht="19.5" customHeight="1">
      <c r="A460" s="34"/>
      <c r="B460" s="34"/>
      <c r="C460" s="34"/>
      <c r="D460" s="34"/>
      <c r="E460" s="34"/>
    </row>
    <row r="461" ht="19.5" customHeight="1">
      <c r="A461" s="34"/>
      <c r="B461" s="34"/>
      <c r="C461" s="34"/>
      <c r="D461" s="34"/>
      <c r="E461" s="34"/>
    </row>
    <row r="462" ht="19.5" customHeight="1">
      <c r="A462" s="34"/>
      <c r="B462" s="34"/>
      <c r="C462" s="34"/>
      <c r="D462" s="34"/>
      <c r="E462" s="34"/>
    </row>
    <row r="463" ht="19.5" customHeight="1">
      <c r="A463" s="34"/>
      <c r="B463" s="34"/>
      <c r="C463" s="34"/>
      <c r="D463" s="34"/>
      <c r="E463" s="34"/>
    </row>
    <row r="464" ht="19.5" customHeight="1">
      <c r="A464" s="34"/>
      <c r="B464" s="34"/>
      <c r="C464" s="34"/>
      <c r="D464" s="34"/>
      <c r="E464" s="34"/>
    </row>
    <row r="465" ht="19.5" customHeight="1">
      <c r="A465" s="34"/>
      <c r="B465" s="34"/>
      <c r="C465" s="34"/>
      <c r="D465" s="34"/>
      <c r="E465" s="34"/>
    </row>
    <row r="466" ht="19.5" customHeight="1">
      <c r="A466" s="34"/>
      <c r="B466" s="34"/>
      <c r="C466" s="34"/>
      <c r="D466" s="34"/>
      <c r="E466" s="34"/>
    </row>
    <row r="467" ht="19.5" customHeight="1">
      <c r="A467" s="34"/>
      <c r="B467" s="34"/>
      <c r="C467" s="34"/>
      <c r="D467" s="34"/>
      <c r="E467" s="34"/>
    </row>
    <row r="468" ht="19.5" customHeight="1">
      <c r="A468" s="34"/>
      <c r="B468" s="34"/>
      <c r="C468" s="34"/>
      <c r="D468" s="34"/>
      <c r="E468" s="34"/>
    </row>
    <row r="469" ht="19.5" customHeight="1">
      <c r="A469" s="34"/>
      <c r="B469" s="34"/>
      <c r="C469" s="34"/>
      <c r="D469" s="34"/>
      <c r="E469" s="34"/>
    </row>
    <row r="470" ht="19.5" customHeight="1">
      <c r="A470" s="34"/>
      <c r="B470" s="34"/>
      <c r="C470" s="34"/>
      <c r="D470" s="34"/>
      <c r="E470" s="34"/>
    </row>
    <row r="471" ht="19.5" customHeight="1">
      <c r="A471" s="34"/>
      <c r="B471" s="34"/>
      <c r="C471" s="34"/>
      <c r="D471" s="34"/>
      <c r="E471" s="34"/>
    </row>
    <row r="472" ht="19.5" customHeight="1">
      <c r="A472" s="34"/>
      <c r="B472" s="34"/>
      <c r="C472" s="34"/>
      <c r="D472" s="34"/>
      <c r="E472" s="34"/>
    </row>
    <row r="473" ht="19.5" customHeight="1">
      <c r="A473" s="34"/>
      <c r="B473" s="34"/>
      <c r="C473" s="34"/>
      <c r="D473" s="34"/>
      <c r="E473" s="34"/>
    </row>
    <row r="474" ht="19.5" customHeight="1">
      <c r="A474" s="34"/>
      <c r="B474" s="34"/>
      <c r="C474" s="34"/>
      <c r="D474" s="34"/>
      <c r="E474" s="34"/>
    </row>
    <row r="475" ht="19.5" customHeight="1">
      <c r="A475" s="34"/>
      <c r="B475" s="34"/>
      <c r="C475" s="34"/>
      <c r="D475" s="34"/>
      <c r="E475" s="34"/>
    </row>
    <row r="476" ht="19.5" customHeight="1">
      <c r="A476" s="34"/>
      <c r="B476" s="34"/>
      <c r="C476" s="34"/>
      <c r="D476" s="34"/>
      <c r="E476" s="34"/>
    </row>
    <row r="477" ht="19.5" customHeight="1">
      <c r="A477" s="34"/>
      <c r="B477" s="34"/>
      <c r="C477" s="34"/>
      <c r="D477" s="34"/>
      <c r="E477" s="34"/>
    </row>
    <row r="478" ht="19.5" customHeight="1">
      <c r="A478" s="34"/>
      <c r="B478" s="34"/>
      <c r="C478" s="34"/>
      <c r="D478" s="34"/>
      <c r="E478" s="34"/>
    </row>
    <row r="479" ht="19.5" customHeight="1">
      <c r="A479" s="34"/>
      <c r="B479" s="34"/>
      <c r="C479" s="34"/>
      <c r="D479" s="34"/>
      <c r="E479" s="34"/>
    </row>
    <row r="480" ht="19.5" customHeight="1">
      <c r="A480" s="34"/>
      <c r="B480" s="34"/>
      <c r="C480" s="34"/>
      <c r="D480" s="34"/>
      <c r="E480" s="34"/>
    </row>
    <row r="481" ht="19.5" customHeight="1">
      <c r="A481" s="34"/>
      <c r="B481" s="34"/>
      <c r="C481" s="34"/>
      <c r="D481" s="34"/>
      <c r="E481" s="34"/>
    </row>
    <row r="482" ht="19.5" customHeight="1">
      <c r="A482" s="34"/>
      <c r="B482" s="34"/>
      <c r="C482" s="34"/>
      <c r="D482" s="34"/>
      <c r="E482" s="34"/>
    </row>
    <row r="483" ht="19.5" customHeight="1">
      <c r="A483" s="34"/>
      <c r="B483" s="34"/>
      <c r="C483" s="34"/>
      <c r="D483" s="34"/>
      <c r="E483" s="34"/>
    </row>
    <row r="484" ht="19.5" customHeight="1">
      <c r="A484" s="34"/>
      <c r="B484" s="34"/>
      <c r="C484" s="34"/>
      <c r="D484" s="34"/>
      <c r="E484" s="34"/>
    </row>
    <row r="485" ht="19.5" customHeight="1">
      <c r="A485" s="34"/>
      <c r="B485" s="34"/>
      <c r="C485" s="34"/>
      <c r="D485" s="34"/>
      <c r="E485" s="34"/>
    </row>
    <row r="486" ht="19.5" customHeight="1">
      <c r="A486" s="34"/>
      <c r="B486" s="34"/>
      <c r="C486" s="34"/>
      <c r="D486" s="34"/>
      <c r="E486" s="34"/>
    </row>
    <row r="487" ht="19.5" customHeight="1">
      <c r="A487" s="34"/>
      <c r="B487" s="34"/>
      <c r="C487" s="34"/>
      <c r="D487" s="34"/>
      <c r="E487" s="34"/>
    </row>
    <row r="488" ht="19.5" customHeight="1">
      <c r="A488" s="34"/>
      <c r="B488" s="34"/>
      <c r="C488" s="34"/>
      <c r="D488" s="34"/>
      <c r="E488" s="34"/>
    </row>
    <row r="489" ht="19.5" customHeight="1">
      <c r="A489" s="34"/>
      <c r="B489" s="34"/>
      <c r="C489" s="34"/>
      <c r="D489" s="34"/>
      <c r="E489" s="34"/>
    </row>
    <row r="490" ht="19.5" customHeight="1">
      <c r="A490" s="34"/>
      <c r="B490" s="34"/>
      <c r="C490" s="34"/>
      <c r="D490" s="34"/>
      <c r="E490" s="34"/>
    </row>
    <row r="491" ht="19.5" customHeight="1">
      <c r="A491" s="34"/>
      <c r="B491" s="34"/>
      <c r="C491" s="34"/>
      <c r="D491" s="34"/>
      <c r="E491" s="34"/>
    </row>
    <row r="492" ht="19.5" customHeight="1">
      <c r="A492" s="34"/>
      <c r="B492" s="34"/>
      <c r="C492" s="34"/>
      <c r="D492" s="34"/>
      <c r="E492" s="34"/>
    </row>
    <row r="493" ht="19.5" customHeight="1">
      <c r="A493" s="34"/>
      <c r="B493" s="34"/>
      <c r="C493" s="34"/>
      <c r="D493" s="34"/>
      <c r="E493" s="34"/>
    </row>
    <row r="494" ht="19.5" customHeight="1">
      <c r="A494" s="34"/>
      <c r="B494" s="34"/>
      <c r="C494" s="34"/>
      <c r="D494" s="34"/>
      <c r="E494" s="34"/>
    </row>
    <row r="495" ht="19.5" customHeight="1">
      <c r="A495" s="34"/>
      <c r="B495" s="34"/>
      <c r="C495" s="34"/>
      <c r="D495" s="34"/>
      <c r="E495" s="34"/>
    </row>
    <row r="496" ht="19.5" customHeight="1">
      <c r="A496" s="34"/>
      <c r="B496" s="34"/>
      <c r="C496" s="34"/>
      <c r="D496" s="34"/>
      <c r="E496" s="34"/>
    </row>
    <row r="497" ht="19.5" customHeight="1">
      <c r="A497" s="34"/>
      <c r="B497" s="34"/>
      <c r="C497" s="34"/>
      <c r="D497" s="34"/>
      <c r="E497" s="34"/>
    </row>
    <row r="498" ht="19.5" customHeight="1">
      <c r="A498" s="34"/>
      <c r="B498" s="34"/>
      <c r="C498" s="34"/>
      <c r="D498" s="34"/>
      <c r="E498" s="34"/>
    </row>
    <row r="499" ht="19.5" customHeight="1">
      <c r="A499" s="34"/>
      <c r="B499" s="34"/>
      <c r="C499" s="34"/>
      <c r="D499" s="34"/>
      <c r="E499" s="34"/>
    </row>
    <row r="500" ht="19.5" customHeight="1">
      <c r="A500" s="34"/>
      <c r="B500" s="34"/>
      <c r="C500" s="34"/>
      <c r="D500" s="34"/>
      <c r="E500" s="34"/>
    </row>
    <row r="501" ht="19.5" customHeight="1">
      <c r="A501" s="34"/>
      <c r="B501" s="34"/>
      <c r="C501" s="34"/>
      <c r="D501" s="34"/>
      <c r="E501" s="34"/>
    </row>
    <row r="502" ht="19.5" customHeight="1">
      <c r="A502" s="34"/>
      <c r="B502" s="34"/>
      <c r="C502" s="34"/>
      <c r="D502" s="34"/>
      <c r="E502" s="34"/>
    </row>
    <row r="503" ht="19.5" customHeight="1">
      <c r="A503" s="34"/>
      <c r="B503" s="34"/>
      <c r="C503" s="34"/>
      <c r="D503" s="34"/>
      <c r="E503" s="34"/>
    </row>
    <row r="504" ht="19.5" customHeight="1">
      <c r="A504" s="34"/>
      <c r="B504" s="34"/>
      <c r="C504" s="34"/>
      <c r="D504" s="34"/>
      <c r="E504" s="34"/>
    </row>
    <row r="505" ht="19.5" customHeight="1">
      <c r="A505" s="34"/>
      <c r="B505" s="34"/>
      <c r="C505" s="34"/>
      <c r="D505" s="34"/>
      <c r="E505" s="34"/>
    </row>
    <row r="506" ht="19.5" customHeight="1">
      <c r="A506" s="34"/>
      <c r="B506" s="34"/>
      <c r="C506" s="34"/>
      <c r="D506" s="34"/>
      <c r="E506" s="34"/>
    </row>
    <row r="507" ht="19.5" customHeight="1">
      <c r="A507" s="34"/>
      <c r="B507" s="34"/>
      <c r="C507" s="34"/>
      <c r="D507" s="34"/>
      <c r="E507" s="34"/>
    </row>
    <row r="508" ht="19.5" customHeight="1">
      <c r="A508" s="34"/>
      <c r="B508" s="34"/>
      <c r="C508" s="34"/>
      <c r="D508" s="34"/>
      <c r="E508" s="34"/>
    </row>
    <row r="509" ht="19.5" customHeight="1">
      <c r="A509" s="34"/>
      <c r="B509" s="34"/>
      <c r="C509" s="34"/>
      <c r="D509" s="34"/>
      <c r="E509" s="34"/>
    </row>
    <row r="510" ht="19.5" customHeight="1">
      <c r="A510" s="34"/>
      <c r="B510" s="34"/>
      <c r="C510" s="34"/>
      <c r="D510" s="34"/>
      <c r="E510" s="34"/>
    </row>
    <row r="511" ht="19.5" customHeight="1">
      <c r="A511" s="34"/>
      <c r="B511" s="34"/>
      <c r="C511" s="34"/>
      <c r="D511" s="34"/>
      <c r="E511" s="34"/>
    </row>
    <row r="512" ht="19.5" customHeight="1">
      <c r="A512" s="34"/>
      <c r="B512" s="34"/>
      <c r="C512" s="34"/>
      <c r="D512" s="34"/>
      <c r="E512" s="34"/>
    </row>
    <row r="513" ht="19.5" customHeight="1">
      <c r="A513" s="34"/>
      <c r="B513" s="34"/>
      <c r="C513" s="34"/>
      <c r="D513" s="34"/>
      <c r="E513" s="34"/>
    </row>
    <row r="514" ht="19.5" customHeight="1">
      <c r="A514" s="34"/>
      <c r="B514" s="34"/>
      <c r="C514" s="34"/>
      <c r="D514" s="34"/>
      <c r="E514" s="34"/>
    </row>
    <row r="515" ht="19.5" customHeight="1">
      <c r="A515" s="34"/>
      <c r="B515" s="34"/>
      <c r="C515" s="34"/>
      <c r="D515" s="34"/>
      <c r="E515" s="34"/>
    </row>
    <row r="516" ht="19.5" customHeight="1">
      <c r="A516" s="34"/>
      <c r="B516" s="34"/>
      <c r="C516" s="34"/>
      <c r="D516" s="34"/>
      <c r="E516" s="34"/>
    </row>
    <row r="517" ht="19.5" customHeight="1">
      <c r="A517" s="34"/>
      <c r="B517" s="34"/>
      <c r="C517" s="34"/>
      <c r="D517" s="34"/>
      <c r="E517" s="34"/>
    </row>
    <row r="518" ht="19.5" customHeight="1">
      <c r="A518" s="34"/>
      <c r="B518" s="34"/>
      <c r="C518" s="34"/>
      <c r="D518" s="34"/>
      <c r="E518" s="34"/>
    </row>
    <row r="519" ht="19.5" customHeight="1">
      <c r="A519" s="34"/>
      <c r="B519" s="34"/>
      <c r="C519" s="34"/>
      <c r="D519" s="34"/>
      <c r="E519" s="34"/>
    </row>
    <row r="520" ht="19.5" customHeight="1">
      <c r="A520" s="34"/>
      <c r="B520" s="34"/>
      <c r="C520" s="34"/>
      <c r="D520" s="34"/>
      <c r="E520" s="34"/>
    </row>
    <row r="521" ht="19.5" customHeight="1">
      <c r="A521" s="34"/>
      <c r="B521" s="34"/>
      <c r="C521" s="34"/>
      <c r="D521" s="34"/>
      <c r="E521" s="34"/>
    </row>
    <row r="522" ht="19.5" customHeight="1">
      <c r="A522" s="34"/>
      <c r="B522" s="34"/>
      <c r="C522" s="34"/>
      <c r="D522" s="34"/>
      <c r="E522" s="34"/>
    </row>
    <row r="523" ht="19.5" customHeight="1">
      <c r="A523" s="34"/>
      <c r="B523" s="34"/>
      <c r="C523" s="34"/>
      <c r="D523" s="34"/>
      <c r="E523" s="34"/>
    </row>
    <row r="524" ht="19.5" customHeight="1">
      <c r="A524" s="34"/>
      <c r="B524" s="34"/>
      <c r="C524" s="34"/>
      <c r="D524" s="34"/>
      <c r="E524" s="34"/>
    </row>
    <row r="525" ht="19.5" customHeight="1">
      <c r="A525" s="34"/>
      <c r="B525" s="34"/>
      <c r="C525" s="34"/>
      <c r="D525" s="34"/>
      <c r="E525" s="34"/>
    </row>
    <row r="526" ht="19.5" customHeight="1">
      <c r="A526" s="34"/>
      <c r="B526" s="34"/>
      <c r="C526" s="34"/>
      <c r="D526" s="34"/>
      <c r="E526" s="34"/>
    </row>
    <row r="527" ht="19.5" customHeight="1">
      <c r="A527" s="34"/>
      <c r="B527" s="34"/>
      <c r="C527" s="34"/>
      <c r="D527" s="34"/>
      <c r="E527" s="34"/>
    </row>
    <row r="528" ht="19.5" customHeight="1">
      <c r="A528" s="34"/>
      <c r="B528" s="34"/>
      <c r="C528" s="34"/>
      <c r="D528" s="34"/>
      <c r="E528" s="34"/>
    </row>
    <row r="529" ht="19.5" customHeight="1">
      <c r="A529" s="34"/>
      <c r="B529" s="34"/>
      <c r="C529" s="34"/>
      <c r="D529" s="34"/>
      <c r="E529" s="34"/>
    </row>
    <row r="530" ht="19.5" customHeight="1">
      <c r="A530" s="34"/>
      <c r="B530" s="34"/>
      <c r="C530" s="34"/>
      <c r="D530" s="34"/>
      <c r="E530" s="34"/>
    </row>
    <row r="531" ht="19.5" customHeight="1">
      <c r="A531" s="34"/>
      <c r="B531" s="34"/>
      <c r="C531" s="34"/>
      <c r="D531" s="34"/>
      <c r="E531" s="34"/>
    </row>
    <row r="532" ht="19.5" customHeight="1">
      <c r="A532" s="34"/>
      <c r="B532" s="34"/>
      <c r="C532" s="34"/>
      <c r="D532" s="34"/>
      <c r="E532" s="34"/>
    </row>
    <row r="533" ht="19.5" customHeight="1">
      <c r="A533" s="34"/>
      <c r="B533" s="34"/>
      <c r="C533" s="34"/>
      <c r="D533" s="34"/>
      <c r="E533" s="34"/>
    </row>
    <row r="534" ht="19.5" customHeight="1">
      <c r="A534" s="34"/>
      <c r="B534" s="34"/>
      <c r="C534" s="34"/>
      <c r="D534" s="34"/>
      <c r="E534" s="34"/>
    </row>
    <row r="535" ht="19.5" customHeight="1">
      <c r="A535" s="34"/>
      <c r="B535" s="34"/>
      <c r="C535" s="34"/>
      <c r="D535" s="34"/>
      <c r="E535" s="34"/>
    </row>
    <row r="536" ht="19.5" customHeight="1">
      <c r="A536" s="34"/>
      <c r="B536" s="34"/>
      <c r="C536" s="34"/>
      <c r="D536" s="34"/>
      <c r="E536" s="34"/>
    </row>
    <row r="537" ht="19.5" customHeight="1">
      <c r="A537" s="34"/>
      <c r="B537" s="34"/>
      <c r="C537" s="34"/>
      <c r="D537" s="34"/>
      <c r="E537" s="34"/>
    </row>
    <row r="538" ht="19.5" customHeight="1">
      <c r="A538" s="34"/>
      <c r="B538" s="34"/>
      <c r="C538" s="34"/>
      <c r="D538" s="34"/>
      <c r="E538" s="34"/>
    </row>
    <row r="539" ht="19.5" customHeight="1">
      <c r="A539" s="34"/>
      <c r="B539" s="34"/>
      <c r="C539" s="34"/>
      <c r="D539" s="34"/>
      <c r="E539" s="34"/>
    </row>
    <row r="540" ht="19.5" customHeight="1">
      <c r="A540" s="34"/>
      <c r="B540" s="34"/>
      <c r="C540" s="34"/>
      <c r="D540" s="34"/>
      <c r="E540" s="34"/>
    </row>
    <row r="541" ht="19.5" customHeight="1">
      <c r="A541" s="34"/>
      <c r="B541" s="34"/>
      <c r="C541" s="34"/>
      <c r="D541" s="34"/>
      <c r="E541" s="34"/>
    </row>
    <row r="542" ht="19.5" customHeight="1">
      <c r="A542" s="34"/>
      <c r="B542" s="34"/>
      <c r="C542" s="34"/>
      <c r="D542" s="34"/>
      <c r="E542" s="34"/>
    </row>
    <row r="543" ht="19.5" customHeight="1">
      <c r="A543" s="34"/>
      <c r="B543" s="34"/>
      <c r="C543" s="34"/>
      <c r="D543" s="34"/>
      <c r="E543" s="34"/>
    </row>
    <row r="544" ht="19.5" customHeight="1">
      <c r="A544" s="34"/>
      <c r="B544" s="34"/>
      <c r="C544" s="34"/>
      <c r="D544" s="34"/>
      <c r="E544" s="34"/>
    </row>
    <row r="545" ht="19.5" customHeight="1">
      <c r="A545" s="34"/>
      <c r="B545" s="34"/>
      <c r="C545" s="34"/>
      <c r="D545" s="34"/>
      <c r="E545" s="34"/>
    </row>
    <row r="546" ht="19.5" customHeight="1">
      <c r="A546" s="34"/>
      <c r="B546" s="34"/>
      <c r="C546" s="34"/>
      <c r="D546" s="34"/>
      <c r="E546" s="34"/>
    </row>
    <row r="547" ht="19.5" customHeight="1">
      <c r="A547" s="34"/>
      <c r="B547" s="34"/>
      <c r="C547" s="34"/>
      <c r="D547" s="34"/>
      <c r="E547" s="34"/>
    </row>
    <row r="548" ht="19.5" customHeight="1">
      <c r="A548" s="34"/>
      <c r="B548" s="34"/>
      <c r="C548" s="34"/>
      <c r="D548" s="34"/>
      <c r="E548" s="34"/>
    </row>
    <row r="549" ht="19.5" customHeight="1">
      <c r="A549" s="34"/>
      <c r="B549" s="34"/>
      <c r="C549" s="34"/>
      <c r="D549" s="34"/>
      <c r="E549" s="34"/>
    </row>
    <row r="550" ht="19.5" customHeight="1">
      <c r="A550" s="34"/>
      <c r="B550" s="34"/>
      <c r="C550" s="34"/>
      <c r="D550" s="34"/>
      <c r="E550" s="34"/>
    </row>
    <row r="551" ht="19.5" customHeight="1">
      <c r="A551" s="34"/>
      <c r="B551" s="34"/>
      <c r="C551" s="34"/>
      <c r="D551" s="34"/>
      <c r="E551" s="34"/>
    </row>
    <row r="552" ht="19.5" customHeight="1">
      <c r="A552" s="34"/>
      <c r="B552" s="34"/>
      <c r="C552" s="34"/>
      <c r="D552" s="34"/>
      <c r="E552" s="34"/>
    </row>
    <row r="553" ht="19.5" customHeight="1">
      <c r="A553" s="34"/>
      <c r="B553" s="34"/>
      <c r="C553" s="34"/>
      <c r="D553" s="34"/>
      <c r="E553" s="34"/>
    </row>
    <row r="554" ht="19.5" customHeight="1">
      <c r="A554" s="34"/>
      <c r="B554" s="34"/>
      <c r="C554" s="34"/>
      <c r="D554" s="34"/>
      <c r="E554" s="34"/>
    </row>
    <row r="555" ht="19.5" customHeight="1">
      <c r="A555" s="34"/>
      <c r="B555" s="34"/>
      <c r="C555" s="34"/>
      <c r="D555" s="34"/>
      <c r="E555" s="34"/>
    </row>
    <row r="556" ht="19.5" customHeight="1">
      <c r="A556" s="34"/>
      <c r="B556" s="34"/>
      <c r="C556" s="34"/>
      <c r="D556" s="34"/>
      <c r="E556" s="34"/>
    </row>
    <row r="557" ht="19.5" customHeight="1">
      <c r="A557" s="34"/>
      <c r="B557" s="34"/>
      <c r="C557" s="34"/>
      <c r="D557" s="34"/>
      <c r="E557" s="34"/>
    </row>
    <row r="558" ht="19.5" customHeight="1">
      <c r="A558" s="34"/>
      <c r="B558" s="34"/>
      <c r="C558" s="34"/>
      <c r="D558" s="34"/>
      <c r="E558" s="34"/>
    </row>
    <row r="559" ht="19.5" customHeight="1">
      <c r="A559" s="34"/>
      <c r="B559" s="34"/>
      <c r="C559" s="34"/>
      <c r="D559" s="34"/>
      <c r="E559" s="34"/>
    </row>
    <row r="560" ht="19.5" customHeight="1">
      <c r="A560" s="34"/>
      <c r="B560" s="34"/>
      <c r="C560" s="34"/>
      <c r="D560" s="34"/>
      <c r="E560" s="34"/>
    </row>
    <row r="561" ht="19.5" customHeight="1">
      <c r="A561" s="34"/>
      <c r="B561" s="34"/>
      <c r="C561" s="34"/>
      <c r="D561" s="34"/>
      <c r="E561" s="34"/>
    </row>
    <row r="562" ht="19.5" customHeight="1">
      <c r="A562" s="34"/>
      <c r="B562" s="34"/>
      <c r="C562" s="34"/>
      <c r="D562" s="34"/>
      <c r="E562" s="34"/>
    </row>
    <row r="563" ht="19.5" customHeight="1">
      <c r="A563" s="34"/>
      <c r="B563" s="34"/>
      <c r="C563" s="34"/>
      <c r="D563" s="34"/>
      <c r="E563" s="34"/>
    </row>
    <row r="564" ht="19.5" customHeight="1">
      <c r="A564" s="34"/>
      <c r="B564" s="34"/>
      <c r="C564" s="34"/>
      <c r="D564" s="34"/>
      <c r="E564" s="34"/>
    </row>
    <row r="565" ht="19.5" customHeight="1">
      <c r="A565" s="34"/>
      <c r="B565" s="34"/>
      <c r="C565" s="34"/>
      <c r="D565" s="34"/>
      <c r="E565" s="34"/>
    </row>
    <row r="566" ht="19.5" customHeight="1">
      <c r="A566" s="34"/>
      <c r="B566" s="34"/>
      <c r="C566" s="34"/>
      <c r="D566" s="34"/>
      <c r="E566" s="34"/>
    </row>
    <row r="567" ht="19.5" customHeight="1">
      <c r="A567" s="34"/>
      <c r="B567" s="34"/>
      <c r="C567" s="34"/>
      <c r="D567" s="34"/>
      <c r="E567" s="34"/>
    </row>
    <row r="568" ht="19.5" customHeight="1">
      <c r="A568" s="34"/>
      <c r="B568" s="34"/>
      <c r="C568" s="34"/>
      <c r="D568" s="34"/>
      <c r="E568" s="34"/>
    </row>
    <row r="569" ht="19.5" customHeight="1">
      <c r="A569" s="34"/>
      <c r="B569" s="34"/>
      <c r="C569" s="34"/>
      <c r="D569" s="34"/>
      <c r="E569" s="34"/>
    </row>
    <row r="570" ht="19.5" customHeight="1">
      <c r="A570" s="34"/>
      <c r="B570" s="34"/>
      <c r="C570" s="34"/>
      <c r="D570" s="34"/>
      <c r="E570" s="34"/>
    </row>
    <row r="571" ht="19.5" customHeight="1">
      <c r="A571" s="34"/>
      <c r="B571" s="34"/>
      <c r="C571" s="34"/>
      <c r="D571" s="34"/>
      <c r="E571" s="34"/>
    </row>
    <row r="572" ht="19.5" customHeight="1">
      <c r="A572" s="34"/>
      <c r="B572" s="34"/>
      <c r="C572" s="34"/>
      <c r="D572" s="34"/>
      <c r="E572" s="34"/>
    </row>
    <row r="573" ht="19.5" customHeight="1">
      <c r="A573" s="34"/>
      <c r="B573" s="34"/>
      <c r="C573" s="34"/>
      <c r="D573" s="34"/>
      <c r="E573" s="34"/>
    </row>
    <row r="574" ht="19.5" customHeight="1">
      <c r="A574" s="34"/>
      <c r="B574" s="34"/>
      <c r="C574" s="34"/>
      <c r="D574" s="34"/>
      <c r="E574" s="34"/>
    </row>
    <row r="575" ht="19.5" customHeight="1">
      <c r="A575" s="34"/>
      <c r="B575" s="34"/>
      <c r="C575" s="34"/>
      <c r="D575" s="34"/>
      <c r="E575" s="34"/>
    </row>
    <row r="576" ht="19.5" customHeight="1">
      <c r="A576" s="34"/>
      <c r="B576" s="34"/>
      <c r="C576" s="34"/>
      <c r="D576" s="34"/>
      <c r="E576" s="34"/>
    </row>
    <row r="577" ht="19.5" customHeight="1">
      <c r="A577" s="34"/>
      <c r="B577" s="34"/>
      <c r="C577" s="34"/>
      <c r="D577" s="34"/>
      <c r="E577" s="34"/>
    </row>
    <row r="578" ht="19.5" customHeight="1">
      <c r="A578" s="34"/>
      <c r="B578" s="34"/>
      <c r="C578" s="34"/>
      <c r="D578" s="34"/>
      <c r="E578" s="34"/>
    </row>
    <row r="579" ht="19.5" customHeight="1">
      <c r="A579" s="34"/>
      <c r="B579" s="34"/>
      <c r="C579" s="34"/>
      <c r="D579" s="34"/>
      <c r="E579" s="34"/>
    </row>
    <row r="580" ht="19.5" customHeight="1">
      <c r="A580" s="34"/>
      <c r="B580" s="34"/>
      <c r="C580" s="34"/>
      <c r="D580" s="34"/>
      <c r="E580" s="34"/>
    </row>
    <row r="581" ht="19.5" customHeight="1">
      <c r="A581" s="34"/>
      <c r="B581" s="34"/>
      <c r="C581" s="34"/>
      <c r="D581" s="34"/>
      <c r="E581" s="34"/>
    </row>
    <row r="582" ht="19.5" customHeight="1">
      <c r="A582" s="34"/>
      <c r="B582" s="34"/>
      <c r="C582" s="34"/>
      <c r="D582" s="34"/>
      <c r="E582" s="34"/>
    </row>
    <row r="583" ht="19.5" customHeight="1">
      <c r="A583" s="34"/>
      <c r="B583" s="34"/>
      <c r="C583" s="34"/>
      <c r="D583" s="34"/>
      <c r="E583" s="34"/>
    </row>
    <row r="584" ht="19.5" customHeight="1">
      <c r="A584" s="34"/>
      <c r="B584" s="34"/>
      <c r="C584" s="34"/>
      <c r="D584" s="34"/>
      <c r="E584" s="34"/>
    </row>
    <row r="585" ht="19.5" customHeight="1">
      <c r="A585" s="34"/>
      <c r="B585" s="34"/>
      <c r="C585" s="34"/>
      <c r="D585" s="34"/>
      <c r="E585" s="34"/>
    </row>
    <row r="586" ht="19.5" customHeight="1">
      <c r="A586" s="34"/>
      <c r="B586" s="34"/>
      <c r="C586" s="34"/>
      <c r="D586" s="34"/>
      <c r="E586" s="34"/>
    </row>
    <row r="587" ht="19.5" customHeight="1">
      <c r="A587" s="34"/>
      <c r="B587" s="34"/>
      <c r="C587" s="34"/>
      <c r="D587" s="34"/>
      <c r="E587" s="34"/>
    </row>
    <row r="588" ht="19.5" customHeight="1">
      <c r="A588" s="34"/>
      <c r="B588" s="34"/>
      <c r="C588" s="34"/>
      <c r="D588" s="34"/>
      <c r="E588" s="34"/>
    </row>
    <row r="589" ht="19.5" customHeight="1">
      <c r="A589" s="34"/>
      <c r="B589" s="34"/>
      <c r="C589" s="34"/>
      <c r="D589" s="34"/>
      <c r="E589" s="34"/>
    </row>
    <row r="590" ht="19.5" customHeight="1">
      <c r="A590" s="34"/>
      <c r="B590" s="34"/>
      <c r="C590" s="34"/>
      <c r="D590" s="34"/>
      <c r="E590" s="34"/>
    </row>
    <row r="591" ht="19.5" customHeight="1">
      <c r="A591" s="34"/>
      <c r="B591" s="34"/>
      <c r="C591" s="34"/>
      <c r="D591" s="34"/>
      <c r="E591" s="34"/>
    </row>
    <row r="592" ht="19.5" customHeight="1">
      <c r="A592" s="34"/>
      <c r="B592" s="34"/>
      <c r="C592" s="34"/>
      <c r="D592" s="34"/>
      <c r="E592" s="34"/>
    </row>
    <row r="593" ht="19.5" customHeight="1">
      <c r="A593" s="34"/>
      <c r="B593" s="34"/>
      <c r="C593" s="34"/>
      <c r="D593" s="34"/>
      <c r="E593" s="34"/>
    </row>
    <row r="594" ht="19.5" customHeight="1">
      <c r="A594" s="34"/>
      <c r="B594" s="34"/>
      <c r="C594" s="34"/>
      <c r="D594" s="34"/>
      <c r="E594" s="34"/>
    </row>
    <row r="595" ht="19.5" customHeight="1">
      <c r="A595" s="34"/>
      <c r="B595" s="34"/>
      <c r="C595" s="34"/>
      <c r="D595" s="34"/>
      <c r="E595" s="34"/>
    </row>
    <row r="596" ht="19.5" customHeight="1">
      <c r="A596" s="34"/>
      <c r="B596" s="34"/>
      <c r="C596" s="34"/>
      <c r="D596" s="34"/>
      <c r="E596" s="34"/>
    </row>
    <row r="597" ht="19.5" customHeight="1">
      <c r="A597" s="34"/>
      <c r="B597" s="34"/>
      <c r="C597" s="34"/>
      <c r="D597" s="34"/>
      <c r="E597" s="34"/>
    </row>
    <row r="598" ht="19.5" customHeight="1">
      <c r="A598" s="34"/>
      <c r="B598" s="34"/>
      <c r="C598" s="34"/>
      <c r="D598" s="34"/>
      <c r="E598" s="34"/>
    </row>
    <row r="599" ht="19.5" customHeight="1">
      <c r="A599" s="34"/>
      <c r="B599" s="34"/>
      <c r="C599" s="34"/>
      <c r="D599" s="34"/>
      <c r="E599" s="34"/>
    </row>
    <row r="600" ht="19.5" customHeight="1">
      <c r="A600" s="34"/>
      <c r="B600" s="34"/>
      <c r="C600" s="34"/>
      <c r="D600" s="34"/>
      <c r="E600" s="34"/>
    </row>
    <row r="601" ht="19.5" customHeight="1">
      <c r="A601" s="34"/>
      <c r="B601" s="34"/>
      <c r="C601" s="34"/>
      <c r="D601" s="34"/>
      <c r="E601" s="34"/>
    </row>
    <row r="602" ht="19.5" customHeight="1">
      <c r="A602" s="34"/>
      <c r="B602" s="34"/>
      <c r="C602" s="34"/>
      <c r="D602" s="34"/>
      <c r="E602" s="34"/>
    </row>
    <row r="603" ht="19.5" customHeight="1">
      <c r="A603" s="34"/>
      <c r="B603" s="34"/>
      <c r="C603" s="34"/>
      <c r="D603" s="34"/>
      <c r="E603" s="34"/>
    </row>
    <row r="604" ht="19.5" customHeight="1">
      <c r="A604" s="34"/>
      <c r="B604" s="34"/>
      <c r="C604" s="34"/>
      <c r="D604" s="34"/>
      <c r="E604" s="34"/>
    </row>
    <row r="605" ht="19.5" customHeight="1">
      <c r="A605" s="34"/>
      <c r="B605" s="34"/>
      <c r="C605" s="34"/>
      <c r="D605" s="34"/>
      <c r="E605" s="34"/>
    </row>
    <row r="606" ht="19.5" customHeight="1">
      <c r="A606" s="34"/>
      <c r="B606" s="34"/>
      <c r="C606" s="34"/>
      <c r="D606" s="34"/>
      <c r="E606" s="34"/>
    </row>
    <row r="607" ht="19.5" customHeight="1">
      <c r="A607" s="34"/>
      <c r="B607" s="34"/>
      <c r="C607" s="34"/>
      <c r="D607" s="34"/>
      <c r="E607" s="34"/>
    </row>
    <row r="608" ht="19.5" customHeight="1">
      <c r="A608" s="34"/>
      <c r="B608" s="34"/>
      <c r="C608" s="34"/>
      <c r="D608" s="34"/>
      <c r="E608" s="34"/>
    </row>
    <row r="609" ht="19.5" customHeight="1">
      <c r="A609" s="34"/>
      <c r="B609" s="34"/>
      <c r="C609" s="34"/>
      <c r="D609" s="34"/>
      <c r="E609" s="34"/>
    </row>
    <row r="610" ht="19.5" customHeight="1">
      <c r="A610" s="34"/>
      <c r="B610" s="34"/>
      <c r="C610" s="34"/>
      <c r="D610" s="34"/>
      <c r="E610" s="34"/>
    </row>
    <row r="611" ht="19.5" customHeight="1">
      <c r="A611" s="34"/>
      <c r="B611" s="34"/>
      <c r="C611" s="34"/>
      <c r="D611" s="34"/>
      <c r="E611" s="34"/>
    </row>
    <row r="612" ht="19.5" customHeight="1">
      <c r="A612" s="34"/>
      <c r="B612" s="34"/>
      <c r="C612" s="34"/>
      <c r="D612" s="34"/>
      <c r="E612" s="34"/>
    </row>
    <row r="613" ht="19.5" customHeight="1">
      <c r="A613" s="34"/>
      <c r="B613" s="34"/>
      <c r="C613" s="34"/>
      <c r="D613" s="34"/>
      <c r="E613" s="34"/>
    </row>
    <row r="614" ht="19.5" customHeight="1">
      <c r="A614" s="34"/>
      <c r="B614" s="34"/>
      <c r="C614" s="34"/>
      <c r="D614" s="34"/>
      <c r="E614" s="34"/>
    </row>
    <row r="615" ht="19.5" customHeight="1">
      <c r="A615" s="34"/>
      <c r="B615" s="34"/>
      <c r="C615" s="34"/>
      <c r="D615" s="34"/>
      <c r="E615" s="34"/>
    </row>
    <row r="616" ht="19.5" customHeight="1">
      <c r="A616" s="34"/>
      <c r="B616" s="34"/>
      <c r="C616" s="34"/>
      <c r="D616" s="34"/>
      <c r="E616" s="34"/>
    </row>
    <row r="617" ht="19.5" customHeight="1">
      <c r="A617" s="34"/>
      <c r="B617" s="34"/>
      <c r="C617" s="34"/>
      <c r="D617" s="34"/>
      <c r="E617" s="34"/>
    </row>
    <row r="618" ht="19.5" customHeight="1">
      <c r="A618" s="34"/>
      <c r="B618" s="34"/>
      <c r="C618" s="34"/>
      <c r="D618" s="34"/>
      <c r="E618" s="34"/>
    </row>
    <row r="619" ht="19.5" customHeight="1">
      <c r="A619" s="34"/>
      <c r="B619" s="34"/>
      <c r="C619" s="34"/>
      <c r="D619" s="34"/>
      <c r="E619" s="34"/>
    </row>
    <row r="620" ht="19.5" customHeight="1">
      <c r="A620" s="34"/>
      <c r="B620" s="34"/>
      <c r="C620" s="34"/>
      <c r="D620" s="34"/>
      <c r="E620" s="34"/>
    </row>
    <row r="621" ht="19.5" customHeight="1">
      <c r="A621" s="34"/>
      <c r="B621" s="34"/>
      <c r="C621" s="34"/>
      <c r="D621" s="34"/>
      <c r="E621" s="34"/>
    </row>
    <row r="622" ht="19.5" customHeight="1">
      <c r="A622" s="34"/>
      <c r="B622" s="34"/>
      <c r="C622" s="34"/>
      <c r="D622" s="34"/>
      <c r="E622" s="34"/>
    </row>
    <row r="623" ht="19.5" customHeight="1">
      <c r="A623" s="34"/>
      <c r="B623" s="34"/>
      <c r="C623" s="34"/>
      <c r="D623" s="34"/>
      <c r="E623" s="34"/>
    </row>
    <row r="624" ht="19.5" customHeight="1">
      <c r="A624" s="34"/>
      <c r="B624" s="34"/>
      <c r="C624" s="34"/>
      <c r="D624" s="34"/>
      <c r="E624" s="34"/>
    </row>
    <row r="625" ht="19.5" customHeight="1">
      <c r="A625" s="34"/>
      <c r="B625" s="34"/>
      <c r="C625" s="34"/>
      <c r="D625" s="34"/>
      <c r="E625" s="34"/>
    </row>
    <row r="626" ht="19.5" customHeight="1">
      <c r="A626" s="34"/>
      <c r="B626" s="34"/>
      <c r="C626" s="34"/>
      <c r="D626" s="34"/>
      <c r="E626" s="34"/>
    </row>
    <row r="627" ht="19.5" customHeight="1">
      <c r="A627" s="34"/>
      <c r="B627" s="34"/>
      <c r="C627" s="34"/>
      <c r="D627" s="34"/>
      <c r="E627" s="34"/>
    </row>
    <row r="628" ht="19.5" customHeight="1">
      <c r="A628" s="34"/>
      <c r="B628" s="34"/>
      <c r="C628" s="34"/>
      <c r="D628" s="34"/>
      <c r="E628" s="34"/>
    </row>
    <row r="629" ht="19.5" customHeight="1">
      <c r="A629" s="34"/>
      <c r="B629" s="34"/>
      <c r="C629" s="34"/>
      <c r="D629" s="34"/>
      <c r="E629" s="34"/>
    </row>
    <row r="630" ht="19.5" customHeight="1">
      <c r="A630" s="34"/>
      <c r="B630" s="34"/>
      <c r="C630" s="34"/>
      <c r="D630" s="34"/>
      <c r="E630" s="34"/>
    </row>
    <row r="631" ht="19.5" customHeight="1">
      <c r="A631" s="34"/>
      <c r="B631" s="34"/>
      <c r="C631" s="34"/>
      <c r="D631" s="34"/>
      <c r="E631" s="34"/>
    </row>
    <row r="632" ht="19.5" customHeight="1">
      <c r="A632" s="34"/>
      <c r="B632" s="34"/>
      <c r="C632" s="34"/>
      <c r="D632" s="34"/>
      <c r="E632" s="34"/>
    </row>
    <row r="633" ht="19.5" customHeight="1">
      <c r="A633" s="34"/>
      <c r="B633" s="34"/>
      <c r="C633" s="34"/>
      <c r="D633" s="34"/>
      <c r="E633" s="34"/>
    </row>
    <row r="634" ht="19.5" customHeight="1">
      <c r="A634" s="34"/>
      <c r="B634" s="34"/>
      <c r="C634" s="34"/>
      <c r="D634" s="34"/>
      <c r="E634" s="34"/>
    </row>
    <row r="635" ht="19.5" customHeight="1">
      <c r="A635" s="34"/>
      <c r="B635" s="34"/>
      <c r="C635" s="34"/>
      <c r="D635" s="34"/>
      <c r="E635" s="34"/>
    </row>
    <row r="636" ht="19.5" customHeight="1">
      <c r="A636" s="34"/>
      <c r="B636" s="34"/>
      <c r="C636" s="34"/>
      <c r="D636" s="34"/>
      <c r="E636" s="34"/>
    </row>
    <row r="637" ht="19.5" customHeight="1">
      <c r="A637" s="34"/>
      <c r="B637" s="34"/>
      <c r="C637" s="34"/>
      <c r="D637" s="34"/>
      <c r="E637" s="34"/>
    </row>
    <row r="638" ht="19.5" customHeight="1">
      <c r="A638" s="34"/>
      <c r="B638" s="34"/>
      <c r="C638" s="34"/>
      <c r="D638" s="34"/>
      <c r="E638" s="34"/>
    </row>
    <row r="639" ht="19.5" customHeight="1">
      <c r="A639" s="34"/>
      <c r="B639" s="34"/>
      <c r="C639" s="34"/>
      <c r="D639" s="34"/>
      <c r="E639" s="34"/>
    </row>
    <row r="640" ht="19.5" customHeight="1">
      <c r="A640" s="34"/>
      <c r="B640" s="34"/>
      <c r="C640" s="34"/>
      <c r="D640" s="34"/>
      <c r="E640" s="34"/>
    </row>
    <row r="641" ht="19.5" customHeight="1">
      <c r="A641" s="34"/>
      <c r="B641" s="34"/>
      <c r="C641" s="34"/>
      <c r="D641" s="34"/>
      <c r="E641" s="34"/>
    </row>
    <row r="642" ht="19.5" customHeight="1">
      <c r="A642" s="34"/>
      <c r="B642" s="34"/>
      <c r="C642" s="34"/>
      <c r="D642" s="34"/>
      <c r="E642" s="34"/>
    </row>
    <row r="643" ht="19.5" customHeight="1">
      <c r="A643" s="34"/>
      <c r="B643" s="34"/>
      <c r="C643" s="34"/>
      <c r="D643" s="34"/>
      <c r="E643" s="34"/>
    </row>
    <row r="644" ht="19.5" customHeight="1">
      <c r="A644" s="34"/>
      <c r="B644" s="34"/>
      <c r="C644" s="34"/>
      <c r="D644" s="34"/>
      <c r="E644" s="34"/>
    </row>
    <row r="645" ht="19.5" customHeight="1">
      <c r="A645" s="34"/>
      <c r="B645" s="34"/>
      <c r="C645" s="34"/>
      <c r="D645" s="34"/>
      <c r="E645" s="34"/>
    </row>
    <row r="646" ht="19.5" customHeight="1">
      <c r="A646" s="34"/>
      <c r="B646" s="34"/>
      <c r="C646" s="34"/>
      <c r="D646" s="34"/>
      <c r="E646" s="34"/>
    </row>
    <row r="647" ht="19.5" customHeight="1">
      <c r="A647" s="34"/>
      <c r="B647" s="34"/>
      <c r="C647" s="34"/>
      <c r="D647" s="34"/>
      <c r="E647" s="34"/>
    </row>
    <row r="648" ht="19.5" customHeight="1">
      <c r="A648" s="34"/>
      <c r="B648" s="34"/>
      <c r="C648" s="34"/>
      <c r="D648" s="34"/>
      <c r="E648" s="34"/>
    </row>
    <row r="649" ht="19.5" customHeight="1">
      <c r="A649" s="34"/>
      <c r="B649" s="34"/>
      <c r="C649" s="34"/>
      <c r="D649" s="34"/>
      <c r="E649" s="34"/>
    </row>
    <row r="650" ht="19.5" customHeight="1">
      <c r="A650" s="34"/>
      <c r="B650" s="34"/>
      <c r="C650" s="34"/>
      <c r="D650" s="34"/>
      <c r="E650" s="34"/>
    </row>
    <row r="651" ht="19.5" customHeight="1">
      <c r="A651" s="34"/>
      <c r="B651" s="34"/>
      <c r="C651" s="34"/>
      <c r="D651" s="34"/>
      <c r="E651" s="34"/>
    </row>
    <row r="652" ht="19.5" customHeight="1">
      <c r="A652" s="34"/>
      <c r="B652" s="34"/>
      <c r="C652" s="34"/>
      <c r="D652" s="34"/>
      <c r="E652" s="34"/>
    </row>
    <row r="653" ht="19.5" customHeight="1">
      <c r="A653" s="34"/>
      <c r="B653" s="34"/>
      <c r="C653" s="34"/>
      <c r="D653" s="34"/>
      <c r="E653" s="34"/>
    </row>
    <row r="654" ht="19.5" customHeight="1">
      <c r="A654" s="34"/>
      <c r="B654" s="34"/>
      <c r="C654" s="34"/>
      <c r="D654" s="34"/>
      <c r="E654" s="34"/>
    </row>
    <row r="655" ht="19.5" customHeight="1">
      <c r="A655" s="34"/>
      <c r="B655" s="34"/>
      <c r="C655" s="34"/>
      <c r="D655" s="34"/>
      <c r="E655" s="34"/>
    </row>
    <row r="656" ht="19.5" customHeight="1">
      <c r="A656" s="34"/>
      <c r="B656" s="34"/>
      <c r="C656" s="34"/>
      <c r="D656" s="34"/>
      <c r="E656" s="34"/>
    </row>
    <row r="657" ht="19.5" customHeight="1">
      <c r="A657" s="34"/>
      <c r="B657" s="34"/>
      <c r="C657" s="34"/>
      <c r="D657" s="34"/>
      <c r="E657" s="34"/>
    </row>
    <row r="658" ht="19.5" customHeight="1">
      <c r="A658" s="34"/>
      <c r="B658" s="34"/>
      <c r="C658" s="34"/>
      <c r="D658" s="34"/>
      <c r="E658" s="34"/>
    </row>
    <row r="659" ht="19.5" customHeight="1">
      <c r="A659" s="34"/>
      <c r="B659" s="34"/>
      <c r="C659" s="34"/>
      <c r="D659" s="34"/>
      <c r="E659" s="34"/>
    </row>
    <row r="660" ht="19.5" customHeight="1">
      <c r="A660" s="34"/>
      <c r="B660" s="34"/>
      <c r="C660" s="34"/>
      <c r="D660" s="34"/>
      <c r="E660" s="34"/>
    </row>
    <row r="661" ht="19.5" customHeight="1">
      <c r="A661" s="34"/>
      <c r="B661" s="34"/>
      <c r="C661" s="34"/>
      <c r="D661" s="34"/>
      <c r="E661" s="34"/>
    </row>
    <row r="662" ht="19.5" customHeight="1">
      <c r="A662" s="34"/>
      <c r="B662" s="34"/>
      <c r="C662" s="34"/>
      <c r="D662" s="34"/>
      <c r="E662" s="34"/>
    </row>
    <row r="663" ht="19.5" customHeight="1">
      <c r="A663" s="34"/>
      <c r="B663" s="34"/>
      <c r="C663" s="34"/>
      <c r="D663" s="34"/>
      <c r="E663" s="34"/>
    </row>
    <row r="664" ht="19.5" customHeight="1">
      <c r="A664" s="34"/>
      <c r="B664" s="34"/>
      <c r="C664" s="34"/>
      <c r="D664" s="34"/>
      <c r="E664" s="34"/>
    </row>
    <row r="665" ht="19.5" customHeight="1">
      <c r="A665" s="34"/>
      <c r="B665" s="34"/>
      <c r="C665" s="34"/>
      <c r="D665" s="34"/>
      <c r="E665" s="34"/>
    </row>
    <row r="666" ht="19.5" customHeight="1">
      <c r="A666" s="34"/>
      <c r="B666" s="34"/>
      <c r="C666" s="34"/>
      <c r="D666" s="34"/>
      <c r="E666" s="34"/>
    </row>
    <row r="667" ht="19.5" customHeight="1">
      <c r="A667" s="34"/>
      <c r="B667" s="34"/>
      <c r="C667" s="34"/>
      <c r="D667" s="34"/>
      <c r="E667" s="34"/>
    </row>
    <row r="668" ht="19.5" customHeight="1">
      <c r="A668" s="34"/>
      <c r="B668" s="34"/>
      <c r="C668" s="34"/>
      <c r="D668" s="34"/>
      <c r="E668" s="34"/>
    </row>
    <row r="669" ht="19.5" customHeight="1">
      <c r="A669" s="34"/>
      <c r="B669" s="34"/>
      <c r="C669" s="34"/>
      <c r="D669" s="34"/>
      <c r="E669" s="34"/>
    </row>
    <row r="670" ht="19.5" customHeight="1">
      <c r="A670" s="34"/>
      <c r="B670" s="34"/>
      <c r="C670" s="34"/>
      <c r="D670" s="34"/>
      <c r="E670" s="34"/>
    </row>
    <row r="671" ht="19.5" customHeight="1">
      <c r="A671" s="34"/>
      <c r="B671" s="34"/>
      <c r="C671" s="34"/>
      <c r="D671" s="34"/>
      <c r="E671" s="34"/>
    </row>
    <row r="672" ht="19.5" customHeight="1">
      <c r="A672" s="34"/>
      <c r="B672" s="34"/>
      <c r="C672" s="34"/>
      <c r="D672" s="34"/>
      <c r="E672" s="34"/>
    </row>
    <row r="673" ht="19.5" customHeight="1">
      <c r="A673" s="34"/>
      <c r="B673" s="34"/>
      <c r="C673" s="34"/>
      <c r="D673" s="34"/>
      <c r="E673" s="34"/>
    </row>
    <row r="674" ht="19.5" customHeight="1">
      <c r="A674" s="34"/>
      <c r="B674" s="34"/>
      <c r="C674" s="34"/>
      <c r="D674" s="34"/>
      <c r="E674" s="34"/>
    </row>
    <row r="675" ht="19.5" customHeight="1">
      <c r="A675" s="34"/>
      <c r="B675" s="34"/>
      <c r="C675" s="34"/>
      <c r="D675" s="34"/>
      <c r="E675" s="34"/>
    </row>
    <row r="676" ht="19.5" customHeight="1">
      <c r="A676" s="34"/>
      <c r="B676" s="34"/>
      <c r="C676" s="34"/>
      <c r="D676" s="34"/>
      <c r="E676" s="34"/>
    </row>
    <row r="677" ht="19.5" customHeight="1">
      <c r="A677" s="34"/>
      <c r="B677" s="34"/>
      <c r="C677" s="34"/>
      <c r="D677" s="34"/>
      <c r="E677" s="34"/>
    </row>
    <row r="678" ht="19.5" customHeight="1">
      <c r="A678" s="34"/>
      <c r="B678" s="34"/>
      <c r="C678" s="34"/>
      <c r="D678" s="34"/>
      <c r="E678" s="34"/>
    </row>
    <row r="679" ht="19.5" customHeight="1">
      <c r="A679" s="34"/>
      <c r="B679" s="34"/>
      <c r="C679" s="34"/>
      <c r="D679" s="34"/>
      <c r="E679" s="34"/>
    </row>
    <row r="680" ht="19.5" customHeight="1">
      <c r="A680" s="34"/>
      <c r="B680" s="34"/>
      <c r="C680" s="34"/>
      <c r="D680" s="34"/>
      <c r="E680" s="34"/>
    </row>
    <row r="681" ht="19.5" customHeight="1">
      <c r="A681" s="34"/>
      <c r="B681" s="34"/>
      <c r="C681" s="34"/>
      <c r="D681" s="34"/>
      <c r="E681" s="34"/>
    </row>
    <row r="682" ht="19.5" customHeight="1">
      <c r="A682" s="34"/>
      <c r="B682" s="34"/>
      <c r="C682" s="34"/>
      <c r="D682" s="34"/>
      <c r="E682" s="34"/>
    </row>
    <row r="683" ht="19.5" customHeight="1">
      <c r="A683" s="34"/>
      <c r="B683" s="34"/>
      <c r="C683" s="34"/>
      <c r="D683" s="34"/>
      <c r="E683" s="34"/>
    </row>
    <row r="684" ht="19.5" customHeight="1">
      <c r="A684" s="34"/>
      <c r="B684" s="34"/>
      <c r="C684" s="34"/>
      <c r="D684" s="34"/>
      <c r="E684" s="34"/>
    </row>
    <row r="685" ht="19.5" customHeight="1">
      <c r="A685" s="34"/>
      <c r="B685" s="34"/>
      <c r="C685" s="34"/>
      <c r="D685" s="34"/>
      <c r="E685" s="34"/>
    </row>
    <row r="686" ht="19.5" customHeight="1">
      <c r="A686" s="34"/>
      <c r="B686" s="34"/>
      <c r="C686" s="34"/>
      <c r="D686" s="34"/>
      <c r="E686" s="34"/>
    </row>
    <row r="687" ht="19.5" customHeight="1">
      <c r="A687" s="34"/>
      <c r="B687" s="34"/>
      <c r="C687" s="34"/>
      <c r="D687" s="34"/>
      <c r="E687" s="34"/>
    </row>
    <row r="688" ht="19.5" customHeight="1">
      <c r="A688" s="34"/>
      <c r="B688" s="34"/>
      <c r="C688" s="34"/>
      <c r="D688" s="34"/>
      <c r="E688" s="34"/>
    </row>
    <row r="689" ht="19.5" customHeight="1">
      <c r="A689" s="34"/>
      <c r="B689" s="34"/>
      <c r="C689" s="34"/>
      <c r="D689" s="34"/>
      <c r="E689" s="34"/>
    </row>
    <row r="690" ht="19.5" customHeight="1">
      <c r="A690" s="34"/>
      <c r="B690" s="34"/>
      <c r="C690" s="34"/>
      <c r="D690" s="34"/>
      <c r="E690" s="34"/>
    </row>
    <row r="691" ht="19.5" customHeight="1">
      <c r="A691" s="34"/>
      <c r="B691" s="34"/>
      <c r="C691" s="34"/>
      <c r="D691" s="34"/>
      <c r="E691" s="34"/>
    </row>
    <row r="692" ht="19.5" customHeight="1">
      <c r="A692" s="34"/>
      <c r="B692" s="34"/>
      <c r="C692" s="34"/>
      <c r="D692" s="34"/>
      <c r="E692" s="34"/>
    </row>
    <row r="693" ht="19.5" customHeight="1">
      <c r="A693" s="34"/>
      <c r="B693" s="34"/>
      <c r="C693" s="34"/>
      <c r="D693" s="34"/>
      <c r="E693" s="34"/>
    </row>
    <row r="694" ht="19.5" customHeight="1">
      <c r="A694" s="34"/>
      <c r="B694" s="34"/>
      <c r="C694" s="34"/>
      <c r="D694" s="34"/>
      <c r="E694" s="34"/>
    </row>
    <row r="695" ht="19.5" customHeight="1">
      <c r="A695" s="34"/>
      <c r="B695" s="34"/>
      <c r="C695" s="34"/>
      <c r="D695" s="34"/>
      <c r="E695" s="34"/>
    </row>
    <row r="696" ht="19.5" customHeight="1">
      <c r="A696" s="34"/>
      <c r="B696" s="34"/>
      <c r="C696" s="34"/>
      <c r="D696" s="34"/>
      <c r="E696" s="34"/>
    </row>
    <row r="697" ht="19.5" customHeight="1">
      <c r="A697" s="34"/>
      <c r="B697" s="34"/>
      <c r="C697" s="34"/>
      <c r="D697" s="34"/>
      <c r="E697" s="34"/>
    </row>
    <row r="698" ht="19.5" customHeight="1">
      <c r="A698" s="34"/>
      <c r="B698" s="34"/>
      <c r="C698" s="34"/>
      <c r="D698" s="34"/>
      <c r="E698" s="34"/>
    </row>
    <row r="699" ht="19.5" customHeight="1">
      <c r="A699" s="34"/>
      <c r="B699" s="34"/>
      <c r="C699" s="34"/>
      <c r="D699" s="34"/>
      <c r="E699" s="34"/>
    </row>
    <row r="700" ht="19.5" customHeight="1">
      <c r="A700" s="34"/>
      <c r="B700" s="34"/>
      <c r="C700" s="34"/>
      <c r="D700" s="34"/>
      <c r="E700" s="34"/>
    </row>
    <row r="701" ht="19.5" customHeight="1">
      <c r="A701" s="34"/>
      <c r="B701" s="34"/>
      <c r="C701" s="34"/>
      <c r="D701" s="34"/>
      <c r="E701" s="34"/>
    </row>
    <row r="702" ht="19.5" customHeight="1">
      <c r="A702" s="34"/>
      <c r="B702" s="34"/>
      <c r="C702" s="34"/>
      <c r="D702" s="34"/>
      <c r="E702" s="34"/>
    </row>
    <row r="703" ht="19.5" customHeight="1">
      <c r="A703" s="34"/>
      <c r="B703" s="34"/>
      <c r="C703" s="34"/>
      <c r="D703" s="34"/>
      <c r="E703" s="34"/>
    </row>
    <row r="704" ht="19.5" customHeight="1">
      <c r="A704" s="34"/>
      <c r="B704" s="34"/>
      <c r="C704" s="34"/>
      <c r="D704" s="34"/>
      <c r="E704" s="34"/>
    </row>
    <row r="705" ht="19.5" customHeight="1">
      <c r="A705" s="34"/>
      <c r="B705" s="34"/>
      <c r="C705" s="34"/>
      <c r="D705" s="34"/>
      <c r="E705" s="34"/>
    </row>
    <row r="706" ht="19.5" customHeight="1">
      <c r="A706" s="34"/>
      <c r="B706" s="34"/>
      <c r="C706" s="34"/>
      <c r="D706" s="34"/>
      <c r="E706" s="34"/>
    </row>
    <row r="707" ht="19.5" customHeight="1">
      <c r="A707" s="34"/>
      <c r="B707" s="34"/>
      <c r="C707" s="34"/>
      <c r="D707" s="34"/>
      <c r="E707" s="34"/>
    </row>
    <row r="708" ht="19.5" customHeight="1">
      <c r="A708" s="34"/>
      <c r="B708" s="34"/>
      <c r="C708" s="34"/>
      <c r="D708" s="34"/>
      <c r="E708" s="34"/>
    </row>
    <row r="709" ht="19.5" customHeight="1">
      <c r="A709" s="34"/>
      <c r="B709" s="34"/>
      <c r="C709" s="34"/>
      <c r="D709" s="34"/>
      <c r="E709" s="34"/>
    </row>
    <row r="710" ht="19.5" customHeight="1">
      <c r="A710" s="34"/>
      <c r="B710" s="34"/>
      <c r="C710" s="34"/>
      <c r="D710" s="34"/>
      <c r="E710" s="34"/>
    </row>
    <row r="711" ht="19.5" customHeight="1">
      <c r="A711" s="34"/>
      <c r="B711" s="34"/>
      <c r="C711" s="34"/>
      <c r="D711" s="34"/>
      <c r="E711" s="34"/>
    </row>
    <row r="712" ht="19.5" customHeight="1">
      <c r="A712" s="34"/>
      <c r="B712" s="34"/>
      <c r="C712" s="34"/>
      <c r="D712" s="34"/>
      <c r="E712" s="34"/>
    </row>
    <row r="713" ht="19.5" customHeight="1">
      <c r="A713" s="34"/>
      <c r="B713" s="34"/>
      <c r="C713" s="34"/>
      <c r="D713" s="34"/>
      <c r="E713" s="34"/>
    </row>
    <row r="714" ht="19.5" customHeight="1">
      <c r="A714" s="34"/>
      <c r="B714" s="34"/>
      <c r="C714" s="34"/>
      <c r="D714" s="34"/>
      <c r="E714" s="34"/>
    </row>
    <row r="715" ht="19.5" customHeight="1">
      <c r="A715" s="34"/>
      <c r="B715" s="34"/>
      <c r="C715" s="34"/>
      <c r="D715" s="34"/>
      <c r="E715" s="34"/>
    </row>
    <row r="716" ht="19.5" customHeight="1">
      <c r="A716" s="34"/>
      <c r="B716" s="34"/>
      <c r="C716" s="34"/>
      <c r="D716" s="34"/>
      <c r="E716" s="34"/>
    </row>
    <row r="717" ht="19.5" customHeight="1">
      <c r="A717" s="34"/>
      <c r="B717" s="34"/>
      <c r="C717" s="34"/>
      <c r="D717" s="34"/>
      <c r="E717" s="34"/>
    </row>
    <row r="718" ht="19.5" customHeight="1">
      <c r="A718" s="34"/>
      <c r="B718" s="34"/>
      <c r="C718" s="34"/>
      <c r="D718" s="34"/>
      <c r="E718" s="34"/>
    </row>
    <row r="719" ht="19.5" customHeight="1">
      <c r="A719" s="34"/>
      <c r="B719" s="34"/>
      <c r="C719" s="34"/>
      <c r="D719" s="34"/>
      <c r="E719" s="34"/>
    </row>
    <row r="720" ht="19.5" customHeight="1">
      <c r="A720" s="34"/>
      <c r="B720" s="34"/>
      <c r="C720" s="34"/>
      <c r="D720" s="34"/>
      <c r="E720" s="34"/>
    </row>
    <row r="721" ht="19.5" customHeight="1">
      <c r="A721" s="34"/>
      <c r="B721" s="34"/>
      <c r="C721" s="34"/>
      <c r="D721" s="34"/>
      <c r="E721" s="34"/>
    </row>
    <row r="722" ht="19.5" customHeight="1">
      <c r="A722" s="34"/>
      <c r="B722" s="34"/>
      <c r="C722" s="34"/>
      <c r="D722" s="34"/>
      <c r="E722" s="34"/>
    </row>
    <row r="723" ht="19.5" customHeight="1">
      <c r="A723" s="34"/>
      <c r="B723" s="34"/>
      <c r="C723" s="34"/>
      <c r="D723" s="34"/>
      <c r="E723" s="34"/>
    </row>
    <row r="724" ht="19.5" customHeight="1">
      <c r="A724" s="34"/>
      <c r="B724" s="34"/>
      <c r="C724" s="34"/>
      <c r="D724" s="34"/>
      <c r="E724" s="34"/>
    </row>
    <row r="725" ht="19.5" customHeight="1">
      <c r="A725" s="34"/>
      <c r="B725" s="34"/>
      <c r="C725" s="34"/>
      <c r="D725" s="34"/>
      <c r="E725" s="34"/>
    </row>
    <row r="726" ht="19.5" customHeight="1">
      <c r="A726" s="34"/>
      <c r="B726" s="34"/>
      <c r="C726" s="34"/>
      <c r="D726" s="34"/>
      <c r="E726" s="34"/>
    </row>
    <row r="727" ht="19.5" customHeight="1">
      <c r="A727" s="34"/>
      <c r="B727" s="34"/>
      <c r="C727" s="34"/>
      <c r="D727" s="34"/>
      <c r="E727" s="34"/>
    </row>
    <row r="728" ht="19.5" customHeight="1">
      <c r="A728" s="34"/>
      <c r="B728" s="34"/>
      <c r="C728" s="34"/>
      <c r="D728" s="34"/>
      <c r="E728" s="34"/>
    </row>
    <row r="729" ht="19.5" customHeight="1">
      <c r="A729" s="34"/>
      <c r="B729" s="34"/>
      <c r="C729" s="34"/>
      <c r="D729" s="34"/>
      <c r="E729" s="34"/>
    </row>
    <row r="730" ht="19.5" customHeight="1">
      <c r="A730" s="34"/>
      <c r="B730" s="34"/>
      <c r="C730" s="34"/>
      <c r="D730" s="34"/>
      <c r="E730" s="34"/>
    </row>
    <row r="731" ht="19.5" customHeight="1">
      <c r="A731" s="34"/>
      <c r="B731" s="34"/>
      <c r="C731" s="34"/>
      <c r="D731" s="34"/>
      <c r="E731" s="34"/>
    </row>
    <row r="732" ht="19.5" customHeight="1">
      <c r="A732" s="34"/>
      <c r="B732" s="34"/>
      <c r="C732" s="34"/>
      <c r="D732" s="34"/>
      <c r="E732" s="34"/>
    </row>
    <row r="733" ht="19.5" customHeight="1">
      <c r="A733" s="34"/>
      <c r="B733" s="34"/>
      <c r="C733" s="34"/>
      <c r="D733" s="34"/>
      <c r="E733" s="34"/>
    </row>
    <row r="734" ht="19.5" customHeight="1">
      <c r="A734" s="34"/>
      <c r="B734" s="34"/>
      <c r="C734" s="34"/>
      <c r="D734" s="34"/>
      <c r="E734" s="34"/>
    </row>
    <row r="735" ht="19.5" customHeight="1">
      <c r="A735" s="34"/>
      <c r="B735" s="34"/>
      <c r="C735" s="34"/>
      <c r="D735" s="34"/>
      <c r="E735" s="34"/>
    </row>
    <row r="736" ht="19.5" customHeight="1">
      <c r="A736" s="34"/>
      <c r="B736" s="34"/>
      <c r="C736" s="34"/>
      <c r="D736" s="34"/>
      <c r="E736" s="34"/>
    </row>
    <row r="737" ht="19.5" customHeight="1">
      <c r="A737" s="34"/>
      <c r="B737" s="34"/>
      <c r="C737" s="34"/>
      <c r="D737" s="34"/>
      <c r="E737" s="34"/>
    </row>
    <row r="738" ht="19.5" customHeight="1">
      <c r="A738" s="34"/>
      <c r="B738" s="34"/>
      <c r="C738" s="34"/>
      <c r="D738" s="34"/>
      <c r="E738" s="34"/>
    </row>
    <row r="739" ht="19.5" customHeight="1">
      <c r="A739" s="34"/>
      <c r="B739" s="34"/>
      <c r="C739" s="34"/>
      <c r="D739" s="34"/>
      <c r="E739" s="34"/>
    </row>
    <row r="740" ht="19.5" customHeight="1">
      <c r="A740" s="34"/>
      <c r="B740" s="34"/>
      <c r="C740" s="34"/>
      <c r="D740" s="34"/>
      <c r="E740" s="34"/>
    </row>
    <row r="741" ht="19.5" customHeight="1">
      <c r="A741" s="34"/>
      <c r="B741" s="34"/>
      <c r="C741" s="34"/>
      <c r="D741" s="34"/>
      <c r="E741" s="34"/>
    </row>
    <row r="742" ht="19.5" customHeight="1">
      <c r="A742" s="34"/>
      <c r="B742" s="34"/>
      <c r="C742" s="34"/>
      <c r="D742" s="34"/>
      <c r="E742" s="34"/>
    </row>
    <row r="743" ht="19.5" customHeight="1">
      <c r="A743" s="34"/>
      <c r="B743" s="34"/>
      <c r="C743" s="34"/>
      <c r="D743" s="34"/>
      <c r="E743" s="34"/>
    </row>
    <row r="744" ht="19.5" customHeight="1">
      <c r="A744" s="34"/>
      <c r="B744" s="34"/>
      <c r="C744" s="34"/>
      <c r="D744" s="34"/>
      <c r="E744" s="34"/>
    </row>
    <row r="745" ht="19.5" customHeight="1">
      <c r="A745" s="34"/>
      <c r="B745" s="34"/>
      <c r="C745" s="34"/>
      <c r="D745" s="34"/>
      <c r="E745" s="34"/>
    </row>
    <row r="746" ht="19.5" customHeight="1">
      <c r="A746" s="34"/>
      <c r="B746" s="34"/>
      <c r="C746" s="34"/>
      <c r="D746" s="34"/>
      <c r="E746" s="34"/>
    </row>
    <row r="747" ht="19.5" customHeight="1">
      <c r="A747" s="34"/>
      <c r="B747" s="34"/>
      <c r="C747" s="34"/>
      <c r="D747" s="34"/>
      <c r="E747" s="34"/>
    </row>
    <row r="748" ht="19.5" customHeight="1">
      <c r="A748" s="34"/>
      <c r="B748" s="34"/>
      <c r="C748" s="34"/>
      <c r="D748" s="34"/>
      <c r="E748" s="34"/>
    </row>
    <row r="749" ht="19.5" customHeight="1">
      <c r="A749" s="34"/>
      <c r="B749" s="34"/>
      <c r="C749" s="34"/>
      <c r="D749" s="34"/>
      <c r="E749" s="34"/>
    </row>
    <row r="750" ht="19.5" customHeight="1">
      <c r="A750" s="34"/>
      <c r="B750" s="34"/>
      <c r="C750" s="34"/>
      <c r="D750" s="34"/>
      <c r="E750" s="34"/>
    </row>
    <row r="751" ht="19.5" customHeight="1">
      <c r="A751" s="34"/>
      <c r="B751" s="34"/>
      <c r="C751" s="34"/>
      <c r="D751" s="34"/>
      <c r="E751" s="34"/>
    </row>
    <row r="752" ht="19.5" customHeight="1">
      <c r="A752" s="34"/>
      <c r="B752" s="34"/>
      <c r="C752" s="34"/>
      <c r="D752" s="34"/>
      <c r="E752" s="34"/>
    </row>
    <row r="753" ht="19.5" customHeight="1">
      <c r="A753" s="34"/>
      <c r="B753" s="34"/>
      <c r="C753" s="34"/>
      <c r="D753" s="34"/>
      <c r="E753" s="34"/>
    </row>
    <row r="754" ht="19.5" customHeight="1">
      <c r="A754" s="34"/>
      <c r="B754" s="34"/>
      <c r="C754" s="34"/>
      <c r="D754" s="34"/>
      <c r="E754" s="34"/>
    </row>
    <row r="755" ht="19.5" customHeight="1">
      <c r="A755" s="34"/>
      <c r="B755" s="34"/>
      <c r="C755" s="34"/>
      <c r="D755" s="34"/>
      <c r="E755" s="34"/>
    </row>
    <row r="756" ht="19.5" customHeight="1">
      <c r="A756" s="34"/>
      <c r="B756" s="34"/>
      <c r="C756" s="34"/>
      <c r="D756" s="34"/>
      <c r="E756" s="34"/>
    </row>
    <row r="757" ht="19.5" customHeight="1">
      <c r="A757" s="34"/>
      <c r="B757" s="34"/>
      <c r="C757" s="34"/>
      <c r="D757" s="34"/>
      <c r="E757" s="34"/>
    </row>
    <row r="758" ht="19.5" customHeight="1">
      <c r="A758" s="34"/>
      <c r="B758" s="34"/>
      <c r="C758" s="34"/>
      <c r="D758" s="34"/>
      <c r="E758" s="34"/>
    </row>
    <row r="759" ht="19.5" customHeight="1">
      <c r="A759" s="34"/>
      <c r="B759" s="34"/>
      <c r="C759" s="34"/>
      <c r="D759" s="34"/>
      <c r="E759" s="34"/>
    </row>
    <row r="760" ht="19.5" customHeight="1">
      <c r="A760" s="34"/>
      <c r="B760" s="34"/>
      <c r="C760" s="34"/>
      <c r="D760" s="34"/>
      <c r="E760" s="34"/>
    </row>
    <row r="761" ht="19.5" customHeight="1">
      <c r="A761" s="34"/>
      <c r="B761" s="34"/>
      <c r="C761" s="34"/>
      <c r="D761" s="34"/>
      <c r="E761" s="34"/>
    </row>
    <row r="762" ht="19.5" customHeight="1">
      <c r="A762" s="34"/>
      <c r="B762" s="34"/>
      <c r="C762" s="34"/>
      <c r="D762" s="34"/>
      <c r="E762" s="34"/>
    </row>
    <row r="763" ht="19.5" customHeight="1">
      <c r="A763" s="34"/>
      <c r="B763" s="34"/>
      <c r="C763" s="34"/>
      <c r="D763" s="34"/>
      <c r="E763" s="34"/>
    </row>
    <row r="764" ht="19.5" customHeight="1">
      <c r="A764" s="34"/>
      <c r="B764" s="34"/>
      <c r="C764" s="34"/>
      <c r="D764" s="34"/>
      <c r="E764" s="34"/>
    </row>
    <row r="765" ht="19.5" customHeight="1">
      <c r="A765" s="34"/>
      <c r="B765" s="34"/>
      <c r="C765" s="34"/>
      <c r="D765" s="34"/>
      <c r="E765" s="34"/>
    </row>
    <row r="766" ht="19.5" customHeight="1">
      <c r="A766" s="34"/>
      <c r="B766" s="34"/>
      <c r="C766" s="34"/>
      <c r="D766" s="34"/>
      <c r="E766" s="34"/>
    </row>
    <row r="767" ht="19.5" customHeight="1">
      <c r="A767" s="34"/>
      <c r="B767" s="34"/>
      <c r="C767" s="34"/>
      <c r="D767" s="34"/>
      <c r="E767" s="34"/>
    </row>
    <row r="768" ht="19.5" customHeight="1">
      <c r="A768" s="34"/>
      <c r="B768" s="34"/>
      <c r="C768" s="34"/>
      <c r="D768" s="34"/>
      <c r="E768" s="34"/>
    </row>
    <row r="769" ht="19.5" customHeight="1">
      <c r="A769" s="34"/>
      <c r="B769" s="34"/>
      <c r="C769" s="34"/>
      <c r="D769" s="34"/>
      <c r="E769" s="34"/>
    </row>
    <row r="770" ht="19.5" customHeight="1">
      <c r="A770" s="34"/>
      <c r="B770" s="34"/>
      <c r="C770" s="34"/>
      <c r="D770" s="34"/>
      <c r="E770" s="34"/>
    </row>
    <row r="771" ht="19.5" customHeight="1">
      <c r="A771" s="34"/>
      <c r="B771" s="34"/>
      <c r="C771" s="34"/>
      <c r="D771" s="34"/>
      <c r="E771" s="34"/>
    </row>
    <row r="772" ht="19.5" customHeight="1">
      <c r="A772" s="34"/>
      <c r="B772" s="34"/>
      <c r="C772" s="34"/>
      <c r="D772" s="34"/>
      <c r="E772" s="34"/>
    </row>
    <row r="773" ht="19.5" customHeight="1">
      <c r="A773" s="34"/>
      <c r="B773" s="34"/>
      <c r="C773" s="34"/>
      <c r="D773" s="34"/>
      <c r="E773" s="34"/>
    </row>
    <row r="774" ht="19.5" customHeight="1">
      <c r="A774" s="34"/>
      <c r="B774" s="34"/>
      <c r="C774" s="34"/>
      <c r="D774" s="34"/>
      <c r="E774" s="34"/>
    </row>
    <row r="775" ht="19.5" customHeight="1">
      <c r="A775" s="34"/>
      <c r="B775" s="34"/>
      <c r="C775" s="34"/>
      <c r="D775" s="34"/>
      <c r="E775" s="34"/>
    </row>
    <row r="776" ht="19.5" customHeight="1">
      <c r="A776" s="34"/>
      <c r="B776" s="34"/>
      <c r="C776" s="34"/>
      <c r="D776" s="34"/>
      <c r="E776" s="34"/>
    </row>
    <row r="777" ht="19.5" customHeight="1">
      <c r="A777" s="34"/>
      <c r="B777" s="34"/>
      <c r="C777" s="34"/>
      <c r="D777" s="34"/>
      <c r="E777" s="34"/>
    </row>
    <row r="778" ht="19.5" customHeight="1">
      <c r="A778" s="34"/>
      <c r="B778" s="34"/>
      <c r="C778" s="34"/>
      <c r="D778" s="34"/>
      <c r="E778" s="34"/>
    </row>
    <row r="779" ht="19.5" customHeight="1">
      <c r="A779" s="34"/>
      <c r="B779" s="34"/>
      <c r="C779" s="34"/>
      <c r="D779" s="34"/>
      <c r="E779" s="34"/>
    </row>
    <row r="780" ht="19.5" customHeight="1">
      <c r="A780" s="34"/>
      <c r="B780" s="34"/>
      <c r="C780" s="34"/>
      <c r="D780" s="34"/>
      <c r="E780" s="34"/>
    </row>
    <row r="781" ht="19.5" customHeight="1">
      <c r="A781" s="34"/>
      <c r="B781" s="34"/>
      <c r="C781" s="34"/>
      <c r="D781" s="34"/>
      <c r="E781" s="34"/>
    </row>
    <row r="782" ht="19.5" customHeight="1">
      <c r="A782" s="34"/>
      <c r="B782" s="34"/>
      <c r="C782" s="34"/>
      <c r="D782" s="34"/>
      <c r="E782" s="34"/>
    </row>
    <row r="783" ht="19.5" customHeight="1">
      <c r="A783" s="34"/>
      <c r="B783" s="34"/>
      <c r="C783" s="34"/>
      <c r="D783" s="34"/>
      <c r="E783" s="34"/>
    </row>
    <row r="784" ht="19.5" customHeight="1">
      <c r="A784" s="34"/>
      <c r="B784" s="34"/>
      <c r="C784" s="34"/>
      <c r="D784" s="34"/>
      <c r="E784" s="34"/>
    </row>
    <row r="785" ht="19.5" customHeight="1">
      <c r="A785" s="34"/>
      <c r="B785" s="34"/>
      <c r="C785" s="34"/>
      <c r="D785" s="34"/>
      <c r="E785" s="34"/>
    </row>
    <row r="786" ht="19.5" customHeight="1">
      <c r="A786" s="34"/>
      <c r="B786" s="34"/>
      <c r="C786" s="34"/>
      <c r="D786" s="34"/>
      <c r="E786" s="34"/>
    </row>
    <row r="787" ht="19.5" customHeight="1">
      <c r="A787" s="34"/>
      <c r="B787" s="34"/>
      <c r="C787" s="34"/>
      <c r="D787" s="34"/>
      <c r="E787" s="34"/>
    </row>
    <row r="788" ht="19.5" customHeight="1">
      <c r="A788" s="34"/>
      <c r="B788" s="34"/>
      <c r="C788" s="34"/>
      <c r="D788" s="34"/>
      <c r="E788" s="34"/>
    </row>
    <row r="789" ht="19.5" customHeight="1">
      <c r="A789" s="34"/>
      <c r="B789" s="34"/>
      <c r="C789" s="34"/>
      <c r="D789" s="34"/>
      <c r="E789" s="34"/>
    </row>
    <row r="790" ht="19.5" customHeight="1">
      <c r="A790" s="34"/>
      <c r="B790" s="34"/>
      <c r="C790" s="34"/>
      <c r="D790" s="34"/>
      <c r="E790" s="34"/>
    </row>
    <row r="791" ht="19.5" customHeight="1">
      <c r="A791" s="34"/>
      <c r="B791" s="34"/>
      <c r="C791" s="34"/>
      <c r="D791" s="34"/>
      <c r="E791" s="34"/>
    </row>
    <row r="792" ht="19.5" customHeight="1">
      <c r="A792" s="34"/>
      <c r="B792" s="34"/>
      <c r="C792" s="34"/>
      <c r="D792" s="34"/>
      <c r="E792" s="34"/>
    </row>
    <row r="793" ht="19.5" customHeight="1">
      <c r="A793" s="34"/>
      <c r="B793" s="34"/>
      <c r="C793" s="34"/>
      <c r="D793" s="34"/>
      <c r="E793" s="34"/>
    </row>
    <row r="794" ht="19.5" customHeight="1">
      <c r="A794" s="34"/>
      <c r="B794" s="34"/>
      <c r="C794" s="34"/>
      <c r="D794" s="34"/>
      <c r="E794" s="34"/>
    </row>
    <row r="795" ht="19.5" customHeight="1">
      <c r="A795" s="34"/>
      <c r="B795" s="34"/>
      <c r="C795" s="34"/>
      <c r="D795" s="34"/>
      <c r="E795" s="34"/>
    </row>
    <row r="796" ht="19.5" customHeight="1">
      <c r="A796" s="34"/>
      <c r="B796" s="34"/>
      <c r="C796" s="34"/>
      <c r="D796" s="34"/>
      <c r="E796" s="34"/>
    </row>
    <row r="797" ht="19.5" customHeight="1">
      <c r="A797" s="34"/>
      <c r="B797" s="34"/>
      <c r="C797" s="34"/>
      <c r="D797" s="34"/>
      <c r="E797" s="34"/>
    </row>
    <row r="798" ht="19.5" customHeight="1">
      <c r="A798" s="34"/>
      <c r="B798" s="34"/>
      <c r="C798" s="34"/>
      <c r="D798" s="34"/>
      <c r="E798" s="34"/>
    </row>
    <row r="799" ht="19.5" customHeight="1">
      <c r="A799" s="34"/>
      <c r="B799" s="34"/>
      <c r="C799" s="34"/>
      <c r="D799" s="34"/>
      <c r="E799" s="34"/>
    </row>
    <row r="800" ht="19.5" customHeight="1">
      <c r="A800" s="34"/>
      <c r="B800" s="34"/>
      <c r="C800" s="34"/>
      <c r="D800" s="34"/>
      <c r="E800" s="34"/>
    </row>
    <row r="801" ht="19.5" customHeight="1">
      <c r="A801" s="34"/>
      <c r="B801" s="34"/>
      <c r="C801" s="34"/>
      <c r="D801" s="34"/>
      <c r="E801" s="34"/>
    </row>
    <row r="802" ht="19.5" customHeight="1">
      <c r="A802" s="34"/>
      <c r="B802" s="34"/>
      <c r="C802" s="34"/>
      <c r="D802" s="34"/>
      <c r="E802" s="34"/>
    </row>
    <row r="803" ht="19.5" customHeight="1">
      <c r="A803" s="34"/>
      <c r="B803" s="34"/>
      <c r="C803" s="34"/>
      <c r="D803" s="34"/>
      <c r="E803" s="34"/>
    </row>
    <row r="804" ht="19.5" customHeight="1">
      <c r="A804" s="34"/>
      <c r="B804" s="34"/>
      <c r="C804" s="34"/>
      <c r="D804" s="34"/>
      <c r="E804" s="34"/>
    </row>
    <row r="805" ht="19.5" customHeight="1">
      <c r="A805" s="34"/>
      <c r="B805" s="34"/>
      <c r="C805" s="34"/>
      <c r="D805" s="34"/>
      <c r="E805" s="34"/>
    </row>
    <row r="806" ht="19.5" customHeight="1">
      <c r="A806" s="34"/>
      <c r="B806" s="34"/>
      <c r="C806" s="34"/>
      <c r="D806" s="34"/>
      <c r="E806" s="34"/>
    </row>
    <row r="807" ht="19.5" customHeight="1">
      <c r="A807" s="34"/>
      <c r="B807" s="34"/>
      <c r="C807" s="34"/>
      <c r="D807" s="34"/>
      <c r="E807" s="34"/>
    </row>
    <row r="808" ht="19.5" customHeight="1">
      <c r="A808" s="34"/>
      <c r="B808" s="34"/>
      <c r="C808" s="34"/>
      <c r="D808" s="34"/>
      <c r="E808" s="34"/>
    </row>
    <row r="809" ht="19.5" customHeight="1">
      <c r="A809" s="34"/>
      <c r="B809" s="34"/>
      <c r="C809" s="34"/>
      <c r="D809" s="34"/>
      <c r="E809" s="34"/>
    </row>
    <row r="810" ht="19.5" customHeight="1">
      <c r="A810" s="34"/>
      <c r="B810" s="34"/>
      <c r="C810" s="34"/>
      <c r="D810" s="34"/>
      <c r="E810" s="34"/>
    </row>
    <row r="811" ht="19.5" customHeight="1">
      <c r="A811" s="34"/>
      <c r="B811" s="34"/>
      <c r="C811" s="34"/>
      <c r="D811" s="34"/>
      <c r="E811" s="34"/>
    </row>
    <row r="812" ht="19.5" customHeight="1">
      <c r="A812" s="34"/>
      <c r="B812" s="34"/>
      <c r="C812" s="34"/>
      <c r="D812" s="34"/>
      <c r="E812" s="34"/>
    </row>
    <row r="813" ht="19.5" customHeight="1">
      <c r="A813" s="34"/>
      <c r="B813" s="34"/>
      <c r="C813" s="34"/>
      <c r="D813" s="34"/>
      <c r="E813" s="34"/>
    </row>
    <row r="814" ht="19.5" customHeight="1">
      <c r="A814" s="34"/>
      <c r="B814" s="34"/>
      <c r="C814" s="34"/>
      <c r="D814" s="34"/>
      <c r="E814" s="34"/>
    </row>
    <row r="815" ht="19.5" customHeight="1">
      <c r="A815" s="34"/>
      <c r="B815" s="34"/>
      <c r="C815" s="34"/>
      <c r="D815" s="34"/>
      <c r="E815" s="34"/>
    </row>
    <row r="816" ht="19.5" customHeight="1">
      <c r="A816" s="34"/>
      <c r="B816" s="34"/>
      <c r="C816" s="34"/>
      <c r="D816" s="34"/>
      <c r="E816" s="34"/>
    </row>
    <row r="817" ht="19.5" customHeight="1">
      <c r="A817" s="34"/>
      <c r="B817" s="34"/>
      <c r="C817" s="34"/>
      <c r="D817" s="34"/>
      <c r="E817" s="34"/>
    </row>
    <row r="818" ht="19.5" customHeight="1">
      <c r="A818" s="34"/>
      <c r="B818" s="34"/>
      <c r="C818" s="34"/>
      <c r="D818" s="34"/>
      <c r="E818" s="34"/>
    </row>
    <row r="819" ht="19.5" customHeight="1">
      <c r="A819" s="34"/>
      <c r="B819" s="34"/>
      <c r="C819" s="34"/>
      <c r="D819" s="34"/>
      <c r="E819" s="34"/>
    </row>
    <row r="820" ht="19.5" customHeight="1">
      <c r="A820" s="34"/>
      <c r="B820" s="34"/>
      <c r="C820" s="34"/>
      <c r="D820" s="34"/>
      <c r="E820" s="34"/>
    </row>
    <row r="821" ht="19.5" customHeight="1">
      <c r="A821" s="34"/>
      <c r="B821" s="34"/>
      <c r="C821" s="34"/>
      <c r="D821" s="34"/>
      <c r="E821" s="34"/>
    </row>
    <row r="822" ht="19.5" customHeight="1">
      <c r="A822" s="34"/>
      <c r="B822" s="34"/>
      <c r="C822" s="34"/>
      <c r="D822" s="34"/>
      <c r="E822" s="34"/>
    </row>
    <row r="823" ht="19.5" customHeight="1">
      <c r="A823" s="34"/>
      <c r="B823" s="34"/>
      <c r="C823" s="34"/>
      <c r="D823" s="34"/>
      <c r="E823" s="34"/>
    </row>
    <row r="824" ht="19.5" customHeight="1">
      <c r="A824" s="34"/>
      <c r="B824" s="34"/>
      <c r="C824" s="34"/>
      <c r="D824" s="34"/>
      <c r="E824" s="34"/>
    </row>
    <row r="825" ht="19.5" customHeight="1">
      <c r="A825" s="34"/>
      <c r="B825" s="34"/>
      <c r="C825" s="34"/>
      <c r="D825" s="34"/>
      <c r="E825" s="34"/>
    </row>
    <row r="826" ht="19.5" customHeight="1">
      <c r="A826" s="34"/>
      <c r="B826" s="34"/>
      <c r="C826" s="34"/>
      <c r="D826" s="34"/>
      <c r="E826" s="34"/>
    </row>
    <row r="827" ht="19.5" customHeight="1">
      <c r="A827" s="34"/>
      <c r="B827" s="34"/>
      <c r="C827" s="34"/>
      <c r="D827" s="34"/>
      <c r="E827" s="34"/>
    </row>
    <row r="828" ht="19.5" customHeight="1">
      <c r="A828" s="34"/>
      <c r="B828" s="34"/>
      <c r="C828" s="34"/>
      <c r="D828" s="34"/>
      <c r="E828" s="34"/>
    </row>
    <row r="829" ht="19.5" customHeight="1">
      <c r="A829" s="34"/>
      <c r="B829" s="34"/>
      <c r="C829" s="34"/>
      <c r="D829" s="34"/>
      <c r="E829" s="34"/>
    </row>
    <row r="830" ht="19.5" customHeight="1">
      <c r="A830" s="34"/>
      <c r="B830" s="34"/>
      <c r="C830" s="34"/>
      <c r="D830" s="34"/>
      <c r="E830" s="34"/>
    </row>
    <row r="831" ht="19.5" customHeight="1">
      <c r="A831" s="34"/>
      <c r="B831" s="34"/>
      <c r="C831" s="34"/>
      <c r="D831" s="34"/>
      <c r="E831" s="34"/>
    </row>
    <row r="832" ht="19.5" customHeight="1">
      <c r="A832" s="34"/>
      <c r="B832" s="34"/>
      <c r="C832" s="34"/>
      <c r="D832" s="34"/>
      <c r="E832" s="34"/>
    </row>
    <row r="833" ht="19.5" customHeight="1">
      <c r="A833" s="34"/>
      <c r="B833" s="34"/>
      <c r="C833" s="34"/>
      <c r="D833" s="34"/>
      <c r="E833" s="34"/>
    </row>
    <row r="834" ht="19.5" customHeight="1">
      <c r="A834" s="34"/>
      <c r="B834" s="34"/>
      <c r="C834" s="34"/>
      <c r="D834" s="34"/>
      <c r="E834" s="34"/>
    </row>
    <row r="835" ht="19.5" customHeight="1">
      <c r="A835" s="34"/>
      <c r="B835" s="34"/>
      <c r="C835" s="34"/>
      <c r="D835" s="34"/>
      <c r="E835" s="34"/>
    </row>
    <row r="836" ht="19.5" customHeight="1">
      <c r="A836" s="34"/>
      <c r="B836" s="34"/>
      <c r="C836" s="34"/>
      <c r="D836" s="34"/>
      <c r="E836" s="34"/>
    </row>
    <row r="837" ht="19.5" customHeight="1">
      <c r="A837" s="34"/>
      <c r="B837" s="34"/>
      <c r="C837" s="34"/>
      <c r="D837" s="34"/>
      <c r="E837" s="34"/>
    </row>
    <row r="838" ht="19.5" customHeight="1">
      <c r="A838" s="34"/>
      <c r="B838" s="34"/>
      <c r="C838" s="34"/>
      <c r="D838" s="34"/>
      <c r="E838" s="34"/>
    </row>
    <row r="839" ht="19.5" customHeight="1">
      <c r="A839" s="34"/>
      <c r="B839" s="34"/>
      <c r="C839" s="34"/>
      <c r="D839" s="34"/>
      <c r="E839" s="34"/>
    </row>
    <row r="840" ht="19.5" customHeight="1">
      <c r="A840" s="34"/>
      <c r="B840" s="34"/>
      <c r="C840" s="34"/>
      <c r="D840" s="34"/>
      <c r="E840" s="34"/>
    </row>
    <row r="841" ht="19.5" customHeight="1">
      <c r="A841" s="34"/>
      <c r="B841" s="34"/>
      <c r="C841" s="34"/>
      <c r="D841" s="34"/>
      <c r="E841" s="34"/>
    </row>
    <row r="842" ht="19.5" customHeight="1">
      <c r="A842" s="34"/>
      <c r="B842" s="34"/>
      <c r="C842" s="34"/>
      <c r="D842" s="34"/>
      <c r="E842" s="34"/>
    </row>
    <row r="843" ht="19.5" customHeight="1">
      <c r="A843" s="34"/>
      <c r="B843" s="34"/>
      <c r="C843" s="34"/>
      <c r="D843" s="34"/>
      <c r="E843" s="34"/>
    </row>
    <row r="844" ht="19.5" customHeight="1">
      <c r="A844" s="34"/>
      <c r="B844" s="34"/>
      <c r="C844" s="34"/>
      <c r="D844" s="34"/>
      <c r="E844" s="34"/>
    </row>
    <row r="845" ht="19.5" customHeight="1">
      <c r="A845" s="34"/>
      <c r="B845" s="34"/>
      <c r="C845" s="34"/>
      <c r="D845" s="34"/>
      <c r="E845" s="34"/>
    </row>
    <row r="846" ht="19.5" customHeight="1">
      <c r="A846" s="34"/>
      <c r="B846" s="34"/>
      <c r="C846" s="34"/>
      <c r="D846" s="34"/>
      <c r="E846" s="34"/>
    </row>
    <row r="847" ht="19.5" customHeight="1">
      <c r="A847" s="34"/>
      <c r="B847" s="34"/>
      <c r="C847" s="34"/>
      <c r="D847" s="34"/>
      <c r="E847" s="34"/>
    </row>
    <row r="848" ht="19.5" customHeight="1">
      <c r="A848" s="34"/>
      <c r="B848" s="34"/>
      <c r="C848" s="34"/>
      <c r="D848" s="34"/>
      <c r="E848" s="34"/>
    </row>
    <row r="849" ht="19.5" customHeight="1">
      <c r="A849" s="34"/>
      <c r="B849" s="34"/>
      <c r="C849" s="34"/>
      <c r="D849" s="34"/>
      <c r="E849" s="34"/>
    </row>
    <row r="850" ht="19.5" customHeight="1">
      <c r="A850" s="34"/>
      <c r="B850" s="34"/>
      <c r="C850" s="34"/>
      <c r="D850" s="34"/>
      <c r="E850" s="34"/>
    </row>
    <row r="851" ht="19.5" customHeight="1">
      <c r="A851" s="34"/>
      <c r="B851" s="34"/>
      <c r="C851" s="34"/>
      <c r="D851" s="34"/>
      <c r="E851" s="34"/>
    </row>
    <row r="852" ht="19.5" customHeight="1">
      <c r="A852" s="34"/>
      <c r="B852" s="34"/>
      <c r="C852" s="34"/>
      <c r="D852" s="34"/>
      <c r="E852" s="34"/>
    </row>
    <row r="853" ht="19.5" customHeight="1">
      <c r="A853" s="34"/>
      <c r="B853" s="34"/>
      <c r="C853" s="34"/>
      <c r="D853" s="34"/>
      <c r="E853" s="34"/>
    </row>
    <row r="854" ht="19.5" customHeight="1">
      <c r="A854" s="34"/>
      <c r="B854" s="34"/>
      <c r="C854" s="34"/>
      <c r="D854" s="34"/>
      <c r="E854" s="34"/>
    </row>
    <row r="855" ht="19.5" customHeight="1">
      <c r="A855" s="34"/>
      <c r="B855" s="34"/>
      <c r="C855" s="34"/>
      <c r="D855" s="34"/>
      <c r="E855" s="34"/>
    </row>
    <row r="856" ht="19.5" customHeight="1">
      <c r="A856" s="34"/>
      <c r="B856" s="34"/>
      <c r="C856" s="34"/>
      <c r="D856" s="34"/>
      <c r="E856" s="34"/>
    </row>
    <row r="857" ht="19.5" customHeight="1">
      <c r="A857" s="34"/>
      <c r="B857" s="34"/>
      <c r="C857" s="34"/>
      <c r="D857" s="34"/>
      <c r="E857" s="34"/>
    </row>
    <row r="858" ht="19.5" customHeight="1">
      <c r="A858" s="34"/>
      <c r="B858" s="34"/>
      <c r="C858" s="34"/>
      <c r="D858" s="34"/>
      <c r="E858" s="34"/>
    </row>
    <row r="859" ht="19.5" customHeight="1">
      <c r="A859" s="34"/>
      <c r="B859" s="34"/>
      <c r="C859" s="34"/>
      <c r="D859" s="34"/>
      <c r="E859" s="34"/>
    </row>
    <row r="860" ht="19.5" customHeight="1">
      <c r="A860" s="34"/>
      <c r="B860" s="34"/>
      <c r="C860" s="34"/>
      <c r="D860" s="34"/>
      <c r="E860" s="34"/>
    </row>
    <row r="861" ht="19.5" customHeight="1">
      <c r="A861" s="34"/>
      <c r="B861" s="34"/>
      <c r="C861" s="34"/>
      <c r="D861" s="34"/>
      <c r="E861" s="34"/>
    </row>
    <row r="862" ht="19.5" customHeight="1">
      <c r="A862" s="34"/>
      <c r="B862" s="34"/>
      <c r="C862" s="34"/>
      <c r="D862" s="34"/>
      <c r="E862" s="34"/>
    </row>
    <row r="863" ht="19.5" customHeight="1">
      <c r="A863" s="34"/>
      <c r="B863" s="34"/>
      <c r="C863" s="34"/>
      <c r="D863" s="34"/>
      <c r="E863" s="34"/>
    </row>
    <row r="864" ht="19.5" customHeight="1">
      <c r="A864" s="34"/>
      <c r="B864" s="34"/>
      <c r="C864" s="34"/>
      <c r="D864" s="34"/>
      <c r="E864" s="34"/>
    </row>
    <row r="865" ht="19.5" customHeight="1">
      <c r="A865" s="34"/>
      <c r="B865" s="34"/>
      <c r="C865" s="34"/>
      <c r="D865" s="34"/>
      <c r="E865" s="34"/>
    </row>
    <row r="866" ht="19.5" customHeight="1">
      <c r="A866" s="34"/>
      <c r="B866" s="34"/>
      <c r="C866" s="34"/>
      <c r="D866" s="34"/>
      <c r="E866" s="34"/>
    </row>
    <row r="867" ht="19.5" customHeight="1">
      <c r="A867" s="34"/>
      <c r="B867" s="34"/>
      <c r="C867" s="34"/>
      <c r="D867" s="34"/>
      <c r="E867" s="34"/>
    </row>
    <row r="868" ht="19.5" customHeight="1">
      <c r="A868" s="34"/>
      <c r="B868" s="34"/>
      <c r="C868" s="34"/>
      <c r="D868" s="34"/>
      <c r="E868" s="34"/>
    </row>
    <row r="869" ht="19.5" customHeight="1">
      <c r="A869" s="34"/>
      <c r="B869" s="34"/>
      <c r="C869" s="34"/>
      <c r="D869" s="34"/>
      <c r="E869" s="34"/>
    </row>
    <row r="870" ht="19.5" customHeight="1">
      <c r="A870" s="34"/>
      <c r="B870" s="34"/>
      <c r="C870" s="34"/>
      <c r="D870" s="34"/>
      <c r="E870" s="34"/>
    </row>
    <row r="871" ht="19.5" customHeight="1">
      <c r="A871" s="34"/>
      <c r="B871" s="34"/>
      <c r="C871" s="34"/>
      <c r="D871" s="34"/>
      <c r="E871" s="34"/>
    </row>
    <row r="872" ht="19.5" customHeight="1">
      <c r="A872" s="34"/>
      <c r="B872" s="34"/>
      <c r="C872" s="34"/>
      <c r="D872" s="34"/>
      <c r="E872" s="34"/>
    </row>
    <row r="873" ht="19.5" customHeight="1">
      <c r="A873" s="34"/>
      <c r="B873" s="34"/>
      <c r="C873" s="34"/>
      <c r="D873" s="34"/>
      <c r="E873" s="34"/>
    </row>
    <row r="874" ht="19.5" customHeight="1">
      <c r="A874" s="34"/>
      <c r="B874" s="34"/>
      <c r="C874" s="34"/>
      <c r="D874" s="34"/>
      <c r="E874" s="34"/>
    </row>
    <row r="875" ht="19.5" customHeight="1">
      <c r="A875" s="34"/>
      <c r="B875" s="34"/>
      <c r="C875" s="34"/>
      <c r="D875" s="34"/>
      <c r="E875" s="34"/>
    </row>
    <row r="876" ht="19.5" customHeight="1">
      <c r="A876" s="34"/>
      <c r="B876" s="34"/>
      <c r="C876" s="34"/>
      <c r="D876" s="34"/>
      <c r="E876" s="34"/>
    </row>
    <row r="877" ht="19.5" customHeight="1">
      <c r="A877" s="34"/>
      <c r="B877" s="34"/>
      <c r="C877" s="34"/>
      <c r="D877" s="34"/>
      <c r="E877" s="34"/>
    </row>
    <row r="878" ht="19.5" customHeight="1">
      <c r="A878" s="34"/>
      <c r="B878" s="34"/>
      <c r="C878" s="34"/>
      <c r="D878" s="34"/>
      <c r="E878" s="34"/>
    </row>
    <row r="879" ht="19.5" customHeight="1">
      <c r="A879" s="34"/>
      <c r="B879" s="34"/>
      <c r="C879" s="34"/>
      <c r="D879" s="34"/>
      <c r="E879" s="34"/>
    </row>
    <row r="880" ht="19.5" customHeight="1">
      <c r="A880" s="34"/>
      <c r="B880" s="34"/>
      <c r="C880" s="34"/>
      <c r="D880" s="34"/>
      <c r="E880" s="34"/>
    </row>
    <row r="881" ht="19.5" customHeight="1">
      <c r="A881" s="34"/>
      <c r="B881" s="34"/>
      <c r="C881" s="34"/>
      <c r="D881" s="34"/>
      <c r="E881" s="34"/>
    </row>
    <row r="882" ht="19.5" customHeight="1">
      <c r="A882" s="34"/>
      <c r="B882" s="34"/>
      <c r="C882" s="34"/>
      <c r="D882" s="34"/>
      <c r="E882" s="34"/>
    </row>
    <row r="883" ht="19.5" customHeight="1">
      <c r="A883" s="34"/>
      <c r="B883" s="34"/>
      <c r="C883" s="34"/>
      <c r="D883" s="34"/>
      <c r="E883" s="34"/>
    </row>
    <row r="884" ht="19.5" customHeight="1">
      <c r="A884" s="34"/>
      <c r="B884" s="34"/>
      <c r="C884" s="34"/>
      <c r="D884" s="34"/>
      <c r="E884" s="34"/>
    </row>
    <row r="885" ht="19.5" customHeight="1">
      <c r="A885" s="34"/>
      <c r="B885" s="34"/>
      <c r="C885" s="34"/>
      <c r="D885" s="34"/>
      <c r="E885" s="34"/>
    </row>
    <row r="886" ht="19.5" customHeight="1">
      <c r="A886" s="34"/>
      <c r="B886" s="34"/>
      <c r="C886" s="34"/>
      <c r="D886" s="34"/>
      <c r="E886" s="34"/>
    </row>
    <row r="887" ht="19.5" customHeight="1">
      <c r="A887" s="34"/>
      <c r="B887" s="34"/>
      <c r="C887" s="34"/>
      <c r="D887" s="34"/>
      <c r="E887" s="34"/>
    </row>
    <row r="888" ht="19.5" customHeight="1">
      <c r="A888" s="34"/>
      <c r="B888" s="34"/>
      <c r="C888" s="34"/>
      <c r="D888" s="34"/>
      <c r="E888" s="34"/>
    </row>
    <row r="889" ht="19.5" customHeight="1">
      <c r="A889" s="34"/>
      <c r="B889" s="34"/>
      <c r="C889" s="34"/>
      <c r="D889" s="34"/>
      <c r="E889" s="34"/>
    </row>
    <row r="890" ht="19.5" customHeight="1">
      <c r="A890" s="34"/>
      <c r="B890" s="34"/>
      <c r="C890" s="34"/>
      <c r="D890" s="34"/>
      <c r="E890" s="34"/>
    </row>
    <row r="891" ht="19.5" customHeight="1">
      <c r="A891" s="34"/>
      <c r="B891" s="34"/>
      <c r="C891" s="34"/>
      <c r="D891" s="34"/>
      <c r="E891" s="34"/>
    </row>
    <row r="892" ht="19.5" customHeight="1">
      <c r="A892" s="34"/>
      <c r="B892" s="34"/>
      <c r="C892" s="34"/>
      <c r="D892" s="34"/>
      <c r="E892" s="34"/>
    </row>
    <row r="893" ht="19.5" customHeight="1">
      <c r="A893" s="34"/>
      <c r="B893" s="34"/>
      <c r="C893" s="34"/>
      <c r="D893" s="34"/>
      <c r="E893" s="34"/>
    </row>
    <row r="894" ht="19.5" customHeight="1">
      <c r="A894" s="34"/>
      <c r="B894" s="34"/>
      <c r="C894" s="34"/>
      <c r="D894" s="34"/>
      <c r="E894" s="34"/>
    </row>
    <row r="895" ht="19.5" customHeight="1">
      <c r="A895" s="34"/>
      <c r="B895" s="34"/>
      <c r="C895" s="34"/>
      <c r="D895" s="34"/>
      <c r="E895" s="34"/>
    </row>
    <row r="896" ht="19.5" customHeight="1">
      <c r="A896" s="34"/>
      <c r="B896" s="34"/>
      <c r="C896" s="34"/>
      <c r="D896" s="34"/>
      <c r="E896" s="34"/>
    </row>
    <row r="897" ht="19.5" customHeight="1">
      <c r="A897" s="34"/>
      <c r="B897" s="34"/>
      <c r="C897" s="34"/>
      <c r="D897" s="34"/>
      <c r="E897" s="34"/>
    </row>
    <row r="898" ht="19.5" customHeight="1">
      <c r="A898" s="34"/>
      <c r="B898" s="34"/>
      <c r="C898" s="34"/>
      <c r="D898" s="34"/>
      <c r="E898" s="34"/>
    </row>
    <row r="899" ht="19.5" customHeight="1">
      <c r="A899" s="34"/>
      <c r="B899" s="34"/>
      <c r="C899" s="34"/>
      <c r="D899" s="34"/>
      <c r="E899" s="34"/>
    </row>
    <row r="900" ht="19.5" customHeight="1">
      <c r="A900" s="34"/>
      <c r="B900" s="34"/>
      <c r="C900" s="34"/>
      <c r="D900" s="34"/>
      <c r="E900" s="34"/>
    </row>
    <row r="901" ht="19.5" customHeight="1">
      <c r="A901" s="34"/>
      <c r="B901" s="34"/>
      <c r="C901" s="34"/>
      <c r="D901" s="34"/>
      <c r="E901" s="34"/>
    </row>
    <row r="902" ht="19.5" customHeight="1">
      <c r="A902" s="34"/>
      <c r="B902" s="34"/>
      <c r="C902" s="34"/>
      <c r="D902" s="34"/>
      <c r="E902" s="34"/>
    </row>
    <row r="903" ht="19.5" customHeight="1">
      <c r="A903" s="34"/>
      <c r="B903" s="34"/>
      <c r="C903" s="34"/>
      <c r="D903" s="34"/>
      <c r="E903" s="34"/>
    </row>
    <row r="904" ht="19.5" customHeight="1">
      <c r="A904" s="34"/>
      <c r="B904" s="34"/>
      <c r="C904" s="34"/>
      <c r="D904" s="34"/>
      <c r="E904" s="34"/>
    </row>
    <row r="905" ht="19.5" customHeight="1">
      <c r="A905" s="34"/>
      <c r="B905" s="34"/>
      <c r="C905" s="34"/>
      <c r="D905" s="34"/>
      <c r="E905" s="34"/>
    </row>
    <row r="906" ht="19.5" customHeight="1">
      <c r="A906" s="34"/>
      <c r="B906" s="34"/>
      <c r="C906" s="34"/>
      <c r="D906" s="34"/>
      <c r="E906" s="34"/>
    </row>
    <row r="907" ht="19.5" customHeight="1">
      <c r="A907" s="34"/>
      <c r="B907" s="34"/>
      <c r="C907" s="34"/>
      <c r="D907" s="34"/>
      <c r="E907" s="34"/>
    </row>
    <row r="908" ht="19.5" customHeight="1">
      <c r="A908" s="34"/>
      <c r="B908" s="34"/>
      <c r="C908" s="34"/>
      <c r="D908" s="34"/>
      <c r="E908" s="34"/>
    </row>
    <row r="909" ht="19.5" customHeight="1">
      <c r="A909" s="34"/>
      <c r="B909" s="34"/>
      <c r="C909" s="34"/>
      <c r="D909" s="34"/>
      <c r="E909" s="34"/>
    </row>
    <row r="910" ht="19.5" customHeight="1">
      <c r="A910" s="34"/>
      <c r="B910" s="34"/>
      <c r="C910" s="34"/>
      <c r="D910" s="34"/>
      <c r="E910" s="34"/>
    </row>
    <row r="911" ht="19.5" customHeight="1">
      <c r="A911" s="34"/>
      <c r="B911" s="34"/>
      <c r="C911" s="34"/>
      <c r="D911" s="34"/>
      <c r="E911" s="34"/>
    </row>
    <row r="912" ht="19.5" customHeight="1">
      <c r="A912" s="34"/>
      <c r="B912" s="34"/>
      <c r="C912" s="34"/>
      <c r="D912" s="34"/>
      <c r="E912" s="34"/>
    </row>
    <row r="913" ht="19.5" customHeight="1">
      <c r="A913" s="34"/>
      <c r="B913" s="34"/>
      <c r="C913" s="34"/>
      <c r="D913" s="34"/>
      <c r="E913" s="34"/>
    </row>
    <row r="914" ht="19.5" customHeight="1">
      <c r="A914" s="34"/>
      <c r="B914" s="34"/>
      <c r="C914" s="34"/>
      <c r="D914" s="34"/>
      <c r="E914" s="34"/>
    </row>
    <row r="915" ht="19.5" customHeight="1">
      <c r="A915" s="34"/>
      <c r="B915" s="34"/>
      <c r="C915" s="34"/>
      <c r="D915" s="34"/>
      <c r="E915" s="34"/>
    </row>
    <row r="916" ht="19.5" customHeight="1">
      <c r="A916" s="34"/>
      <c r="B916" s="34"/>
      <c r="C916" s="34"/>
      <c r="D916" s="34"/>
      <c r="E916" s="34"/>
    </row>
    <row r="917" ht="19.5" customHeight="1">
      <c r="A917" s="34"/>
      <c r="B917" s="34"/>
      <c r="C917" s="34"/>
      <c r="D917" s="34"/>
      <c r="E917" s="34"/>
    </row>
    <row r="918" ht="19.5" customHeight="1">
      <c r="A918" s="34"/>
      <c r="B918" s="34"/>
      <c r="C918" s="34"/>
      <c r="D918" s="34"/>
      <c r="E918" s="34"/>
    </row>
    <row r="919" ht="19.5" customHeight="1">
      <c r="A919" s="34"/>
      <c r="B919" s="34"/>
      <c r="C919" s="34"/>
      <c r="D919" s="34"/>
      <c r="E919" s="34"/>
    </row>
    <row r="920" ht="19.5" customHeight="1">
      <c r="A920" s="34"/>
      <c r="B920" s="34"/>
      <c r="C920" s="34"/>
      <c r="D920" s="34"/>
      <c r="E920" s="34"/>
    </row>
    <row r="921" ht="19.5" customHeight="1">
      <c r="A921" s="34"/>
      <c r="B921" s="34"/>
      <c r="C921" s="34"/>
      <c r="D921" s="34"/>
      <c r="E921" s="34"/>
    </row>
    <row r="922" ht="19.5" customHeight="1">
      <c r="A922" s="34"/>
      <c r="B922" s="34"/>
      <c r="C922" s="34"/>
      <c r="D922" s="34"/>
      <c r="E922" s="34"/>
    </row>
    <row r="923" ht="19.5" customHeight="1">
      <c r="A923" s="34"/>
      <c r="B923" s="34"/>
      <c r="C923" s="34"/>
      <c r="D923" s="34"/>
      <c r="E923" s="34"/>
    </row>
    <row r="924" ht="19.5" customHeight="1">
      <c r="A924" s="34"/>
      <c r="B924" s="34"/>
      <c r="C924" s="34"/>
      <c r="D924" s="34"/>
      <c r="E924" s="34"/>
    </row>
    <row r="925" ht="19.5" customHeight="1">
      <c r="A925" s="34"/>
      <c r="B925" s="34"/>
      <c r="C925" s="34"/>
      <c r="D925" s="34"/>
      <c r="E925" s="34"/>
    </row>
    <row r="926" ht="19.5" customHeight="1">
      <c r="A926" s="34"/>
      <c r="B926" s="34"/>
      <c r="C926" s="34"/>
      <c r="D926" s="34"/>
      <c r="E926" s="34"/>
    </row>
    <row r="927" ht="19.5" customHeight="1">
      <c r="A927" s="34"/>
      <c r="B927" s="34"/>
      <c r="C927" s="34"/>
      <c r="D927" s="34"/>
      <c r="E927" s="34"/>
    </row>
    <row r="928" ht="19.5" customHeight="1">
      <c r="A928" s="34"/>
      <c r="B928" s="34"/>
      <c r="C928" s="34"/>
      <c r="D928" s="34"/>
      <c r="E928" s="34"/>
    </row>
    <row r="929" ht="19.5" customHeight="1">
      <c r="A929" s="34"/>
      <c r="B929" s="34"/>
      <c r="C929" s="34"/>
      <c r="D929" s="34"/>
      <c r="E929" s="34"/>
    </row>
    <row r="930" ht="19.5" customHeight="1">
      <c r="A930" s="34"/>
      <c r="B930" s="34"/>
      <c r="C930" s="34"/>
      <c r="D930" s="34"/>
      <c r="E930" s="34"/>
    </row>
    <row r="931" ht="19.5" customHeight="1">
      <c r="A931" s="34"/>
      <c r="B931" s="34"/>
      <c r="C931" s="34"/>
      <c r="D931" s="34"/>
      <c r="E931" s="34"/>
    </row>
    <row r="932" ht="19.5" customHeight="1">
      <c r="A932" s="34"/>
      <c r="B932" s="34"/>
      <c r="C932" s="34"/>
      <c r="D932" s="34"/>
      <c r="E932" s="34"/>
    </row>
    <row r="933" ht="19.5" customHeight="1">
      <c r="A933" s="34"/>
      <c r="B933" s="34"/>
      <c r="C933" s="34"/>
      <c r="D933" s="34"/>
      <c r="E933" s="34"/>
    </row>
    <row r="934" ht="19.5" customHeight="1">
      <c r="A934" s="34"/>
      <c r="B934" s="34"/>
      <c r="C934" s="34"/>
      <c r="D934" s="34"/>
      <c r="E934" s="34"/>
    </row>
    <row r="935" ht="19.5" customHeight="1">
      <c r="A935" s="34"/>
      <c r="B935" s="34"/>
      <c r="C935" s="34"/>
      <c r="D935" s="34"/>
      <c r="E935" s="34"/>
    </row>
    <row r="936" ht="19.5" customHeight="1">
      <c r="A936" s="34"/>
      <c r="B936" s="34"/>
      <c r="C936" s="34"/>
      <c r="D936" s="34"/>
      <c r="E936" s="34"/>
    </row>
    <row r="937" ht="19.5" customHeight="1">
      <c r="A937" s="34"/>
      <c r="B937" s="34"/>
      <c r="C937" s="34"/>
      <c r="D937" s="34"/>
      <c r="E937" s="34"/>
    </row>
    <row r="938" ht="19.5" customHeight="1">
      <c r="A938" s="34"/>
      <c r="B938" s="34"/>
      <c r="C938" s="34"/>
      <c r="D938" s="34"/>
      <c r="E938" s="34"/>
    </row>
    <row r="939" ht="19.5" customHeight="1">
      <c r="A939" s="34"/>
      <c r="B939" s="34"/>
      <c r="C939" s="34"/>
      <c r="D939" s="34"/>
      <c r="E939" s="34"/>
    </row>
    <row r="940" ht="19.5" customHeight="1">
      <c r="A940" s="34"/>
      <c r="B940" s="34"/>
      <c r="C940" s="34"/>
      <c r="D940" s="34"/>
      <c r="E940" s="34"/>
    </row>
    <row r="941" ht="19.5" customHeight="1">
      <c r="A941" s="34"/>
      <c r="B941" s="34"/>
      <c r="C941" s="34"/>
      <c r="D941" s="34"/>
      <c r="E941" s="34"/>
    </row>
    <row r="942" ht="19.5" customHeight="1">
      <c r="A942" s="34"/>
      <c r="B942" s="34"/>
      <c r="C942" s="34"/>
      <c r="D942" s="34"/>
      <c r="E942" s="34"/>
    </row>
    <row r="943" ht="19.5" customHeight="1">
      <c r="A943" s="34"/>
      <c r="B943" s="34"/>
      <c r="C943" s="34"/>
      <c r="D943" s="34"/>
      <c r="E943" s="34"/>
    </row>
    <row r="944" ht="19.5" customHeight="1">
      <c r="A944" s="34"/>
      <c r="B944" s="34"/>
      <c r="C944" s="34"/>
      <c r="D944" s="34"/>
      <c r="E944" s="34"/>
    </row>
    <row r="945" ht="19.5" customHeight="1">
      <c r="A945" s="34"/>
      <c r="B945" s="34"/>
      <c r="C945" s="34"/>
      <c r="D945" s="34"/>
      <c r="E945" s="34"/>
    </row>
    <row r="946" ht="19.5" customHeight="1">
      <c r="A946" s="34"/>
      <c r="B946" s="34"/>
      <c r="C946" s="34"/>
      <c r="D946" s="34"/>
      <c r="E946" s="34"/>
    </row>
    <row r="947" ht="19.5" customHeight="1">
      <c r="A947" s="34"/>
      <c r="B947" s="34"/>
      <c r="C947" s="34"/>
      <c r="D947" s="34"/>
      <c r="E947" s="34"/>
    </row>
    <row r="948" ht="19.5" customHeight="1">
      <c r="A948" s="34"/>
      <c r="B948" s="34"/>
      <c r="C948" s="34"/>
      <c r="D948" s="34"/>
      <c r="E948" s="34"/>
    </row>
    <row r="949" ht="19.5" customHeight="1">
      <c r="A949" s="34"/>
      <c r="B949" s="34"/>
      <c r="C949" s="34"/>
      <c r="D949" s="34"/>
      <c r="E949" s="34"/>
    </row>
    <row r="950" ht="19.5" customHeight="1">
      <c r="A950" s="34"/>
      <c r="B950" s="34"/>
      <c r="C950" s="34"/>
      <c r="D950" s="34"/>
      <c r="E950" s="34"/>
    </row>
    <row r="951" ht="19.5" customHeight="1">
      <c r="A951" s="34"/>
      <c r="B951" s="34"/>
      <c r="C951" s="34"/>
      <c r="D951" s="34"/>
      <c r="E951" s="34"/>
    </row>
    <row r="952" ht="19.5" customHeight="1">
      <c r="A952" s="34"/>
      <c r="B952" s="34"/>
      <c r="C952" s="34"/>
      <c r="D952" s="34"/>
      <c r="E952" s="34"/>
    </row>
    <row r="953" ht="19.5" customHeight="1">
      <c r="A953" s="34"/>
      <c r="B953" s="34"/>
      <c r="C953" s="34"/>
      <c r="D953" s="34"/>
      <c r="E953" s="34"/>
    </row>
    <row r="954" ht="19.5" customHeight="1">
      <c r="A954" s="34"/>
      <c r="B954" s="34"/>
      <c r="C954" s="34"/>
      <c r="D954" s="34"/>
      <c r="E954" s="34"/>
    </row>
    <row r="955" ht="19.5" customHeight="1">
      <c r="A955" s="34"/>
      <c r="B955" s="34"/>
      <c r="C955" s="34"/>
      <c r="D955" s="34"/>
      <c r="E955" s="34"/>
    </row>
    <row r="956" ht="19.5" customHeight="1">
      <c r="A956" s="34"/>
      <c r="B956" s="34"/>
      <c r="C956" s="34"/>
      <c r="D956" s="34"/>
      <c r="E956" s="34"/>
    </row>
    <row r="957" ht="19.5" customHeight="1">
      <c r="A957" s="34"/>
      <c r="B957" s="34"/>
      <c r="C957" s="34"/>
      <c r="D957" s="34"/>
      <c r="E957" s="34"/>
    </row>
    <row r="958" ht="19.5" customHeight="1">
      <c r="A958" s="34"/>
      <c r="B958" s="34"/>
      <c r="C958" s="34"/>
      <c r="D958" s="34"/>
      <c r="E958" s="34"/>
    </row>
    <row r="959" ht="19.5" customHeight="1">
      <c r="A959" s="34"/>
      <c r="B959" s="34"/>
      <c r="C959" s="34"/>
      <c r="D959" s="34"/>
      <c r="E959" s="34"/>
    </row>
    <row r="960" ht="19.5" customHeight="1">
      <c r="A960" s="34"/>
      <c r="B960" s="34"/>
      <c r="C960" s="34"/>
      <c r="D960" s="34"/>
      <c r="E960" s="34"/>
    </row>
    <row r="961" ht="19.5" customHeight="1">
      <c r="A961" s="34"/>
      <c r="B961" s="34"/>
      <c r="C961" s="34"/>
      <c r="D961" s="34"/>
      <c r="E961" s="34"/>
    </row>
    <row r="962" ht="19.5" customHeight="1">
      <c r="A962" s="34"/>
      <c r="B962" s="34"/>
      <c r="C962" s="34"/>
      <c r="D962" s="34"/>
      <c r="E962" s="34"/>
    </row>
    <row r="963" ht="19.5" customHeight="1">
      <c r="A963" s="34"/>
      <c r="B963" s="34"/>
      <c r="C963" s="34"/>
      <c r="D963" s="34"/>
      <c r="E963" s="34"/>
    </row>
    <row r="964" ht="19.5" customHeight="1">
      <c r="A964" s="34"/>
      <c r="B964" s="34"/>
      <c r="C964" s="34"/>
      <c r="D964" s="34"/>
      <c r="E964" s="34"/>
    </row>
    <row r="965" ht="19.5" customHeight="1">
      <c r="A965" s="34"/>
      <c r="B965" s="34"/>
      <c r="C965" s="34"/>
      <c r="D965" s="34"/>
      <c r="E965" s="34"/>
    </row>
    <row r="966" ht="19.5" customHeight="1">
      <c r="A966" s="34"/>
      <c r="B966" s="34"/>
      <c r="C966" s="34"/>
      <c r="D966" s="34"/>
      <c r="E966" s="34"/>
    </row>
    <row r="967" ht="19.5" customHeight="1">
      <c r="A967" s="34"/>
      <c r="B967" s="34"/>
      <c r="C967" s="34"/>
      <c r="D967" s="34"/>
      <c r="E967" s="34"/>
    </row>
    <row r="968" ht="19.5" customHeight="1">
      <c r="A968" s="34"/>
      <c r="B968" s="34"/>
      <c r="C968" s="34"/>
      <c r="D968" s="34"/>
      <c r="E968" s="34"/>
    </row>
    <row r="969" ht="19.5" customHeight="1">
      <c r="A969" s="34"/>
      <c r="B969" s="34"/>
      <c r="C969" s="34"/>
      <c r="D969" s="34"/>
      <c r="E969" s="34"/>
    </row>
    <row r="970" ht="19.5" customHeight="1">
      <c r="A970" s="34"/>
      <c r="B970" s="34"/>
      <c r="C970" s="34"/>
      <c r="D970" s="34"/>
      <c r="E970" s="34"/>
    </row>
    <row r="971" ht="19.5" customHeight="1">
      <c r="A971" s="34"/>
      <c r="B971" s="34"/>
      <c r="C971" s="34"/>
      <c r="D971" s="34"/>
      <c r="E971" s="34"/>
    </row>
    <row r="972" ht="19.5" customHeight="1">
      <c r="A972" s="34"/>
      <c r="B972" s="34"/>
      <c r="C972" s="34"/>
      <c r="D972" s="34"/>
      <c r="E972" s="34"/>
    </row>
    <row r="973" ht="19.5" customHeight="1">
      <c r="A973" s="34"/>
      <c r="B973" s="34"/>
      <c r="C973" s="34"/>
      <c r="D973" s="34"/>
      <c r="E973" s="34"/>
    </row>
    <row r="974" ht="19.5" customHeight="1">
      <c r="A974" s="34"/>
      <c r="B974" s="34"/>
      <c r="C974" s="34"/>
      <c r="D974" s="34"/>
      <c r="E974" s="34"/>
    </row>
    <row r="975" ht="19.5" customHeight="1">
      <c r="A975" s="34"/>
      <c r="B975" s="34"/>
      <c r="C975" s="34"/>
      <c r="D975" s="34"/>
      <c r="E975" s="34"/>
    </row>
    <row r="976" ht="19.5" customHeight="1">
      <c r="A976" s="34"/>
      <c r="B976" s="34"/>
      <c r="C976" s="34"/>
      <c r="D976" s="34"/>
      <c r="E976" s="34"/>
    </row>
    <row r="977" ht="19.5" customHeight="1">
      <c r="A977" s="34"/>
      <c r="B977" s="34"/>
      <c r="C977" s="34"/>
      <c r="D977" s="34"/>
      <c r="E977" s="34"/>
    </row>
    <row r="978" ht="19.5" customHeight="1">
      <c r="A978" s="34"/>
      <c r="B978" s="34"/>
      <c r="C978" s="34"/>
      <c r="D978" s="34"/>
      <c r="E978" s="34"/>
    </row>
    <row r="979" ht="19.5" customHeight="1">
      <c r="A979" s="34"/>
      <c r="B979" s="34"/>
      <c r="C979" s="34"/>
      <c r="D979" s="34"/>
      <c r="E979" s="34"/>
    </row>
    <row r="980" ht="19.5" customHeight="1">
      <c r="A980" s="34"/>
      <c r="B980" s="34"/>
      <c r="C980" s="34"/>
      <c r="D980" s="34"/>
      <c r="E980" s="34"/>
    </row>
    <row r="981" ht="19.5" customHeight="1">
      <c r="A981" s="34"/>
      <c r="B981" s="34"/>
      <c r="C981" s="34"/>
      <c r="D981" s="34"/>
      <c r="E981" s="34"/>
    </row>
    <row r="982" ht="19.5" customHeight="1">
      <c r="A982" s="34"/>
      <c r="B982" s="34"/>
      <c r="C982" s="34"/>
      <c r="D982" s="34"/>
      <c r="E982" s="34"/>
    </row>
    <row r="983" ht="19.5" customHeight="1">
      <c r="A983" s="34"/>
      <c r="B983" s="34"/>
      <c r="C983" s="34"/>
      <c r="D983" s="34"/>
      <c r="E983" s="34"/>
    </row>
    <row r="984" ht="19.5" customHeight="1">
      <c r="A984" s="34"/>
      <c r="B984" s="34"/>
      <c r="C984" s="34"/>
      <c r="D984" s="34"/>
      <c r="E984" s="34"/>
    </row>
    <row r="985" ht="19.5" customHeight="1">
      <c r="A985" s="34"/>
      <c r="B985" s="34"/>
      <c r="C985" s="34"/>
      <c r="D985" s="34"/>
      <c r="E985" s="34"/>
    </row>
    <row r="986" ht="19.5" customHeight="1">
      <c r="A986" s="34"/>
      <c r="B986" s="34"/>
      <c r="C986" s="34"/>
      <c r="D986" s="34"/>
      <c r="E986" s="34"/>
    </row>
    <row r="987" ht="19.5" customHeight="1">
      <c r="A987" s="34"/>
      <c r="B987" s="34"/>
      <c r="C987" s="34"/>
      <c r="D987" s="34"/>
      <c r="E987" s="34"/>
    </row>
    <row r="988" ht="19.5" customHeight="1">
      <c r="A988" s="34"/>
      <c r="B988" s="34"/>
      <c r="C988" s="34"/>
      <c r="D988" s="34"/>
      <c r="E988" s="34"/>
    </row>
    <row r="989" ht="19.5" customHeight="1">
      <c r="A989" s="34"/>
      <c r="B989" s="34"/>
      <c r="C989" s="34"/>
      <c r="D989" s="34"/>
      <c r="E989" s="34"/>
    </row>
    <row r="990" ht="19.5" customHeight="1">
      <c r="A990" s="34"/>
      <c r="B990" s="34"/>
      <c r="C990" s="34"/>
      <c r="D990" s="34"/>
      <c r="E990" s="34"/>
    </row>
    <row r="991" ht="19.5" customHeight="1">
      <c r="A991" s="34"/>
      <c r="B991" s="34"/>
      <c r="C991" s="34"/>
      <c r="D991" s="34"/>
      <c r="E991" s="34"/>
    </row>
    <row r="992" ht="19.5" customHeight="1">
      <c r="A992" s="34"/>
      <c r="B992" s="34"/>
      <c r="C992" s="34"/>
      <c r="D992" s="34"/>
      <c r="E992" s="34"/>
    </row>
    <row r="993" ht="19.5" customHeight="1">
      <c r="A993" s="34"/>
      <c r="B993" s="34"/>
      <c r="C993" s="34"/>
      <c r="D993" s="34"/>
      <c r="E993" s="34"/>
    </row>
    <row r="994" ht="19.5" customHeight="1">
      <c r="A994" s="34"/>
      <c r="B994" s="34"/>
      <c r="C994" s="34"/>
      <c r="D994" s="34"/>
      <c r="E994" s="34"/>
    </row>
    <row r="995" ht="19.5" customHeight="1">
      <c r="A995" s="34"/>
      <c r="B995" s="34"/>
      <c r="C995" s="34"/>
      <c r="D995" s="34"/>
      <c r="E995" s="34"/>
    </row>
    <row r="996" ht="19.5" customHeight="1">
      <c r="A996" s="34"/>
      <c r="B996" s="34"/>
      <c r="C996" s="34"/>
      <c r="D996" s="34"/>
      <c r="E996" s="34"/>
    </row>
    <row r="997" ht="19.5" customHeight="1">
      <c r="A997" s="34"/>
      <c r="B997" s="34"/>
      <c r="C997" s="34"/>
      <c r="D997" s="34"/>
      <c r="E997" s="34"/>
    </row>
    <row r="998" ht="19.5" customHeight="1">
      <c r="A998" s="34"/>
      <c r="B998" s="34"/>
      <c r="C998" s="34"/>
      <c r="D998" s="34"/>
      <c r="E998" s="34"/>
    </row>
    <row r="999" ht="19.5" customHeight="1">
      <c r="A999" s="34"/>
      <c r="B999" s="34"/>
      <c r="C999" s="34"/>
      <c r="D999" s="34"/>
      <c r="E999" s="34"/>
    </row>
    <row r="1000" ht="19.5" customHeight="1">
      <c r="A1000" s="34"/>
      <c r="B1000" s="34"/>
      <c r="C1000" s="34"/>
      <c r="D1000" s="34"/>
      <c r="E1000" s="34"/>
    </row>
  </sheetData>
  <mergeCells count="4">
    <mergeCell ref="A1:G1"/>
    <mergeCell ref="A2:B2"/>
    <mergeCell ref="A18:C18"/>
    <mergeCell ref="A43:C43"/>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9.56"/>
    <col customWidth="1" min="2" max="3" width="8.33"/>
    <col customWidth="1" min="4" max="4" width="2.78"/>
    <col customWidth="1" min="5" max="5" width="9.56"/>
    <col customWidth="1" min="6" max="26" width="8.33"/>
  </cols>
  <sheetData>
    <row r="1" ht="22.5" customHeight="1">
      <c r="A1" s="1" t="s">
        <v>49</v>
      </c>
      <c r="H1" s="5"/>
      <c r="I1" s="5"/>
      <c r="J1" s="5"/>
      <c r="K1" s="5"/>
      <c r="L1" s="5"/>
      <c r="M1" s="5"/>
      <c r="N1" s="5"/>
      <c r="O1" s="5"/>
      <c r="P1" s="5"/>
      <c r="Q1" s="5"/>
      <c r="R1" s="5"/>
      <c r="S1" s="5"/>
      <c r="T1" s="5"/>
      <c r="U1" s="5"/>
      <c r="V1" s="5"/>
      <c r="W1" s="5"/>
      <c r="X1" s="5"/>
      <c r="Y1" s="5"/>
      <c r="Z1" s="5"/>
    </row>
    <row r="2" ht="22.5" customHeight="1">
      <c r="A2" s="2" t="s">
        <v>50</v>
      </c>
      <c r="B2" s="3"/>
      <c r="C2" s="3"/>
      <c r="D2" s="5"/>
      <c r="E2" s="5"/>
      <c r="F2" s="5"/>
      <c r="G2" s="5"/>
      <c r="H2" s="5"/>
      <c r="I2" s="5"/>
      <c r="J2" s="5"/>
      <c r="K2" s="5"/>
      <c r="L2" s="5"/>
      <c r="M2" s="5"/>
      <c r="N2" s="5"/>
      <c r="O2" s="5"/>
      <c r="P2" s="5"/>
      <c r="Q2" s="5"/>
      <c r="R2" s="5"/>
      <c r="S2" s="5"/>
      <c r="T2" s="5"/>
      <c r="U2" s="5"/>
      <c r="V2" s="5"/>
      <c r="W2" s="5"/>
      <c r="X2" s="5"/>
      <c r="Y2" s="5"/>
      <c r="Z2" s="5"/>
    </row>
    <row r="3" ht="7.5" customHeight="1">
      <c r="A3" s="1"/>
      <c r="B3" s="1"/>
      <c r="C3" s="1"/>
      <c r="D3" s="1"/>
      <c r="E3" s="1"/>
      <c r="F3" s="1"/>
      <c r="G3" s="1"/>
      <c r="H3" s="5"/>
      <c r="I3" s="5"/>
      <c r="J3" s="5"/>
      <c r="K3" s="5"/>
      <c r="L3" s="5"/>
      <c r="M3" s="5"/>
      <c r="N3" s="5"/>
      <c r="O3" s="5"/>
      <c r="P3" s="5"/>
      <c r="Q3" s="5"/>
      <c r="R3" s="5"/>
      <c r="S3" s="5"/>
      <c r="T3" s="5"/>
      <c r="U3" s="5"/>
      <c r="V3" s="5"/>
      <c r="W3" s="5"/>
      <c r="X3" s="5"/>
      <c r="Y3" s="5"/>
      <c r="Z3" s="5"/>
    </row>
    <row r="4" ht="21.75" customHeight="1">
      <c r="A4" s="48" t="s">
        <v>51</v>
      </c>
      <c r="B4" s="49"/>
      <c r="C4" s="50"/>
      <c r="D4" s="49"/>
      <c r="E4" s="51" t="s">
        <v>52</v>
      </c>
      <c r="F4" s="49"/>
      <c r="G4" s="52"/>
      <c r="H4" s="5"/>
      <c r="I4" s="5"/>
      <c r="J4" s="5"/>
      <c r="K4" s="5"/>
      <c r="L4" s="5"/>
      <c r="M4" s="5"/>
      <c r="N4" s="5"/>
      <c r="O4" s="5"/>
      <c r="P4" s="5"/>
      <c r="Q4" s="5"/>
      <c r="R4" s="5"/>
      <c r="S4" s="5"/>
      <c r="T4" s="5"/>
      <c r="U4" s="5"/>
      <c r="V4" s="5"/>
      <c r="W4" s="5"/>
      <c r="X4" s="5"/>
      <c r="Y4" s="5"/>
      <c r="Z4" s="5"/>
    </row>
    <row r="5" ht="21.75" customHeight="1">
      <c r="A5" s="53" t="s">
        <v>53</v>
      </c>
      <c r="B5" s="54"/>
      <c r="C5" s="55" t="s">
        <v>54</v>
      </c>
      <c r="D5" s="49"/>
      <c r="E5" s="56" t="s">
        <v>55</v>
      </c>
      <c r="F5" s="57" t="s">
        <v>56</v>
      </c>
      <c r="G5" s="58" t="s">
        <v>57</v>
      </c>
      <c r="H5" s="5"/>
      <c r="I5" s="5"/>
      <c r="J5" s="5"/>
      <c r="K5" s="5"/>
      <c r="L5" s="5"/>
      <c r="M5" s="5"/>
      <c r="N5" s="5"/>
      <c r="O5" s="5"/>
      <c r="P5" s="5"/>
      <c r="Q5" s="5"/>
      <c r="R5" s="5"/>
      <c r="S5" s="5"/>
      <c r="T5" s="5"/>
      <c r="U5" s="5"/>
      <c r="V5" s="5"/>
      <c r="W5" s="5"/>
      <c r="X5" s="5"/>
      <c r="Y5" s="5"/>
      <c r="Z5" s="5"/>
    </row>
    <row r="6" ht="21.75" customHeight="1">
      <c r="A6" s="59" t="s">
        <v>58</v>
      </c>
      <c r="B6" s="60"/>
      <c r="C6" s="61">
        <f>kpi!A5</f>
        <v>399</v>
      </c>
      <c r="D6" s="49"/>
      <c r="E6" s="62" t="s">
        <v>59</v>
      </c>
      <c r="F6" s="63">
        <v>193.0</v>
      </c>
      <c r="G6" s="64">
        <v>115.0</v>
      </c>
      <c r="H6" s="5"/>
      <c r="I6" s="5"/>
      <c r="J6" s="5"/>
      <c r="K6" s="5"/>
      <c r="L6" s="5"/>
      <c r="M6" s="5"/>
      <c r="N6" s="5"/>
      <c r="O6" s="5"/>
      <c r="P6" s="5"/>
      <c r="Q6" s="5"/>
      <c r="R6" s="5"/>
      <c r="S6" s="5"/>
      <c r="T6" s="5"/>
      <c r="U6" s="5"/>
      <c r="V6" s="5"/>
      <c r="W6" s="5"/>
      <c r="X6" s="5"/>
      <c r="Y6" s="5"/>
      <c r="Z6" s="5"/>
    </row>
    <row r="7" ht="21.75" customHeight="1">
      <c r="A7" s="65" t="s">
        <v>60</v>
      </c>
      <c r="B7" s="60"/>
      <c r="C7" s="66">
        <v>129.0</v>
      </c>
      <c r="D7" s="49"/>
      <c r="E7" s="67" t="s">
        <v>61</v>
      </c>
      <c r="F7" s="68">
        <v>12.0</v>
      </c>
      <c r="G7" s="69">
        <v>6.0</v>
      </c>
      <c r="H7" s="5"/>
      <c r="I7" s="5"/>
      <c r="J7" s="5"/>
      <c r="K7" s="5"/>
      <c r="L7" s="5"/>
      <c r="M7" s="5"/>
      <c r="N7" s="5"/>
      <c r="O7" s="5"/>
      <c r="P7" s="5"/>
      <c r="Q7" s="5"/>
      <c r="R7" s="5"/>
      <c r="S7" s="5"/>
      <c r="T7" s="5"/>
      <c r="U7" s="5"/>
      <c r="V7" s="5"/>
      <c r="W7" s="5"/>
      <c r="X7" s="5"/>
      <c r="Y7" s="5"/>
      <c r="Z7" s="5"/>
    </row>
    <row r="8" ht="21.75" customHeight="1">
      <c r="A8" s="70" t="s">
        <v>62</v>
      </c>
      <c r="B8" s="60"/>
      <c r="C8" s="61">
        <f>kpi!C5</f>
        <v>151</v>
      </c>
      <c r="D8" s="49"/>
      <c r="E8" s="71" t="s">
        <v>63</v>
      </c>
      <c r="F8" s="72">
        <v>13.0</v>
      </c>
      <c r="G8" s="73">
        <v>19.0</v>
      </c>
      <c r="H8" s="5"/>
      <c r="I8" s="5"/>
      <c r="J8" s="5"/>
      <c r="K8" s="5"/>
      <c r="L8" s="5"/>
      <c r="M8" s="5"/>
      <c r="N8" s="5"/>
      <c r="O8" s="5"/>
      <c r="P8" s="5"/>
      <c r="Q8" s="5"/>
      <c r="R8" s="5"/>
      <c r="S8" s="5"/>
      <c r="T8" s="5"/>
      <c r="U8" s="5"/>
      <c r="V8" s="5"/>
      <c r="W8" s="5"/>
      <c r="X8" s="5"/>
      <c r="Y8" s="5"/>
      <c r="Z8" s="5"/>
    </row>
    <row r="9" ht="21.75" customHeight="1">
      <c r="A9" s="65" t="s">
        <v>64</v>
      </c>
      <c r="B9" s="60"/>
      <c r="C9" s="74">
        <v>425.0</v>
      </c>
      <c r="D9" s="49"/>
      <c r="E9" s="67" t="s">
        <v>65</v>
      </c>
      <c r="F9" s="75">
        <v>0.0</v>
      </c>
      <c r="G9" s="74">
        <v>2.0</v>
      </c>
      <c r="H9" s="5"/>
      <c r="I9" s="5"/>
      <c r="J9" s="5"/>
      <c r="K9" s="5"/>
      <c r="L9" s="5"/>
      <c r="M9" s="5"/>
      <c r="N9" s="5"/>
      <c r="O9" s="5"/>
      <c r="P9" s="5"/>
      <c r="Q9" s="5"/>
      <c r="R9" s="5"/>
      <c r="S9" s="5"/>
      <c r="T9" s="5"/>
      <c r="U9" s="5"/>
      <c r="V9" s="5"/>
      <c r="W9" s="5"/>
      <c r="X9" s="5"/>
      <c r="Y9" s="5"/>
      <c r="Z9" s="5"/>
    </row>
    <row r="10" ht="21.75" customHeight="1">
      <c r="A10" s="70" t="s">
        <v>66</v>
      </c>
      <c r="B10" s="60"/>
      <c r="C10" s="76">
        <f>(C6-C7)*365/C9 + C7</f>
        <v>360.8823529</v>
      </c>
      <c r="D10" s="49"/>
      <c r="E10" s="51" t="s">
        <v>67</v>
      </c>
      <c r="F10" s="49"/>
      <c r="G10" s="49"/>
      <c r="H10" s="5"/>
      <c r="I10" s="5"/>
      <c r="J10" s="5"/>
      <c r="K10" s="5"/>
      <c r="L10" s="5"/>
      <c r="M10" s="5"/>
      <c r="N10" s="5"/>
      <c r="O10" s="5"/>
      <c r="P10" s="5"/>
      <c r="Q10" s="5"/>
      <c r="R10" s="5"/>
      <c r="S10" s="5"/>
      <c r="T10" s="5"/>
      <c r="U10" s="5"/>
      <c r="V10" s="5"/>
      <c r="W10" s="5"/>
      <c r="X10" s="5"/>
      <c r="Y10" s="5"/>
      <c r="Z10" s="5"/>
    </row>
    <row r="11" ht="21.75" customHeight="1">
      <c r="A11" s="77" t="s">
        <v>68</v>
      </c>
      <c r="B11" s="78"/>
      <c r="C11" s="79">
        <v>2.7</v>
      </c>
      <c r="D11" s="49"/>
      <c r="E11" s="56" t="s">
        <v>55</v>
      </c>
      <c r="F11" s="57" t="s">
        <v>56</v>
      </c>
      <c r="G11" s="58" t="s">
        <v>57</v>
      </c>
      <c r="H11" s="5"/>
      <c r="I11" s="5"/>
      <c r="J11" s="5"/>
      <c r="K11" s="5"/>
      <c r="L11" s="5"/>
      <c r="M11" s="5"/>
      <c r="N11" s="5"/>
      <c r="O11" s="5"/>
      <c r="P11" s="5"/>
      <c r="Q11" s="5"/>
      <c r="R11" s="5"/>
      <c r="S11" s="5"/>
      <c r="T11" s="5"/>
      <c r="U11" s="5"/>
      <c r="V11" s="5"/>
      <c r="W11" s="5"/>
      <c r="X11" s="5"/>
      <c r="Y11" s="5"/>
      <c r="Z11" s="5"/>
    </row>
    <row r="12" ht="21.75" customHeight="1">
      <c r="A12" s="49"/>
      <c r="B12" s="49"/>
      <c r="C12" s="49"/>
      <c r="D12" s="49"/>
      <c r="E12" s="62" t="s">
        <v>59</v>
      </c>
      <c r="F12" s="80"/>
      <c r="G12" s="81">
        <v>22969.0</v>
      </c>
      <c r="H12" s="82" t="s">
        <v>69</v>
      </c>
      <c r="I12" s="5"/>
      <c r="J12" s="5"/>
      <c r="K12" s="5"/>
      <c r="L12" s="5"/>
      <c r="M12" s="5"/>
      <c r="N12" s="5"/>
      <c r="O12" s="5"/>
      <c r="P12" s="5"/>
      <c r="Q12" s="5"/>
      <c r="R12" s="5"/>
      <c r="S12" s="5"/>
      <c r="T12" s="5"/>
      <c r="U12" s="5"/>
      <c r="V12" s="5"/>
      <c r="W12" s="5"/>
      <c r="X12" s="5"/>
      <c r="Y12" s="5"/>
      <c r="Z12" s="5"/>
    </row>
    <row r="13" ht="21.75" customHeight="1">
      <c r="A13" s="49"/>
      <c r="B13" s="49"/>
      <c r="C13" s="49"/>
      <c r="D13" s="49"/>
      <c r="E13" s="67" t="s">
        <v>61</v>
      </c>
      <c r="F13" s="83">
        <v>49822.0</v>
      </c>
      <c r="G13" s="84">
        <v>66593.0</v>
      </c>
      <c r="H13" s="16"/>
      <c r="I13" s="5"/>
      <c r="J13" s="5"/>
      <c r="K13" s="5"/>
      <c r="L13" s="5"/>
      <c r="M13" s="5"/>
      <c r="N13" s="5"/>
      <c r="O13" s="5"/>
      <c r="P13" s="5"/>
      <c r="Q13" s="5"/>
      <c r="R13" s="5"/>
      <c r="S13" s="5"/>
      <c r="T13" s="5"/>
      <c r="U13" s="5"/>
      <c r="V13" s="5"/>
      <c r="W13" s="5"/>
      <c r="X13" s="5"/>
      <c r="Y13" s="5"/>
      <c r="Z13" s="5"/>
    </row>
    <row r="14" ht="21.75" customHeight="1">
      <c r="A14" s="49"/>
      <c r="B14" s="49"/>
      <c r="C14" s="49"/>
      <c r="D14" s="49"/>
      <c r="E14" s="71" t="s">
        <v>63</v>
      </c>
      <c r="F14" s="85">
        <v>281757.0</v>
      </c>
      <c r="G14" s="86">
        <v>318711.0</v>
      </c>
      <c r="H14" s="16"/>
      <c r="I14" s="5"/>
      <c r="J14" s="5"/>
      <c r="K14" s="5"/>
      <c r="L14" s="5"/>
      <c r="M14" s="5"/>
      <c r="N14" s="5"/>
      <c r="O14" s="5"/>
      <c r="P14" s="5"/>
      <c r="Q14" s="5"/>
      <c r="R14" s="5"/>
      <c r="S14" s="5"/>
      <c r="T14" s="5"/>
      <c r="U14" s="5"/>
      <c r="V14" s="5"/>
      <c r="W14" s="5"/>
      <c r="X14" s="5"/>
      <c r="Y14" s="5"/>
      <c r="Z14" s="5"/>
    </row>
    <row r="15" ht="12.75" customHeight="1">
      <c r="A15" s="49"/>
      <c r="B15" s="49"/>
      <c r="C15" s="49"/>
      <c r="D15" s="49"/>
      <c r="E15" s="49"/>
      <c r="F15" s="49"/>
      <c r="G15" s="49"/>
      <c r="H15" s="5"/>
      <c r="I15" s="5"/>
      <c r="J15" s="5"/>
      <c r="K15" s="5"/>
      <c r="L15" s="5"/>
      <c r="M15" s="5"/>
      <c r="N15" s="5"/>
      <c r="O15" s="5"/>
      <c r="P15" s="5"/>
      <c r="Q15" s="5"/>
      <c r="R15" s="5"/>
      <c r="S15" s="5"/>
      <c r="T15" s="5"/>
      <c r="U15" s="5"/>
      <c r="V15" s="5"/>
      <c r="W15" s="5"/>
      <c r="X15" s="5"/>
      <c r="Y15" s="5"/>
      <c r="Z15" s="5"/>
    </row>
    <row r="16" ht="21.75" customHeight="1">
      <c r="A16" s="2" t="s">
        <v>70</v>
      </c>
      <c r="B16" s="3"/>
      <c r="C16" s="3"/>
      <c r="D16" s="87"/>
      <c r="E16" s="2" t="s">
        <v>71</v>
      </c>
      <c r="F16" s="3"/>
      <c r="G16" s="3"/>
      <c r="H16" s="5"/>
      <c r="I16" s="5"/>
      <c r="J16" s="5"/>
      <c r="K16" s="5"/>
      <c r="L16" s="5"/>
      <c r="M16" s="5"/>
      <c r="N16" s="5"/>
      <c r="O16" s="5"/>
      <c r="P16" s="5"/>
      <c r="Q16" s="5"/>
      <c r="R16" s="5"/>
      <c r="S16" s="5"/>
      <c r="T16" s="5"/>
      <c r="U16" s="5"/>
      <c r="V16" s="5"/>
      <c r="W16" s="5"/>
      <c r="X16" s="5"/>
      <c r="Y16" s="5"/>
      <c r="Z16" s="5"/>
    </row>
    <row r="17" ht="7.5" customHeight="1">
      <c r="A17" s="49"/>
      <c r="B17" s="49"/>
      <c r="C17" s="49"/>
      <c r="D17" s="49"/>
      <c r="E17" s="49"/>
      <c r="F17" s="49"/>
      <c r="G17" s="49"/>
      <c r="H17" s="5"/>
      <c r="I17" s="5"/>
      <c r="J17" s="5"/>
      <c r="K17" s="5"/>
      <c r="L17" s="5"/>
      <c r="M17" s="5"/>
      <c r="N17" s="5"/>
      <c r="O17" s="5"/>
      <c r="P17" s="5"/>
      <c r="Q17" s="5"/>
      <c r="R17" s="5"/>
      <c r="S17" s="5"/>
      <c r="T17" s="5"/>
      <c r="U17" s="5"/>
      <c r="V17" s="5"/>
      <c r="W17" s="5"/>
      <c r="X17" s="5"/>
      <c r="Y17" s="5"/>
      <c r="Z17" s="5"/>
    </row>
    <row r="18" ht="21.75" customHeight="1">
      <c r="A18" s="48" t="s">
        <v>72</v>
      </c>
      <c r="B18" s="49"/>
      <c r="C18" s="49"/>
      <c r="D18" s="49"/>
      <c r="E18" s="48" t="s">
        <v>72</v>
      </c>
      <c r="F18" s="49"/>
      <c r="G18" s="49"/>
      <c r="H18" s="5"/>
      <c r="I18" s="5"/>
      <c r="J18" s="5"/>
      <c r="K18" s="5"/>
      <c r="L18" s="5"/>
      <c r="M18" s="5"/>
      <c r="N18" s="5"/>
      <c r="O18" s="5"/>
      <c r="P18" s="5"/>
      <c r="Q18" s="5"/>
      <c r="R18" s="5"/>
      <c r="S18" s="5"/>
      <c r="T18" s="5"/>
      <c r="U18" s="5"/>
      <c r="V18" s="5"/>
      <c r="W18" s="5"/>
      <c r="X18" s="5"/>
      <c r="Y18" s="5"/>
      <c r="Z18" s="5"/>
    </row>
    <row r="19" ht="21.75" customHeight="1">
      <c r="A19" s="56" t="s">
        <v>55</v>
      </c>
      <c r="B19" s="57" t="s">
        <v>56</v>
      </c>
      <c r="C19" s="58" t="s">
        <v>57</v>
      </c>
      <c r="D19" s="49"/>
      <c r="E19" s="56" t="s">
        <v>55</v>
      </c>
      <c r="F19" s="57" t="s">
        <v>56</v>
      </c>
      <c r="G19" s="58" t="s">
        <v>57</v>
      </c>
      <c r="H19" s="5"/>
      <c r="I19" s="5"/>
      <c r="J19" s="5"/>
      <c r="K19" s="5"/>
      <c r="L19" s="5"/>
      <c r="M19" s="5"/>
      <c r="N19" s="5"/>
      <c r="O19" s="5"/>
      <c r="P19" s="5"/>
      <c r="Q19" s="5"/>
      <c r="R19" s="5"/>
      <c r="S19" s="5"/>
      <c r="T19" s="5"/>
      <c r="U19" s="5"/>
      <c r="V19" s="5"/>
      <c r="W19" s="5"/>
      <c r="X19" s="5"/>
      <c r="Y19" s="5"/>
      <c r="Z19" s="5"/>
    </row>
    <row r="20" ht="21.75" customHeight="1">
      <c r="A20" s="62" t="s">
        <v>59</v>
      </c>
      <c r="B20" s="88">
        <f t="shared" ref="B20:C20" si="1">F6/sum($F$6:$G$8)</f>
        <v>0.5391061453</v>
      </c>
      <c r="C20" s="88">
        <f t="shared" si="1"/>
        <v>0.3212290503</v>
      </c>
      <c r="D20" s="49"/>
      <c r="E20" s="62" t="s">
        <v>59</v>
      </c>
      <c r="F20" s="89">
        <v>0.45</v>
      </c>
      <c r="G20" s="90">
        <v>0.05</v>
      </c>
      <c r="H20" s="91"/>
      <c r="I20" s="5"/>
      <c r="J20" s="5"/>
      <c r="K20" s="5"/>
      <c r="L20" s="5"/>
      <c r="M20" s="5"/>
      <c r="N20" s="5"/>
      <c r="O20" s="5"/>
      <c r="P20" s="5"/>
      <c r="Q20" s="5"/>
      <c r="R20" s="5"/>
      <c r="S20" s="5"/>
      <c r="T20" s="5"/>
      <c r="U20" s="5"/>
      <c r="V20" s="5"/>
      <c r="W20" s="5"/>
      <c r="X20" s="5"/>
      <c r="Y20" s="5"/>
      <c r="Z20" s="5"/>
    </row>
    <row r="21" ht="21.75" customHeight="1">
      <c r="A21" s="67" t="s">
        <v>61</v>
      </c>
      <c r="B21" s="88">
        <f t="shared" ref="B21:C21" si="2">F7/sum($F$6:$G$8)</f>
        <v>0.03351955307</v>
      </c>
      <c r="C21" s="88">
        <f t="shared" si="2"/>
        <v>0.01675977654</v>
      </c>
      <c r="D21" s="49"/>
      <c r="E21" s="67" t="s">
        <v>61</v>
      </c>
      <c r="F21" s="92">
        <v>0.15</v>
      </c>
      <c r="G21" s="93">
        <v>0.15</v>
      </c>
      <c r="H21" s="5"/>
      <c r="I21" s="5"/>
      <c r="J21" s="5"/>
      <c r="K21" s="5"/>
      <c r="L21" s="5"/>
      <c r="M21" s="5"/>
      <c r="N21" s="5"/>
      <c r="O21" s="5"/>
      <c r="P21" s="5"/>
      <c r="Q21" s="5"/>
      <c r="R21" s="5"/>
      <c r="S21" s="5"/>
      <c r="T21" s="5"/>
      <c r="U21" s="5"/>
      <c r="V21" s="5"/>
      <c r="W21" s="5"/>
      <c r="X21" s="5"/>
      <c r="Y21" s="5"/>
      <c r="Z21" s="5"/>
    </row>
    <row r="22" ht="21.75" customHeight="1">
      <c r="A22" s="71" t="s">
        <v>63</v>
      </c>
      <c r="B22" s="88">
        <f t="shared" ref="B22:C22" si="3">F8/sum($F$6:$G$8)</f>
        <v>0.03631284916</v>
      </c>
      <c r="C22" s="88">
        <f t="shared" si="3"/>
        <v>0.0530726257</v>
      </c>
      <c r="D22" s="49"/>
      <c r="E22" s="71" t="s">
        <v>63</v>
      </c>
      <c r="F22" s="94">
        <v>0.1</v>
      </c>
      <c r="G22" s="95">
        <v>0.1</v>
      </c>
      <c r="H22" s="5"/>
      <c r="I22" s="5"/>
      <c r="J22" s="5"/>
      <c r="K22" s="5"/>
      <c r="L22" s="5"/>
      <c r="M22" s="5"/>
      <c r="N22" s="5"/>
      <c r="O22" s="5"/>
      <c r="P22" s="5"/>
      <c r="Q22" s="5"/>
      <c r="R22" s="5"/>
      <c r="S22" s="5"/>
      <c r="T22" s="5"/>
      <c r="U22" s="5"/>
      <c r="V22" s="5"/>
      <c r="W22" s="5"/>
      <c r="X22" s="5"/>
      <c r="Y22" s="5"/>
      <c r="Z22" s="5"/>
    </row>
    <row r="23" ht="20.25" customHeight="1">
      <c r="A23" s="49"/>
      <c r="B23" s="96">
        <f>sum(B20:C22)</f>
        <v>1</v>
      </c>
      <c r="C23" s="49"/>
      <c r="D23" s="49"/>
      <c r="E23" s="49"/>
      <c r="F23" s="96">
        <f>sum(F20:G22)</f>
        <v>1</v>
      </c>
      <c r="G23" s="49"/>
      <c r="H23" s="5"/>
      <c r="I23" s="5"/>
      <c r="J23" s="5"/>
      <c r="K23" s="5"/>
      <c r="L23" s="5"/>
      <c r="M23" s="5"/>
      <c r="N23" s="5"/>
      <c r="O23" s="5"/>
      <c r="P23" s="5"/>
      <c r="Q23" s="5"/>
      <c r="R23" s="5"/>
      <c r="S23" s="5"/>
      <c r="T23" s="5"/>
      <c r="U23" s="5"/>
      <c r="V23" s="5"/>
      <c r="W23" s="5"/>
      <c r="X23" s="5"/>
      <c r="Y23" s="5"/>
      <c r="Z23" s="5"/>
    </row>
    <row r="24" ht="21.75" customHeight="1">
      <c r="A24" s="48" t="s">
        <v>73</v>
      </c>
      <c r="B24" s="49"/>
      <c r="C24" s="49"/>
      <c r="D24" s="49"/>
      <c r="E24" s="97" t="s">
        <v>73</v>
      </c>
      <c r="F24" s="49"/>
      <c r="G24" s="49"/>
      <c r="H24" s="5"/>
      <c r="I24" s="5"/>
      <c r="J24" s="5"/>
      <c r="K24" s="5"/>
      <c r="L24" s="5"/>
      <c r="M24" s="5"/>
      <c r="N24" s="5"/>
      <c r="O24" s="5"/>
      <c r="P24" s="5"/>
      <c r="Q24" s="5"/>
      <c r="R24" s="5"/>
      <c r="S24" s="5"/>
      <c r="T24" s="5"/>
      <c r="U24" s="5"/>
      <c r="V24" s="5"/>
      <c r="W24" s="5"/>
      <c r="X24" s="5"/>
      <c r="Y24" s="5"/>
      <c r="Z24" s="5"/>
    </row>
    <row r="25" ht="21.75" customHeight="1">
      <c r="A25" s="56" t="s">
        <v>55</v>
      </c>
      <c r="B25" s="57" t="s">
        <v>56</v>
      </c>
      <c r="C25" s="58" t="s">
        <v>57</v>
      </c>
      <c r="D25" s="49"/>
      <c r="E25" s="56" t="s">
        <v>55</v>
      </c>
      <c r="F25" s="57" t="s">
        <v>56</v>
      </c>
      <c r="G25" s="58" t="s">
        <v>57</v>
      </c>
      <c r="H25" s="98" t="s">
        <v>37</v>
      </c>
      <c r="I25" s="98" t="s">
        <v>74</v>
      </c>
      <c r="J25" s="5"/>
      <c r="K25" s="5"/>
      <c r="L25" s="5"/>
      <c r="M25" s="5"/>
      <c r="N25" s="5"/>
      <c r="O25" s="5"/>
      <c r="P25" s="5"/>
      <c r="Q25" s="5"/>
      <c r="R25" s="5"/>
      <c r="S25" s="5"/>
      <c r="T25" s="5"/>
      <c r="U25" s="5"/>
      <c r="V25" s="5"/>
      <c r="W25" s="5"/>
      <c r="X25" s="5"/>
      <c r="Y25" s="5"/>
      <c r="Z25" s="5"/>
    </row>
    <row r="26" ht="21.75" customHeight="1">
      <c r="A26" s="62" t="s">
        <v>59</v>
      </c>
      <c r="B26" s="99">
        <f t="shared" ref="B26:C26" si="4">ROUND($C$10*B20,0)</f>
        <v>195</v>
      </c>
      <c r="C26" s="100">
        <f t="shared" si="4"/>
        <v>116</v>
      </c>
      <c r="D26" s="49"/>
      <c r="E26" s="62" t="s">
        <v>59</v>
      </c>
      <c r="F26" s="99">
        <f t="shared" ref="F26:G26" si="5">ROUND($C$10*F20,0)</f>
        <v>162</v>
      </c>
      <c r="G26" s="100">
        <f t="shared" si="5"/>
        <v>18</v>
      </c>
      <c r="H26" s="5"/>
      <c r="I26" s="5"/>
      <c r="J26" s="5"/>
      <c r="K26" s="5"/>
      <c r="L26" s="5"/>
      <c r="M26" s="5"/>
      <c r="N26" s="5"/>
      <c r="O26" s="5"/>
      <c r="P26" s="5"/>
      <c r="Q26" s="5"/>
      <c r="R26" s="5"/>
      <c r="S26" s="5"/>
      <c r="T26" s="5"/>
      <c r="U26" s="5"/>
      <c r="V26" s="5"/>
      <c r="W26" s="5"/>
      <c r="X26" s="5"/>
      <c r="Y26" s="5"/>
      <c r="Z26" s="5"/>
    </row>
    <row r="27" ht="21.75" customHeight="1">
      <c r="A27" s="67" t="s">
        <v>61</v>
      </c>
      <c r="B27" s="101">
        <f t="shared" ref="B27:C27" si="6">ROUND($C$10*B21,0)</f>
        <v>12</v>
      </c>
      <c r="C27" s="102">
        <f t="shared" si="6"/>
        <v>6</v>
      </c>
      <c r="D27" s="49"/>
      <c r="E27" s="67" t="s">
        <v>61</v>
      </c>
      <c r="F27" s="101">
        <f t="shared" ref="F27:G27" si="7">ROUND($C$10*F21,0)</f>
        <v>54</v>
      </c>
      <c r="G27" s="102">
        <f t="shared" si="7"/>
        <v>54</v>
      </c>
      <c r="H27" s="5"/>
      <c r="I27" s="5"/>
      <c r="J27" s="5"/>
      <c r="K27" s="5"/>
      <c r="L27" s="5"/>
      <c r="M27" s="5"/>
      <c r="N27" s="5"/>
      <c r="O27" s="5"/>
      <c r="P27" s="5"/>
      <c r="Q27" s="5"/>
      <c r="R27" s="5"/>
      <c r="S27" s="5"/>
      <c r="T27" s="5"/>
      <c r="U27" s="5"/>
      <c r="V27" s="5"/>
      <c r="W27" s="5"/>
      <c r="X27" s="5"/>
      <c r="Y27" s="5"/>
      <c r="Z27" s="5"/>
    </row>
    <row r="28" ht="21.75" customHeight="1">
      <c r="A28" s="71" t="s">
        <v>63</v>
      </c>
      <c r="B28" s="103">
        <f t="shared" ref="B28:C28" si="8">ROUND($C$10*B22,0)</f>
        <v>13</v>
      </c>
      <c r="C28" s="104">
        <f t="shared" si="8"/>
        <v>19</v>
      </c>
      <c r="D28" s="49"/>
      <c r="E28" s="71" t="s">
        <v>63</v>
      </c>
      <c r="F28" s="103">
        <f t="shared" ref="F28:G28" si="9">ROUND($C$10*F22,0)</f>
        <v>36</v>
      </c>
      <c r="G28" s="104">
        <f t="shared" si="9"/>
        <v>36</v>
      </c>
      <c r="H28" s="49">
        <f>F28+G28</f>
        <v>72</v>
      </c>
      <c r="I28" s="49">
        <f>H28/12</f>
        <v>6</v>
      </c>
      <c r="J28" s="5"/>
      <c r="K28" s="5"/>
      <c r="L28" s="5"/>
      <c r="M28" s="5"/>
      <c r="N28" s="5"/>
      <c r="O28" s="5"/>
      <c r="P28" s="5"/>
      <c r="Q28" s="5"/>
      <c r="R28" s="5"/>
      <c r="S28" s="5"/>
      <c r="T28" s="5"/>
      <c r="U28" s="5"/>
      <c r="V28" s="5"/>
      <c r="W28" s="5"/>
      <c r="X28" s="5"/>
      <c r="Y28" s="5"/>
      <c r="Z28" s="5"/>
    </row>
    <row r="29" ht="21.75" customHeight="1">
      <c r="A29" s="49" t="s">
        <v>75</v>
      </c>
      <c r="B29" s="105">
        <f>SUM(B26:C28)</f>
        <v>361</v>
      </c>
      <c r="C29" s="49"/>
      <c r="D29" s="49"/>
      <c r="E29" s="49" t="s">
        <v>75</v>
      </c>
      <c r="F29" s="105">
        <f>SUM(F26:G28)</f>
        <v>360</v>
      </c>
      <c r="G29" s="49"/>
      <c r="H29" s="5"/>
      <c r="I29" s="5"/>
      <c r="J29" s="5"/>
      <c r="K29" s="5"/>
      <c r="L29" s="5"/>
      <c r="M29" s="5"/>
      <c r="N29" s="5"/>
      <c r="O29" s="5"/>
      <c r="P29" s="5"/>
      <c r="Q29" s="5"/>
      <c r="R29" s="5"/>
      <c r="S29" s="5"/>
      <c r="T29" s="5"/>
      <c r="U29" s="5"/>
      <c r="V29" s="5"/>
      <c r="W29" s="5"/>
      <c r="X29" s="5"/>
      <c r="Y29" s="5"/>
      <c r="Z29" s="5"/>
    </row>
    <row r="30" ht="21.75" customHeight="1">
      <c r="A30" s="48" t="s">
        <v>76</v>
      </c>
      <c r="B30" s="49"/>
      <c r="C30" s="49"/>
      <c r="D30" s="49"/>
      <c r="E30" s="48" t="s">
        <v>76</v>
      </c>
      <c r="F30" s="49"/>
      <c r="G30" s="49"/>
      <c r="H30" s="5"/>
      <c r="I30" s="5"/>
      <c r="J30" s="5"/>
      <c r="K30" s="5"/>
      <c r="L30" s="5"/>
      <c r="M30" s="5"/>
      <c r="N30" s="5"/>
      <c r="O30" s="5"/>
      <c r="P30" s="5"/>
      <c r="Q30" s="5"/>
      <c r="R30" s="5"/>
      <c r="S30" s="5"/>
      <c r="T30" s="5"/>
      <c r="U30" s="5"/>
      <c r="V30" s="5"/>
      <c r="W30" s="5"/>
      <c r="X30" s="5"/>
      <c r="Y30" s="5"/>
      <c r="Z30" s="5"/>
    </row>
    <row r="31" ht="21.75" customHeight="1">
      <c r="A31" s="56" t="s">
        <v>55</v>
      </c>
      <c r="B31" s="57" t="s">
        <v>56</v>
      </c>
      <c r="C31" s="58" t="s">
        <v>57</v>
      </c>
      <c r="D31" s="49"/>
      <c r="E31" s="56" t="s">
        <v>55</v>
      </c>
      <c r="F31" s="57" t="s">
        <v>56</v>
      </c>
      <c r="G31" s="58" t="s">
        <v>57</v>
      </c>
      <c r="H31" s="5"/>
      <c r="I31" s="5"/>
      <c r="J31" s="5"/>
      <c r="K31" s="5"/>
      <c r="L31" s="5"/>
      <c r="M31" s="5"/>
      <c r="N31" s="5"/>
      <c r="O31" s="5"/>
      <c r="P31" s="5"/>
      <c r="Q31" s="5"/>
      <c r="R31" s="5"/>
      <c r="S31" s="5"/>
      <c r="T31" s="5"/>
      <c r="U31" s="5"/>
      <c r="V31" s="5"/>
      <c r="W31" s="5"/>
      <c r="X31" s="5"/>
      <c r="Y31" s="5"/>
      <c r="Z31" s="5"/>
    </row>
    <row r="32" ht="21.75" customHeight="1">
      <c r="A32" s="62" t="s">
        <v>59</v>
      </c>
      <c r="B32" s="106">
        <f>F12*(B26 - C7)</f>
        <v>0</v>
      </c>
      <c r="C32" s="107">
        <f>G12*C26</f>
        <v>2664404</v>
      </c>
      <c r="D32" s="49"/>
      <c r="E32" s="62" t="s">
        <v>59</v>
      </c>
      <c r="F32" s="106">
        <f>F12*(F26 - C7)</f>
        <v>0</v>
      </c>
      <c r="G32" s="107">
        <f>G12*G26</f>
        <v>413442</v>
      </c>
      <c r="H32" s="5"/>
      <c r="I32" s="5"/>
      <c r="J32" s="5"/>
      <c r="K32" s="5"/>
      <c r="L32" s="5"/>
      <c r="M32" s="5"/>
      <c r="N32" s="5"/>
      <c r="O32" s="5"/>
      <c r="P32" s="5"/>
      <c r="Q32" s="5"/>
      <c r="R32" s="5"/>
      <c r="S32" s="5"/>
      <c r="T32" s="5"/>
      <c r="U32" s="5"/>
      <c r="V32" s="5"/>
      <c r="W32" s="5"/>
      <c r="X32" s="5"/>
      <c r="Y32" s="5"/>
      <c r="Z32" s="5"/>
    </row>
    <row r="33" ht="21.75" customHeight="1">
      <c r="A33" s="67" t="s">
        <v>61</v>
      </c>
      <c r="B33" s="108">
        <f t="shared" ref="B33:C33" si="10">F13*B27</f>
        <v>597864</v>
      </c>
      <c r="C33" s="109">
        <f t="shared" si="10"/>
        <v>399558</v>
      </c>
      <c r="D33" s="49"/>
      <c r="E33" s="67" t="s">
        <v>61</v>
      </c>
      <c r="F33" s="108">
        <f t="shared" ref="F33:G33" si="11">F13*F27</f>
        <v>2690388</v>
      </c>
      <c r="G33" s="109">
        <f t="shared" si="11"/>
        <v>3596022</v>
      </c>
      <c r="H33" s="5"/>
      <c r="I33" s="5"/>
      <c r="J33" s="5"/>
      <c r="K33" s="5"/>
      <c r="L33" s="5"/>
      <c r="M33" s="5"/>
      <c r="N33" s="5"/>
      <c r="O33" s="5"/>
      <c r="P33" s="5"/>
      <c r="Q33" s="5"/>
      <c r="R33" s="5"/>
      <c r="S33" s="5"/>
      <c r="T33" s="5"/>
      <c r="U33" s="5"/>
      <c r="V33" s="5"/>
      <c r="W33" s="5"/>
      <c r="X33" s="5"/>
      <c r="Y33" s="5"/>
      <c r="Z33" s="5"/>
    </row>
    <row r="34" ht="21.75" customHeight="1">
      <c r="A34" s="71" t="s">
        <v>63</v>
      </c>
      <c r="B34" s="110">
        <f t="shared" ref="B34:C34" si="12">F14*B28</f>
        <v>3662841</v>
      </c>
      <c r="C34" s="111">
        <f t="shared" si="12"/>
        <v>6055509</v>
      </c>
      <c r="D34" s="49"/>
      <c r="E34" s="71" t="s">
        <v>63</v>
      </c>
      <c r="F34" s="110">
        <f t="shared" ref="F34:G34" si="13">F14*F28</f>
        <v>10143252</v>
      </c>
      <c r="G34" s="111">
        <f t="shared" si="13"/>
        <v>11473596</v>
      </c>
      <c r="H34" s="5"/>
      <c r="I34" s="5"/>
      <c r="J34" s="5"/>
      <c r="K34" s="5"/>
      <c r="L34" s="5"/>
      <c r="M34" s="5"/>
      <c r="N34" s="5"/>
      <c r="O34" s="5"/>
      <c r="P34" s="5"/>
      <c r="Q34" s="5"/>
      <c r="R34" s="5"/>
      <c r="S34" s="5"/>
      <c r="T34" s="5"/>
      <c r="U34" s="5"/>
      <c r="V34" s="5"/>
      <c r="W34" s="5"/>
      <c r="X34" s="5"/>
      <c r="Y34" s="5"/>
      <c r="Z34" s="5"/>
    </row>
    <row r="35" ht="22.5" customHeight="1">
      <c r="A35" s="49" t="s">
        <v>75</v>
      </c>
      <c r="B35" s="112">
        <f>SUM(B32:C34)</f>
        <v>13380176</v>
      </c>
      <c r="C35" s="113"/>
      <c r="D35" s="49"/>
      <c r="E35" s="49" t="s">
        <v>75</v>
      </c>
      <c r="F35" s="112">
        <f>SUM(F32:G34)</f>
        <v>28316700</v>
      </c>
      <c r="G35" s="113"/>
      <c r="H35" s="5"/>
      <c r="I35" s="5"/>
      <c r="J35" s="5"/>
      <c r="K35" s="5"/>
      <c r="L35" s="5"/>
      <c r="M35" s="5"/>
      <c r="N35" s="5"/>
      <c r="O35" s="5"/>
      <c r="P35" s="5"/>
      <c r="Q35" s="5"/>
      <c r="R35" s="5"/>
      <c r="S35" s="5"/>
      <c r="T35" s="5"/>
      <c r="U35" s="5"/>
      <c r="V35" s="5"/>
      <c r="W35" s="5"/>
      <c r="X35" s="5"/>
      <c r="Y35" s="5"/>
      <c r="Z35" s="5"/>
    </row>
    <row r="36" ht="21.75" customHeight="1">
      <c r="A36" s="49"/>
      <c r="B36" s="49"/>
      <c r="C36" s="49"/>
      <c r="D36" s="49"/>
      <c r="E36" s="49" t="s">
        <v>77</v>
      </c>
      <c r="F36" s="114">
        <f>F35-B35</f>
        <v>14936524</v>
      </c>
      <c r="H36" s="5"/>
      <c r="I36" s="5"/>
      <c r="J36" s="5"/>
      <c r="K36" s="5"/>
      <c r="L36" s="5"/>
      <c r="M36" s="5"/>
      <c r="N36" s="5"/>
      <c r="O36" s="5"/>
      <c r="P36" s="5"/>
      <c r="Q36" s="5"/>
      <c r="R36" s="5"/>
      <c r="S36" s="5"/>
      <c r="T36" s="5"/>
      <c r="U36" s="5"/>
      <c r="V36" s="5"/>
      <c r="W36" s="5"/>
      <c r="X36" s="5"/>
      <c r="Y36" s="5"/>
      <c r="Z36" s="5"/>
    </row>
    <row r="37" ht="21.75" customHeight="1">
      <c r="A37" s="115" t="s">
        <v>78</v>
      </c>
      <c r="B37" s="116"/>
      <c r="C37" s="116"/>
      <c r="D37" s="49"/>
      <c r="E37" s="49"/>
      <c r="F37" s="49"/>
      <c r="G37" s="49"/>
      <c r="H37" s="5"/>
      <c r="I37" s="5"/>
      <c r="J37" s="5"/>
      <c r="K37" s="5"/>
      <c r="L37" s="5"/>
      <c r="M37" s="5"/>
      <c r="N37" s="5"/>
      <c r="O37" s="5"/>
      <c r="P37" s="5"/>
      <c r="Q37" s="5"/>
      <c r="R37" s="5"/>
      <c r="S37" s="5"/>
      <c r="T37" s="5"/>
      <c r="U37" s="5"/>
      <c r="V37" s="5"/>
      <c r="W37" s="5"/>
      <c r="X37" s="5"/>
      <c r="Y37" s="5"/>
      <c r="Z37" s="5"/>
    </row>
    <row r="38" ht="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21.75" customHeight="1">
      <c r="A39" s="53" t="s">
        <v>79</v>
      </c>
      <c r="B39" s="54"/>
      <c r="C39" s="55" t="s">
        <v>80</v>
      </c>
      <c r="D39" s="49"/>
      <c r="E39" s="49"/>
      <c r="F39" s="49"/>
      <c r="G39" s="49"/>
      <c r="H39" s="5"/>
      <c r="I39" s="5"/>
      <c r="J39" s="5"/>
      <c r="K39" s="5"/>
      <c r="L39" s="5"/>
      <c r="M39" s="5"/>
      <c r="N39" s="5"/>
      <c r="O39" s="5"/>
      <c r="P39" s="5"/>
      <c r="Q39" s="5"/>
      <c r="R39" s="5"/>
      <c r="S39" s="5"/>
      <c r="T39" s="5"/>
      <c r="U39" s="5"/>
      <c r="V39" s="5"/>
      <c r="W39" s="5"/>
      <c r="X39" s="5"/>
      <c r="Y39" s="5"/>
      <c r="Z39" s="5"/>
    </row>
    <row r="40" ht="21.75" customHeight="1">
      <c r="A40" s="70" t="s">
        <v>81</v>
      </c>
      <c r="B40" s="60"/>
      <c r="C40" s="107">
        <v>2500.0</v>
      </c>
      <c r="D40" s="49"/>
      <c r="E40" s="49"/>
      <c r="F40" s="49"/>
      <c r="G40" s="49"/>
      <c r="H40" s="5"/>
      <c r="I40" s="5"/>
      <c r="J40" s="5"/>
      <c r="K40" s="5"/>
      <c r="L40" s="5"/>
      <c r="M40" s="5"/>
      <c r="N40" s="5"/>
      <c r="O40" s="5"/>
      <c r="P40" s="5"/>
      <c r="Q40" s="5"/>
      <c r="R40" s="5"/>
      <c r="S40" s="5"/>
      <c r="T40" s="5"/>
      <c r="U40" s="5"/>
      <c r="V40" s="5"/>
      <c r="W40" s="5"/>
      <c r="X40" s="5"/>
      <c r="Y40" s="5"/>
      <c r="Z40" s="5"/>
    </row>
    <row r="41" ht="21.75" customHeight="1">
      <c r="A41" s="65" t="s">
        <v>82</v>
      </c>
      <c r="B41" s="60"/>
      <c r="C41" s="109">
        <v>8000.0</v>
      </c>
      <c r="D41" s="49"/>
      <c r="E41" s="49"/>
      <c r="F41" s="49"/>
      <c r="G41" s="49"/>
      <c r="H41" s="5"/>
      <c r="I41" s="5"/>
      <c r="J41" s="5"/>
      <c r="K41" s="5"/>
      <c r="L41" s="5"/>
      <c r="M41" s="5"/>
      <c r="N41" s="5"/>
      <c r="O41" s="5"/>
      <c r="P41" s="5"/>
      <c r="Q41" s="5"/>
      <c r="R41" s="5"/>
      <c r="S41" s="5"/>
      <c r="T41" s="5"/>
      <c r="U41" s="5"/>
      <c r="V41" s="5"/>
      <c r="W41" s="5"/>
      <c r="X41" s="5"/>
      <c r="Y41" s="5"/>
      <c r="Z41" s="5"/>
    </row>
    <row r="42" ht="21.75" customHeight="1">
      <c r="A42" s="70" t="s">
        <v>83</v>
      </c>
      <c r="B42" s="60"/>
      <c r="C42" s="107">
        <v>10000.0</v>
      </c>
      <c r="D42" s="49"/>
      <c r="E42" s="49"/>
      <c r="F42" s="49"/>
      <c r="G42" s="49"/>
      <c r="H42" s="5"/>
      <c r="I42" s="5"/>
      <c r="J42" s="5"/>
      <c r="K42" s="5"/>
      <c r="L42" s="5"/>
      <c r="M42" s="5"/>
      <c r="N42" s="5"/>
      <c r="O42" s="5"/>
      <c r="P42" s="5"/>
      <c r="Q42" s="5"/>
      <c r="R42" s="5"/>
      <c r="S42" s="5"/>
      <c r="T42" s="5"/>
      <c r="U42" s="5"/>
      <c r="V42" s="5"/>
      <c r="W42" s="5"/>
      <c r="X42" s="5"/>
      <c r="Y42" s="5"/>
      <c r="Z42" s="5"/>
    </row>
    <row r="43" ht="21.75" customHeight="1">
      <c r="A43" s="65" t="s">
        <v>84</v>
      </c>
      <c r="B43" s="60"/>
      <c r="C43" s="109">
        <v>5000.0</v>
      </c>
      <c r="D43" s="49"/>
      <c r="E43" s="52">
        <v>25500.0</v>
      </c>
      <c r="F43" s="49"/>
      <c r="G43" s="49"/>
      <c r="H43" s="5"/>
      <c r="I43" s="5"/>
      <c r="J43" s="5"/>
      <c r="K43" s="5"/>
      <c r="L43" s="5"/>
      <c r="M43" s="5"/>
      <c r="N43" s="5"/>
      <c r="O43" s="5"/>
      <c r="P43" s="5"/>
      <c r="Q43" s="5"/>
      <c r="R43" s="5"/>
      <c r="S43" s="5"/>
      <c r="T43" s="5"/>
      <c r="U43" s="5"/>
      <c r="V43" s="5"/>
      <c r="W43" s="5"/>
      <c r="X43" s="5"/>
      <c r="Y43" s="5"/>
      <c r="Z43" s="5"/>
    </row>
    <row r="44" ht="21.75" customHeight="1">
      <c r="A44" s="117" t="s">
        <v>85</v>
      </c>
      <c r="B44" s="78"/>
      <c r="C44" s="118">
        <v>50000.0</v>
      </c>
      <c r="D44" s="49"/>
      <c r="E44" s="49"/>
      <c r="F44" s="49"/>
      <c r="G44" s="49"/>
      <c r="H44" s="5"/>
      <c r="I44" s="5"/>
      <c r="J44" s="5"/>
      <c r="K44" s="5"/>
      <c r="L44" s="5"/>
      <c r="M44" s="5"/>
      <c r="N44" s="5"/>
      <c r="O44" s="5"/>
      <c r="P44" s="5"/>
      <c r="Q44" s="5"/>
      <c r="R44" s="5"/>
      <c r="S44" s="5"/>
      <c r="T44" s="5"/>
      <c r="U44" s="5"/>
      <c r="V44" s="5"/>
      <c r="W44" s="5"/>
      <c r="X44" s="5"/>
      <c r="Y44" s="5"/>
      <c r="Z44" s="5"/>
    </row>
    <row r="45" ht="12.75" customHeight="1">
      <c r="A45" s="49"/>
      <c r="B45" s="49"/>
      <c r="C45" s="49"/>
      <c r="D45" s="49"/>
      <c r="E45" s="49"/>
      <c r="F45" s="49"/>
      <c r="G45" s="49"/>
      <c r="H45" s="5"/>
      <c r="I45" s="5"/>
      <c r="J45" s="5"/>
      <c r="K45" s="5"/>
      <c r="L45" s="5"/>
      <c r="M45" s="5"/>
      <c r="N45" s="5"/>
      <c r="O45" s="5"/>
      <c r="P45" s="5"/>
      <c r="Q45" s="5"/>
      <c r="R45" s="5"/>
      <c r="S45" s="5"/>
      <c r="T45" s="5"/>
      <c r="U45" s="5"/>
      <c r="V45" s="5"/>
      <c r="W45" s="5"/>
      <c r="X45" s="5"/>
      <c r="Y45" s="5"/>
      <c r="Z45" s="5"/>
    </row>
    <row r="46" ht="21.75" customHeight="1">
      <c r="A46" s="48" t="s">
        <v>86</v>
      </c>
      <c r="B46" s="5"/>
      <c r="C46" s="5"/>
      <c r="D46" s="5"/>
      <c r="E46" s="48" t="s">
        <v>87</v>
      </c>
      <c r="F46" s="5"/>
      <c r="G46" s="5"/>
      <c r="H46" s="5"/>
      <c r="I46" s="5"/>
      <c r="J46" s="5"/>
      <c r="K46" s="5"/>
      <c r="L46" s="5"/>
      <c r="M46" s="5"/>
      <c r="N46" s="5"/>
      <c r="O46" s="5"/>
      <c r="P46" s="5"/>
      <c r="Q46" s="5"/>
      <c r="R46" s="5"/>
      <c r="S46" s="5"/>
      <c r="T46" s="5"/>
      <c r="U46" s="5"/>
      <c r="V46" s="5"/>
      <c r="W46" s="5"/>
      <c r="X46" s="5"/>
      <c r="Y46" s="5"/>
      <c r="Z46" s="5"/>
    </row>
    <row r="47" ht="21.75" customHeight="1">
      <c r="A47" s="56" t="s">
        <v>88</v>
      </c>
      <c r="B47" s="57" t="s">
        <v>89</v>
      </c>
      <c r="C47" s="58" t="s">
        <v>90</v>
      </c>
      <c r="D47" s="5"/>
      <c r="E47" s="56" t="s">
        <v>88</v>
      </c>
      <c r="F47" s="57" t="s">
        <v>89</v>
      </c>
      <c r="G47" s="58" t="s">
        <v>90</v>
      </c>
      <c r="H47" s="5"/>
      <c r="I47" s="5"/>
      <c r="J47" s="5"/>
      <c r="K47" s="5"/>
      <c r="L47" s="5"/>
      <c r="M47" s="5"/>
      <c r="N47" s="5"/>
      <c r="O47" s="5"/>
      <c r="P47" s="5"/>
      <c r="Q47" s="5"/>
      <c r="R47" s="5"/>
      <c r="S47" s="5"/>
      <c r="T47" s="5"/>
      <c r="U47" s="5"/>
      <c r="V47" s="5"/>
      <c r="W47" s="5"/>
      <c r="X47" s="5"/>
      <c r="Y47" s="5"/>
      <c r="Z47" s="5"/>
    </row>
    <row r="48" ht="21.75" customHeight="1">
      <c r="A48" s="62" t="s">
        <v>91</v>
      </c>
      <c r="B48" s="99">
        <f>SUM(B26:C26)*C11</f>
        <v>839.7</v>
      </c>
      <c r="C48" s="119">
        <f>B48*(C40+C42)</f>
        <v>10496250</v>
      </c>
      <c r="D48" s="5"/>
      <c r="E48" s="62" t="s">
        <v>91</v>
      </c>
      <c r="F48" s="99">
        <f>SUM(F26:G26)*C11</f>
        <v>486</v>
      </c>
      <c r="G48" s="119">
        <f>F48*(C40+C42)</f>
        <v>6075000</v>
      </c>
      <c r="H48" s="5"/>
      <c r="I48" s="5"/>
      <c r="J48" s="5"/>
      <c r="K48" s="5"/>
      <c r="L48" s="5"/>
      <c r="M48" s="5"/>
      <c r="N48" s="5"/>
      <c r="O48" s="5"/>
      <c r="P48" s="5"/>
      <c r="Q48" s="5"/>
      <c r="R48" s="5"/>
      <c r="S48" s="5"/>
      <c r="T48" s="5"/>
      <c r="U48" s="5"/>
      <c r="V48" s="5"/>
      <c r="W48" s="5"/>
      <c r="X48" s="5"/>
      <c r="Y48" s="5"/>
      <c r="Z48" s="5"/>
    </row>
    <row r="49" ht="21.75" customHeight="1">
      <c r="A49" s="67" t="s">
        <v>92</v>
      </c>
      <c r="B49" s="101">
        <f>SUM(B27:C27)*C11</f>
        <v>48.6</v>
      </c>
      <c r="C49" s="120">
        <f t="shared" ref="C49:C50" si="14">B49*(C40+C43)</f>
        <v>364500</v>
      </c>
      <c r="D49" s="5"/>
      <c r="E49" s="67" t="s">
        <v>92</v>
      </c>
      <c r="F49" s="101">
        <f>SUM(F27:G27)*C11</f>
        <v>291.6</v>
      </c>
      <c r="G49" s="120">
        <f t="shared" ref="G49:G50" si="15">F49*(C40+C43)</f>
        <v>2187000</v>
      </c>
      <c r="H49" s="5"/>
      <c r="I49" s="5"/>
      <c r="J49" s="5"/>
      <c r="K49" s="5"/>
      <c r="L49" s="5"/>
      <c r="M49" s="5"/>
      <c r="N49" s="5"/>
      <c r="O49" s="5"/>
      <c r="P49" s="5"/>
      <c r="Q49" s="5"/>
      <c r="R49" s="5"/>
      <c r="S49" s="5"/>
      <c r="T49" s="5"/>
      <c r="U49" s="5"/>
      <c r="V49" s="5"/>
      <c r="W49" s="5"/>
      <c r="X49" s="5"/>
      <c r="Y49" s="5"/>
      <c r="Z49" s="5"/>
    </row>
    <row r="50" ht="21.75" customHeight="1">
      <c r="A50" s="71" t="s">
        <v>93</v>
      </c>
      <c r="B50" s="103">
        <f>SUM(B28:C28)*C11</f>
        <v>86.4</v>
      </c>
      <c r="C50" s="121">
        <f t="shared" si="14"/>
        <v>5011200</v>
      </c>
      <c r="D50" s="5"/>
      <c r="E50" s="71" t="s">
        <v>93</v>
      </c>
      <c r="F50" s="103">
        <f>SUM(F28:G28)*C11</f>
        <v>194.4</v>
      </c>
      <c r="G50" s="121">
        <f t="shared" si="15"/>
        <v>11275200</v>
      </c>
      <c r="H50" s="5"/>
      <c r="I50" s="5"/>
      <c r="J50" s="5"/>
      <c r="K50" s="5"/>
      <c r="L50" s="5"/>
      <c r="M50" s="5"/>
      <c r="N50" s="5"/>
      <c r="O50" s="5"/>
      <c r="P50" s="5"/>
      <c r="Q50" s="5"/>
      <c r="R50" s="5"/>
      <c r="S50" s="5"/>
      <c r="T50" s="5"/>
      <c r="U50" s="5"/>
      <c r="V50" s="5"/>
      <c r="W50" s="5"/>
      <c r="X50" s="5"/>
      <c r="Y50" s="5"/>
      <c r="Z50" s="5"/>
    </row>
    <row r="51" ht="21.75" customHeight="1">
      <c r="A51" s="49" t="s">
        <v>75</v>
      </c>
      <c r="B51" s="122">
        <f>SUM(C48:C50)</f>
        <v>15871950</v>
      </c>
      <c r="C51" s="113"/>
      <c r="D51" s="49"/>
      <c r="E51" s="49" t="s">
        <v>75</v>
      </c>
      <c r="F51" s="122">
        <f>SUM(G48:G50)</f>
        <v>19537200</v>
      </c>
      <c r="G51" s="113"/>
      <c r="H51" s="5"/>
      <c r="I51" s="5"/>
      <c r="J51" s="5"/>
      <c r="K51" s="5"/>
      <c r="L51" s="5"/>
      <c r="M51" s="5"/>
      <c r="N51" s="5"/>
      <c r="O51" s="5"/>
      <c r="P51" s="5"/>
      <c r="Q51" s="5"/>
      <c r="R51" s="5"/>
      <c r="S51" s="5"/>
      <c r="T51" s="5"/>
      <c r="U51" s="5"/>
      <c r="V51" s="5"/>
      <c r="W51" s="5"/>
      <c r="X51" s="5"/>
      <c r="Y51" s="5"/>
      <c r="Z51" s="5"/>
    </row>
    <row r="52" ht="21.75" customHeight="1">
      <c r="A52" s="123" t="s">
        <v>94</v>
      </c>
      <c r="B52" s="49"/>
      <c r="C52" s="49"/>
      <c r="D52" s="49"/>
      <c r="E52" s="49" t="s">
        <v>77</v>
      </c>
      <c r="F52" s="124">
        <f>F51-B51</f>
        <v>3665250</v>
      </c>
      <c r="H52" s="5"/>
      <c r="I52" s="5"/>
      <c r="J52" s="5"/>
      <c r="K52" s="5"/>
      <c r="L52" s="5"/>
      <c r="M52" s="5"/>
      <c r="N52" s="5"/>
      <c r="O52" s="5"/>
      <c r="P52" s="5"/>
      <c r="Q52" s="5"/>
      <c r="R52" s="5"/>
      <c r="S52" s="5"/>
      <c r="T52" s="5"/>
      <c r="U52" s="5"/>
      <c r="V52" s="5"/>
      <c r="W52" s="5"/>
      <c r="X52" s="5"/>
      <c r="Y52" s="5"/>
      <c r="Z52" s="5"/>
    </row>
    <row r="53" ht="21.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21.75" customHeight="1">
      <c r="A54" s="125" t="s">
        <v>95</v>
      </c>
      <c r="B54" s="3"/>
      <c r="C54" s="3"/>
      <c r="D54" s="3"/>
      <c r="E54" s="3"/>
      <c r="F54" s="5"/>
      <c r="G54" s="5"/>
      <c r="H54" s="5"/>
      <c r="I54" s="5"/>
      <c r="J54" s="5"/>
      <c r="K54" s="5"/>
      <c r="L54" s="5"/>
      <c r="M54" s="5"/>
      <c r="N54" s="5"/>
      <c r="O54" s="5"/>
      <c r="P54" s="5"/>
      <c r="Q54" s="5"/>
      <c r="R54" s="5"/>
      <c r="S54" s="5"/>
      <c r="T54" s="5"/>
      <c r="U54" s="5"/>
      <c r="V54" s="5"/>
      <c r="W54" s="5"/>
      <c r="X54" s="5"/>
      <c r="Y54" s="5"/>
      <c r="Z54" s="5"/>
    </row>
    <row r="55" ht="21.75" customHeight="1">
      <c r="A55" s="126">
        <f>(F35-F51)-(B35-B51)</f>
        <v>11271274</v>
      </c>
      <c r="D55" s="5"/>
      <c r="E55" s="5"/>
      <c r="F55" s="5"/>
      <c r="G55" s="5"/>
      <c r="H55" s="5"/>
      <c r="I55" s="5"/>
      <c r="J55" s="5"/>
      <c r="K55" s="5"/>
      <c r="L55" s="5"/>
      <c r="M55" s="5"/>
      <c r="N55" s="5"/>
      <c r="O55" s="5"/>
      <c r="P55" s="5"/>
      <c r="Q55" s="5"/>
      <c r="R55" s="5"/>
      <c r="S55" s="5"/>
      <c r="T55" s="5"/>
      <c r="U55" s="5"/>
      <c r="V55" s="5"/>
      <c r="W55" s="5"/>
      <c r="X55" s="5"/>
      <c r="Y55" s="5"/>
      <c r="Z55" s="5"/>
    </row>
    <row r="56" ht="21.75" customHeight="1">
      <c r="D56" s="5"/>
      <c r="E56" s="5"/>
      <c r="F56" s="5"/>
      <c r="G56" s="5"/>
      <c r="H56" s="5"/>
      <c r="I56" s="5"/>
      <c r="J56" s="5"/>
      <c r="K56" s="5"/>
      <c r="L56" s="5"/>
      <c r="M56" s="5"/>
      <c r="N56" s="5"/>
      <c r="O56" s="5"/>
      <c r="P56" s="5"/>
      <c r="Q56" s="5"/>
      <c r="R56" s="5"/>
      <c r="S56" s="5"/>
      <c r="T56" s="5"/>
      <c r="U56" s="5"/>
      <c r="V56" s="5"/>
      <c r="W56" s="5"/>
      <c r="X56" s="5"/>
      <c r="Y56" s="5"/>
      <c r="Z56" s="5"/>
    </row>
    <row r="57" ht="21.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21.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21.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21.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21.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21.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21.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24.0"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24.0"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24.0"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24.0"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24.0"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24.0"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24.0"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24.0"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24.0"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24.0"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24.0"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24.0"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24.0"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24.0"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24.0"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24.0"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24.0"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24.0"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24.0"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24.0"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24.0"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24.0"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24.0"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24.0"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24.0"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24.0"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24.0"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24.0"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24.0"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24.0"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24.0"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24.0"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24.0"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24.0"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24.0"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24.0"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24.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24.0"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24.0"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24.0"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24.0"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24.0"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24.0"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24.0"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24.0"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24.0"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24.0"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24.0"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24.0"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24.0"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24.0"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24.0"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24.0"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24.0"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24.0"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24.0"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24.0"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24.0"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24.0"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24.0"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24.0"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24.0"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24.0"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24.0"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24.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24.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24.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24.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24.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24.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24.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24.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24.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24.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24.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24.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24.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24.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24.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24.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24.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24.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24.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24.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24.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24.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24.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24.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24.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24.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24.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24.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24.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24.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24.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24.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24.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24.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24.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24.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24.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24.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24.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24.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24.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24.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24.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24.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24.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24.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24.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24.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24.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24.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24.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24.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24.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24.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24.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24.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24.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24.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24.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24.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24.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24.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24.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24.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24.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24.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24.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24.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24.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24.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24.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24.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24.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24.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24.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24.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24.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24.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24.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24.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24.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24.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24.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24.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24.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24.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24.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24.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24.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24.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24.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24.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24.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24.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24.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24.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24.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24.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24.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24.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24.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24.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24.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24.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24.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24.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24.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24.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24.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24.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24.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24.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24.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24.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24.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24.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24.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24.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24.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24.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24.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24.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24.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24.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24.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24.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24.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24.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24.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24.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24.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24.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24.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24.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24.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24.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24.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24.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24.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24.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24.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24.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24.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24.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24.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24.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24.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24.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24.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24.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24.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24.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24.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24.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24.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24.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24.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24.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24.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24.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24.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24.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24.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24.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24.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24.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24.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24.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24.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24.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24.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24.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24.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24.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24.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24.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24.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24.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24.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24.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24.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24.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24.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24.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24.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24.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24.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24.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24.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24.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24.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24.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24.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24.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24.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24.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24.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24.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24.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24.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24.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24.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24.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24.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24.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24.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24.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24.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24.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24.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24.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24.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24.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24.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24.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24.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24.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24.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24.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24.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24.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24.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24.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24.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24.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24.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24.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24.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24.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24.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24.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24.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24.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24.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24.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24.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24.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24.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24.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24.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24.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24.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24.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24.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24.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24.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24.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24.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24.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24.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24.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24.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24.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24.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24.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24.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24.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24.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24.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24.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24.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24.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24.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24.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24.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24.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24.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24.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24.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24.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24.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24.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24.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24.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24.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24.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24.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24.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24.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24.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24.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24.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24.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24.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24.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24.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24.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24.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24.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24.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24.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24.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24.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24.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24.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24.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24.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24.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24.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24.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24.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24.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24.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24.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24.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24.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24.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24.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24.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24.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24.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24.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24.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24.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24.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24.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24.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24.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24.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24.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24.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24.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24.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24.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24.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24.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24.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24.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24.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24.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24.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24.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24.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24.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24.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24.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24.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24.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24.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24.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24.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24.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24.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24.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24.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24.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24.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24.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24.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24.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24.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24.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24.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24.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24.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24.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24.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24.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24.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24.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24.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24.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24.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24.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24.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24.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24.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24.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24.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24.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24.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24.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24.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24.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24.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24.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24.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24.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24.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24.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24.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24.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24.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24.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24.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24.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24.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24.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24.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24.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24.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24.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24.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24.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24.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24.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24.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24.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24.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24.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24.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24.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24.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24.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24.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24.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24.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24.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24.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24.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24.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24.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24.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24.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24.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24.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24.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24.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24.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24.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24.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24.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24.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24.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24.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24.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24.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24.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24.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24.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24.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24.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24.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24.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24.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24.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24.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24.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24.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24.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24.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24.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24.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24.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24.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24.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24.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24.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24.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24.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24.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24.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24.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24.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24.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24.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24.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24.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24.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24.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24.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24.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24.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24.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24.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24.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24.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24.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24.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24.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24.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24.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24.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24.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24.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24.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24.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24.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24.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24.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24.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24.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24.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24.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24.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24.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24.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24.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24.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24.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24.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24.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24.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24.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24.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24.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24.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24.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24.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24.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24.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24.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24.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24.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24.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24.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24.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24.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24.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24.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24.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24.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24.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24.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24.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24.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24.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24.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24.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24.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24.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24.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24.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24.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24.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24.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24.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24.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24.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24.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24.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24.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24.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24.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24.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24.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24.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24.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24.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24.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24.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24.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24.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24.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24.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24.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24.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24.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24.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24.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24.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24.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24.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24.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24.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24.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24.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24.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24.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24.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24.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24.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24.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24.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24.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24.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24.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24.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24.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24.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24.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24.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24.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24.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24.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24.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24.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24.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24.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24.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24.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24.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24.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24.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24.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24.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24.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24.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24.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24.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24.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24.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24.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24.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24.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24.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24.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24.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24.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24.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24.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24.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24.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24.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24.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24.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24.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24.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24.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24.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24.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24.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24.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24.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24.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24.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24.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24.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24.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24.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24.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24.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24.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24.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24.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24.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24.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24.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24.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24.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24.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24.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24.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24.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24.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24.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24.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24.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24.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24.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24.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24.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24.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24.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24.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24.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24.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24.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24.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24.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24.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24.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24.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24.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24.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24.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24.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24.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24.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24.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24.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24.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24.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24.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24.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24.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24.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24.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24.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24.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24.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24.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24.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24.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24.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24.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24.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24.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24.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24.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24.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24.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24.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24.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24.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24.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24.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24.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24.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24.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24.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24.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24.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24.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24.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24.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24.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24.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24.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24.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24.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24.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24.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24.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24.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24.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24.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24.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24.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24.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24.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24.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24.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24.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24.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24.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24.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24.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24.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24.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24.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24.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24.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24.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24.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24.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24.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24.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24.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24.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24.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24.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24.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24.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24.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24.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24.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24.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24.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24.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24.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24.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24.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24.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24.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24.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24.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24.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24.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24.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24.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24.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24.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24.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24.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24.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24.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24.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24.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24.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24.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24.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24.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24.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24.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24.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24.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24.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24.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24.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24.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24.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24.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24.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24.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24.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24.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24.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24.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24.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24.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24.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24.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24.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24.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24.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24.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24.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24.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24.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24.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24.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24.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24.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24.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24.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24.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24.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24.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24.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24.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24.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24.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24.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24.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24.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24.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24.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24.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24.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24.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24.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24.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24.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24.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24.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24.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24.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24.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24.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24.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24.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24.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24.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24.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24.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24.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24.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24.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24.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24.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24.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24.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24.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24.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24.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24.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24.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24.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24.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24.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24.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24.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24.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24.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24.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24.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24.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24.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24.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24.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24.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24.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24.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24.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24.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24.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24.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24.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24.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24.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24.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24.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24.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24.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24.0"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24.0"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24.0"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24.0"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24.0"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24.0"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24.0"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24.0"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6">
    <mergeCell ref="A1:G1"/>
    <mergeCell ref="A2:C2"/>
    <mergeCell ref="A5:B5"/>
    <mergeCell ref="A6:B6"/>
    <mergeCell ref="A7:B7"/>
    <mergeCell ref="A8:B8"/>
    <mergeCell ref="A9:B9"/>
    <mergeCell ref="A10:B10"/>
    <mergeCell ref="A11:B11"/>
    <mergeCell ref="A16:C16"/>
    <mergeCell ref="E16:G16"/>
    <mergeCell ref="B35:C35"/>
    <mergeCell ref="F35:G35"/>
    <mergeCell ref="F36:G36"/>
    <mergeCell ref="B51:C51"/>
    <mergeCell ref="F51:G51"/>
    <mergeCell ref="F52:G52"/>
    <mergeCell ref="A54:E54"/>
    <mergeCell ref="A55:C56"/>
    <mergeCell ref="A37:C37"/>
    <mergeCell ref="A39:B39"/>
    <mergeCell ref="A40:B40"/>
    <mergeCell ref="A41:B41"/>
    <mergeCell ref="A42:B42"/>
    <mergeCell ref="A43:B43"/>
    <mergeCell ref="A44:B44"/>
  </mergeCells>
  <printOptions/>
  <pageMargins bottom="0.75" footer="0.0" header="0.0" left="0.25" right="0.25"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25.0"/>
    <col customWidth="1" min="2" max="2" width="7.33"/>
    <col customWidth="1" min="3" max="3" width="2.11"/>
    <col customWidth="1" min="4" max="4" width="5.33"/>
    <col customWidth="1" min="5" max="5" width="2.67"/>
    <col customWidth="1" min="6" max="6" width="2.44"/>
    <col customWidth="1" min="7" max="7" width="2.33"/>
    <col customWidth="1" min="8" max="8" width="9.0"/>
    <col customWidth="1" min="9" max="9" width="8.44"/>
    <col customWidth="1" min="10" max="10" width="5.78"/>
    <col customWidth="1" min="11" max="26" width="8.44"/>
  </cols>
  <sheetData>
    <row r="1" ht="24.75" customHeight="1">
      <c r="A1" s="127" t="s">
        <v>96</v>
      </c>
      <c r="B1" s="128"/>
      <c r="C1" s="60"/>
      <c r="D1" s="129"/>
      <c r="E1" s="129"/>
      <c r="F1" s="130"/>
      <c r="G1" s="131" t="s">
        <v>97</v>
      </c>
      <c r="H1" s="60"/>
      <c r="I1" s="132" t="s">
        <v>98</v>
      </c>
      <c r="J1" s="132" t="s">
        <v>99</v>
      </c>
      <c r="K1" s="133"/>
      <c r="L1" s="133"/>
      <c r="M1" s="133"/>
      <c r="N1" s="133"/>
      <c r="O1" s="133"/>
      <c r="P1" s="133"/>
      <c r="Q1" s="133"/>
      <c r="R1" s="133"/>
      <c r="S1" s="133"/>
      <c r="T1" s="133"/>
      <c r="U1" s="133"/>
      <c r="V1" s="133"/>
      <c r="W1" s="133"/>
      <c r="X1" s="133"/>
      <c r="Y1" s="133"/>
      <c r="Z1" s="133"/>
    </row>
    <row r="2" ht="24.75" customHeight="1">
      <c r="A2" s="134" t="s">
        <v>100</v>
      </c>
      <c r="B2" s="135">
        <v>32.3</v>
      </c>
      <c r="C2" s="136" t="s">
        <v>101</v>
      </c>
      <c r="D2" s="129"/>
      <c r="E2" s="129"/>
      <c r="F2" s="130"/>
      <c r="G2" s="136">
        <v>1.0</v>
      </c>
      <c r="H2" s="136" t="s">
        <v>102</v>
      </c>
      <c r="I2" s="136">
        <v>522.0</v>
      </c>
      <c r="J2" s="136">
        <v>3.0</v>
      </c>
      <c r="K2" s="133"/>
      <c r="L2" s="133"/>
      <c r="M2" s="133"/>
      <c r="N2" s="133"/>
      <c r="O2" s="133"/>
      <c r="P2" s="133"/>
      <c r="Q2" s="133"/>
      <c r="R2" s="133"/>
      <c r="S2" s="133"/>
      <c r="T2" s="133"/>
      <c r="U2" s="133"/>
      <c r="V2" s="133"/>
      <c r="W2" s="133"/>
      <c r="X2" s="133"/>
      <c r="Y2" s="133"/>
      <c r="Z2" s="133"/>
    </row>
    <row r="3" ht="24.75" customHeight="1">
      <c r="A3" s="134" t="s">
        <v>103</v>
      </c>
      <c r="B3" s="137">
        <v>110.0</v>
      </c>
      <c r="C3" s="136" t="s">
        <v>104</v>
      </c>
      <c r="D3" s="129"/>
      <c r="E3" s="129"/>
      <c r="F3" s="130"/>
      <c r="G3" s="136">
        <v>2.0</v>
      </c>
      <c r="H3" s="136" t="s">
        <v>105</v>
      </c>
      <c r="I3" s="136">
        <v>627.0</v>
      </c>
      <c r="J3" s="136">
        <v>2.5</v>
      </c>
      <c r="K3" s="133"/>
      <c r="L3" s="133"/>
      <c r="M3" s="133"/>
      <c r="N3" s="133"/>
      <c r="O3" s="133"/>
      <c r="P3" s="133"/>
      <c r="Q3" s="133"/>
      <c r="R3" s="133"/>
      <c r="S3" s="133"/>
      <c r="T3" s="133"/>
      <c r="U3" s="133"/>
      <c r="V3" s="133"/>
      <c r="W3" s="133"/>
      <c r="X3" s="133"/>
      <c r="Y3" s="133"/>
      <c r="Z3" s="133"/>
    </row>
    <row r="4" ht="24.75" customHeight="1">
      <c r="A4" s="134" t="s">
        <v>106</v>
      </c>
      <c r="B4" s="137">
        <v>3.0</v>
      </c>
      <c r="C4" s="138"/>
      <c r="D4" s="129"/>
      <c r="E4" s="129"/>
      <c r="F4" s="130"/>
      <c r="G4" s="136">
        <v>3.0</v>
      </c>
      <c r="H4" s="136" t="s">
        <v>107</v>
      </c>
      <c r="I4" s="136">
        <v>1605.0</v>
      </c>
      <c r="J4" s="136">
        <v>3.0</v>
      </c>
      <c r="K4" s="133"/>
      <c r="L4" s="133"/>
      <c r="M4" s="133"/>
      <c r="N4" s="133"/>
      <c r="O4" s="133"/>
      <c r="P4" s="133"/>
      <c r="Q4" s="133"/>
      <c r="R4" s="133"/>
      <c r="S4" s="133"/>
      <c r="T4" s="133"/>
      <c r="U4" s="133"/>
      <c r="V4" s="133"/>
      <c r="W4" s="133"/>
      <c r="X4" s="133"/>
      <c r="Y4" s="133"/>
      <c r="Z4" s="133"/>
    </row>
    <row r="5" ht="24.75" customHeight="1">
      <c r="A5" s="134" t="s">
        <v>108</v>
      </c>
      <c r="B5" s="137">
        <v>3.0</v>
      </c>
      <c r="C5" s="136" t="s">
        <v>109</v>
      </c>
      <c r="D5" s="129"/>
      <c r="E5" s="129"/>
      <c r="F5" s="130"/>
      <c r="G5" s="136">
        <v>4.0</v>
      </c>
      <c r="H5" s="136" t="s">
        <v>110</v>
      </c>
      <c r="I5" s="136">
        <v>522.0</v>
      </c>
      <c r="J5" s="136">
        <v>3.0</v>
      </c>
      <c r="K5" s="133"/>
      <c r="L5" s="133"/>
      <c r="M5" s="133"/>
      <c r="N5" s="133"/>
      <c r="O5" s="133"/>
      <c r="P5" s="133"/>
      <c r="Q5" s="133"/>
      <c r="R5" s="133"/>
      <c r="S5" s="133"/>
      <c r="T5" s="133"/>
      <c r="U5" s="133"/>
      <c r="V5" s="133"/>
      <c r="W5" s="133"/>
      <c r="X5" s="133"/>
      <c r="Y5" s="133"/>
      <c r="Z5" s="133"/>
    </row>
    <row r="6" ht="24.75" customHeight="1">
      <c r="A6" s="134" t="s">
        <v>111</v>
      </c>
      <c r="B6" s="139">
        <f>VLOOKUP(B4,G2:I12,3,FALSE)/3*B5</f>
        <v>1605</v>
      </c>
      <c r="C6" s="136" t="s">
        <v>104</v>
      </c>
      <c r="D6" s="129"/>
      <c r="E6" s="129"/>
      <c r="F6" s="130"/>
      <c r="G6" s="136">
        <v>5.0</v>
      </c>
      <c r="H6" s="136" t="s">
        <v>112</v>
      </c>
      <c r="I6" s="136">
        <v>669.0</v>
      </c>
      <c r="J6" s="136">
        <v>4.0</v>
      </c>
      <c r="K6" s="133"/>
      <c r="L6" s="133"/>
      <c r="M6" s="133"/>
      <c r="N6" s="133"/>
      <c r="O6" s="133"/>
      <c r="P6" s="133"/>
      <c r="Q6" s="133"/>
      <c r="R6" s="133"/>
      <c r="S6" s="133"/>
      <c r="T6" s="133"/>
      <c r="U6" s="133"/>
      <c r="V6" s="133"/>
      <c r="W6" s="133"/>
      <c r="X6" s="133"/>
      <c r="Y6" s="133"/>
      <c r="Z6" s="133"/>
    </row>
    <row r="7" ht="24.75" customHeight="1">
      <c r="A7" s="134" t="s">
        <v>113</v>
      </c>
      <c r="B7" s="140">
        <f>VLOOKUP(B4,G2:J12,4,FALSE)+B5</f>
        <v>6</v>
      </c>
      <c r="C7" s="136" t="s">
        <v>109</v>
      </c>
      <c r="D7" s="129"/>
      <c r="E7" s="129"/>
      <c r="F7" s="130"/>
      <c r="G7" s="136">
        <v>6.0</v>
      </c>
      <c r="H7" s="136" t="s">
        <v>114</v>
      </c>
      <c r="I7" s="136">
        <v>669.0</v>
      </c>
      <c r="J7" s="136">
        <v>4.0</v>
      </c>
      <c r="K7" s="133"/>
      <c r="L7" s="133"/>
      <c r="M7" s="133"/>
      <c r="N7" s="133"/>
      <c r="O7" s="133"/>
      <c r="P7" s="133"/>
      <c r="Q7" s="133"/>
      <c r="R7" s="133"/>
      <c r="S7" s="133"/>
      <c r="T7" s="133"/>
      <c r="U7" s="133"/>
      <c r="V7" s="133"/>
      <c r="W7" s="133"/>
      <c r="X7" s="133"/>
      <c r="Y7" s="133"/>
      <c r="Z7" s="133"/>
    </row>
    <row r="8" ht="24.75" customHeight="1">
      <c r="A8" s="134" t="s">
        <v>115</v>
      </c>
      <c r="B8" s="139">
        <f>B2*B7</f>
        <v>193.8</v>
      </c>
      <c r="C8" s="136" t="s">
        <v>101</v>
      </c>
      <c r="D8" s="129"/>
      <c r="E8" s="129"/>
      <c r="F8" s="130"/>
      <c r="G8" s="136">
        <v>7.0</v>
      </c>
      <c r="H8" s="136" t="s">
        <v>116</v>
      </c>
      <c r="I8" s="136">
        <v>639.0</v>
      </c>
      <c r="J8" s="136">
        <v>3.0</v>
      </c>
      <c r="K8" s="133"/>
      <c r="L8" s="133"/>
      <c r="M8" s="133"/>
      <c r="N8" s="133"/>
      <c r="O8" s="133"/>
      <c r="P8" s="133"/>
      <c r="Q8" s="133"/>
      <c r="R8" s="133"/>
      <c r="S8" s="133"/>
      <c r="T8" s="133"/>
      <c r="U8" s="133"/>
      <c r="V8" s="133"/>
      <c r="W8" s="133"/>
      <c r="X8" s="133"/>
      <c r="Y8" s="133"/>
      <c r="Z8" s="133"/>
    </row>
    <row r="9" ht="24.75" customHeight="1">
      <c r="A9" s="134" t="s">
        <v>117</v>
      </c>
      <c r="B9" s="139">
        <v>1300.0</v>
      </c>
      <c r="C9" s="141" t="s">
        <v>104</v>
      </c>
      <c r="D9" s="129"/>
      <c r="E9" s="129"/>
      <c r="F9" s="130"/>
      <c r="G9" s="136">
        <v>8.0</v>
      </c>
      <c r="H9" s="136" t="s">
        <v>118</v>
      </c>
      <c r="I9" s="136">
        <v>639.0</v>
      </c>
      <c r="J9" s="136">
        <v>3.0</v>
      </c>
      <c r="K9" s="133"/>
      <c r="L9" s="133"/>
      <c r="M9" s="133"/>
      <c r="N9" s="133"/>
      <c r="O9" s="133"/>
      <c r="P9" s="133"/>
      <c r="Q9" s="133"/>
      <c r="R9" s="133"/>
      <c r="S9" s="133"/>
      <c r="T9" s="133"/>
      <c r="U9" s="133"/>
      <c r="V9" s="133"/>
      <c r="W9" s="133"/>
      <c r="X9" s="133"/>
      <c r="Y9" s="133"/>
      <c r="Z9" s="133"/>
    </row>
    <row r="10" ht="24.75" customHeight="1">
      <c r="A10" s="129"/>
      <c r="B10" s="129"/>
      <c r="C10" s="129"/>
      <c r="D10" s="129"/>
      <c r="E10" s="129"/>
      <c r="F10" s="130"/>
      <c r="G10" s="136">
        <v>9.0</v>
      </c>
      <c r="H10" s="136" t="s">
        <v>119</v>
      </c>
      <c r="I10" s="136">
        <v>303.0</v>
      </c>
      <c r="J10" s="136">
        <v>4.0</v>
      </c>
      <c r="K10" s="133"/>
      <c r="L10" s="133"/>
      <c r="M10" s="133"/>
      <c r="N10" s="133"/>
      <c r="O10" s="133"/>
      <c r="P10" s="133"/>
      <c r="Q10" s="133"/>
      <c r="R10" s="133"/>
      <c r="S10" s="133"/>
      <c r="T10" s="133"/>
      <c r="U10" s="133"/>
      <c r="V10" s="133"/>
      <c r="W10" s="133"/>
      <c r="X10" s="133"/>
      <c r="Y10" s="133"/>
      <c r="Z10" s="133"/>
    </row>
    <row r="11" ht="24.75" customHeight="1">
      <c r="A11" s="129"/>
      <c r="B11" s="129"/>
      <c r="C11" s="129"/>
      <c r="D11" s="129"/>
      <c r="E11" s="129"/>
      <c r="F11" s="130"/>
      <c r="G11" s="136">
        <v>10.0</v>
      </c>
      <c r="H11" s="136" t="s">
        <v>120</v>
      </c>
      <c r="I11" s="136">
        <v>303.0</v>
      </c>
      <c r="J11" s="136">
        <v>4.0</v>
      </c>
      <c r="K11" s="133"/>
      <c r="L11" s="133"/>
      <c r="M11" s="133"/>
      <c r="N11" s="133"/>
      <c r="O11" s="133"/>
      <c r="P11" s="133"/>
      <c r="Q11" s="133"/>
      <c r="R11" s="133"/>
      <c r="S11" s="133"/>
      <c r="T11" s="133"/>
      <c r="U11" s="133"/>
      <c r="V11" s="133"/>
      <c r="W11" s="133"/>
      <c r="X11" s="133"/>
      <c r="Y11" s="133"/>
      <c r="Z11" s="133"/>
    </row>
    <row r="12" ht="24.75" customHeight="1">
      <c r="A12" s="129"/>
      <c r="B12" s="129"/>
      <c r="C12" s="129"/>
      <c r="D12" s="129"/>
      <c r="E12" s="129"/>
      <c r="F12" s="130"/>
      <c r="G12" s="136">
        <v>11.0</v>
      </c>
      <c r="H12" s="136" t="s">
        <v>121</v>
      </c>
      <c r="I12" s="136">
        <v>417.0</v>
      </c>
      <c r="J12" s="136">
        <v>6.0</v>
      </c>
      <c r="K12" s="133"/>
      <c r="L12" s="133"/>
      <c r="M12" s="133"/>
      <c r="N12" s="133"/>
      <c r="O12" s="133"/>
      <c r="P12" s="133"/>
      <c r="Q12" s="133"/>
      <c r="R12" s="133"/>
      <c r="S12" s="133"/>
      <c r="T12" s="133"/>
      <c r="U12" s="133"/>
      <c r="V12" s="133"/>
      <c r="W12" s="133"/>
      <c r="X12" s="133"/>
      <c r="Y12" s="133"/>
      <c r="Z12" s="133"/>
    </row>
    <row r="13" ht="15.75" customHeight="1">
      <c r="A13" s="133"/>
      <c r="B13" s="133"/>
      <c r="C13" s="133"/>
      <c r="D13" s="133"/>
      <c r="E13" s="133"/>
      <c r="F13" s="133"/>
      <c r="G13" s="133"/>
      <c r="H13" s="130"/>
      <c r="I13" s="130"/>
      <c r="J13" s="129"/>
      <c r="K13" s="133"/>
      <c r="L13" s="133"/>
      <c r="M13" s="133"/>
      <c r="N13" s="133"/>
      <c r="O13" s="133"/>
      <c r="P13" s="133"/>
      <c r="Q13" s="133"/>
      <c r="R13" s="133"/>
      <c r="S13" s="133"/>
      <c r="T13" s="133"/>
      <c r="U13" s="133"/>
      <c r="V13" s="133"/>
      <c r="W13" s="133"/>
      <c r="X13" s="133"/>
      <c r="Y13" s="133"/>
      <c r="Z13" s="133"/>
    </row>
    <row r="14" ht="15.75" customHeight="1">
      <c r="A14" s="133"/>
      <c r="B14" s="133"/>
      <c r="C14" s="133"/>
      <c r="D14" s="133"/>
      <c r="E14" s="133"/>
      <c r="F14" s="133"/>
      <c r="G14" s="133"/>
      <c r="H14" s="130"/>
      <c r="I14" s="129"/>
      <c r="J14" s="129"/>
      <c r="K14" s="133"/>
      <c r="L14" s="133"/>
      <c r="M14" s="133"/>
      <c r="N14" s="133"/>
      <c r="O14" s="133"/>
      <c r="P14" s="133"/>
      <c r="Q14" s="133"/>
      <c r="R14" s="133"/>
      <c r="S14" s="133"/>
      <c r="T14" s="133"/>
      <c r="U14" s="133"/>
      <c r="V14" s="133"/>
      <c r="W14" s="133"/>
      <c r="X14" s="133"/>
      <c r="Y14" s="133"/>
      <c r="Z14" s="133"/>
    </row>
    <row r="15" ht="24.75" customHeight="1">
      <c r="A15" s="142" t="s">
        <v>122</v>
      </c>
      <c r="B15" s="143">
        <f>B8*B3+B6+B9</f>
        <v>24223</v>
      </c>
      <c r="G15" s="133"/>
      <c r="H15" s="129"/>
      <c r="I15" s="130"/>
      <c r="J15" s="129"/>
      <c r="K15" s="133"/>
      <c r="L15" s="133"/>
      <c r="M15" s="133"/>
      <c r="N15" s="133"/>
      <c r="O15" s="133"/>
      <c r="P15" s="133"/>
      <c r="Q15" s="133"/>
      <c r="R15" s="133"/>
      <c r="S15" s="133"/>
      <c r="T15" s="133"/>
      <c r="U15" s="133"/>
      <c r="V15" s="133"/>
      <c r="W15" s="133"/>
      <c r="X15" s="133"/>
      <c r="Y15" s="133"/>
      <c r="Z15" s="133"/>
    </row>
    <row r="16" ht="15.75" customHeight="1">
      <c r="G16" s="133"/>
      <c r="H16" s="133"/>
      <c r="I16" s="133"/>
      <c r="J16" s="133"/>
      <c r="K16" s="133"/>
      <c r="L16" s="133"/>
      <c r="M16" s="133"/>
      <c r="N16" s="133"/>
      <c r="O16" s="133"/>
      <c r="P16" s="133"/>
      <c r="Q16" s="133"/>
      <c r="R16" s="133"/>
      <c r="S16" s="133"/>
      <c r="T16" s="133"/>
      <c r="U16" s="133"/>
      <c r="V16" s="133"/>
      <c r="W16" s="133"/>
      <c r="X16" s="133"/>
      <c r="Y16" s="133"/>
      <c r="Z16" s="133"/>
    </row>
    <row r="17" ht="24.75" customHeight="1">
      <c r="A17" s="144" t="s">
        <v>123</v>
      </c>
      <c r="B17" s="145">
        <v>617.0</v>
      </c>
      <c r="G17" s="129"/>
      <c r="H17" s="133"/>
      <c r="I17" s="133"/>
      <c r="J17" s="133"/>
      <c r="K17" s="133"/>
      <c r="L17" s="133"/>
      <c r="M17" s="133"/>
      <c r="N17" s="133"/>
      <c r="O17" s="133"/>
      <c r="P17" s="133"/>
      <c r="Q17" s="133"/>
      <c r="R17" s="133"/>
      <c r="S17" s="133"/>
      <c r="T17" s="133"/>
      <c r="U17" s="133"/>
      <c r="V17" s="133"/>
      <c r="W17" s="133"/>
      <c r="X17" s="133"/>
      <c r="Y17" s="133"/>
      <c r="Z17" s="133"/>
    </row>
    <row r="18" ht="15.75" customHeight="1">
      <c r="A18" s="133" t="s">
        <v>124</v>
      </c>
      <c r="B18" s="146">
        <f>B15*B17</f>
        <v>14945591</v>
      </c>
      <c r="G18" s="133"/>
      <c r="H18" s="133"/>
      <c r="I18" s="133"/>
      <c r="J18" s="133"/>
      <c r="K18" s="133"/>
      <c r="L18" s="133"/>
      <c r="M18" s="133"/>
      <c r="N18" s="133"/>
      <c r="O18" s="133"/>
      <c r="P18" s="133"/>
      <c r="Q18" s="133"/>
      <c r="R18" s="133"/>
      <c r="S18" s="133"/>
      <c r="T18" s="133"/>
      <c r="U18" s="133"/>
      <c r="V18" s="133"/>
      <c r="W18" s="133"/>
      <c r="X18" s="133"/>
      <c r="Y18" s="133"/>
      <c r="Z18" s="133"/>
    </row>
    <row r="19" ht="15.75" customHeight="1">
      <c r="A19" s="147" t="s">
        <v>125</v>
      </c>
      <c r="B19" s="148">
        <v>0.65</v>
      </c>
      <c r="G19" s="133"/>
      <c r="H19" s="133"/>
      <c r="I19" s="133"/>
      <c r="J19" s="133"/>
      <c r="K19" s="133"/>
      <c r="L19" s="133"/>
      <c r="M19" s="133"/>
      <c r="N19" s="133"/>
      <c r="O19" s="133"/>
      <c r="P19" s="133"/>
      <c r="Q19" s="133"/>
      <c r="R19" s="133"/>
      <c r="S19" s="133"/>
      <c r="T19" s="133"/>
      <c r="U19" s="133"/>
      <c r="V19" s="133"/>
      <c r="W19" s="133"/>
      <c r="X19" s="133"/>
      <c r="Y19" s="133"/>
      <c r="Z19" s="133"/>
    </row>
    <row r="20" ht="15.75" customHeight="1">
      <c r="A20" s="133" t="s">
        <v>126</v>
      </c>
      <c r="B20" s="149">
        <f>B18-(B18*B19)</f>
        <v>5230956.85</v>
      </c>
      <c r="G20" s="133"/>
      <c r="H20" s="133"/>
      <c r="I20" s="133"/>
      <c r="J20" s="133"/>
      <c r="K20" s="133"/>
      <c r="L20" s="133"/>
      <c r="M20" s="133"/>
      <c r="N20" s="133"/>
      <c r="O20" s="133"/>
      <c r="P20" s="133"/>
      <c r="Q20" s="133"/>
      <c r="R20" s="133"/>
      <c r="S20" s="133"/>
      <c r="T20" s="133"/>
      <c r="U20" s="133"/>
      <c r="V20" s="133"/>
      <c r="W20" s="133"/>
      <c r="X20" s="133"/>
      <c r="Y20" s="133"/>
      <c r="Z20" s="133"/>
    </row>
    <row r="21" ht="15.75" customHeight="1">
      <c r="A21" s="133" t="s">
        <v>77</v>
      </c>
      <c r="B21" s="149">
        <f>B18-B20</f>
        <v>9714634.15</v>
      </c>
      <c r="G21" s="133"/>
      <c r="H21" s="133"/>
      <c r="I21" s="133"/>
      <c r="J21" s="133"/>
      <c r="K21" s="133"/>
      <c r="L21" s="133"/>
      <c r="M21" s="133"/>
      <c r="N21" s="133"/>
      <c r="O21" s="133"/>
      <c r="P21" s="133"/>
      <c r="Q21" s="133"/>
      <c r="R21" s="133"/>
      <c r="S21" s="133"/>
      <c r="T21" s="133"/>
      <c r="U21" s="133"/>
      <c r="V21" s="133"/>
      <c r="W21" s="133"/>
      <c r="X21" s="133"/>
      <c r="Y21" s="133"/>
      <c r="Z21" s="133"/>
    </row>
    <row r="22" ht="15.75" customHeight="1">
      <c r="A22" s="133"/>
      <c r="B22" s="133"/>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row>
    <row r="23" ht="15.75" customHeight="1">
      <c r="A23" s="133"/>
      <c r="B23" s="133"/>
      <c r="C23" s="133"/>
      <c r="D23" s="133"/>
      <c r="E23" s="133"/>
      <c r="F23" s="133"/>
      <c r="G23" s="133"/>
      <c r="H23" s="133"/>
      <c r="I23" s="133"/>
      <c r="J23" s="133"/>
      <c r="K23" s="133"/>
      <c r="L23" s="133"/>
      <c r="M23" s="133"/>
      <c r="N23" s="133"/>
      <c r="O23" s="133"/>
      <c r="P23" s="133"/>
      <c r="Q23" s="133"/>
      <c r="R23" s="133"/>
      <c r="S23" s="133"/>
      <c r="T23" s="133"/>
      <c r="U23" s="133"/>
      <c r="V23" s="133"/>
      <c r="W23" s="133"/>
      <c r="X23" s="133"/>
      <c r="Y23" s="133"/>
      <c r="Z23" s="133"/>
    </row>
    <row r="24" ht="15.75" customHeight="1">
      <c r="A24" s="133"/>
      <c r="B24" s="133"/>
      <c r="C24" s="133"/>
      <c r="D24" s="133"/>
      <c r="E24" s="133"/>
      <c r="F24" s="133"/>
      <c r="G24" s="133"/>
      <c r="H24" s="133"/>
      <c r="I24" s="133"/>
      <c r="J24" s="133"/>
      <c r="K24" s="133"/>
      <c r="L24" s="133"/>
      <c r="M24" s="133"/>
      <c r="N24" s="133"/>
      <c r="O24" s="133"/>
      <c r="P24" s="133"/>
      <c r="Q24" s="133"/>
      <c r="R24" s="133"/>
      <c r="S24" s="133"/>
      <c r="T24" s="133"/>
      <c r="U24" s="133"/>
      <c r="V24" s="133"/>
      <c r="W24" s="133"/>
      <c r="X24" s="133"/>
      <c r="Y24" s="133"/>
      <c r="Z24" s="133"/>
    </row>
    <row r="25" ht="15.75" customHeight="1">
      <c r="A25" s="133"/>
      <c r="B25" s="133"/>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row>
    <row r="26" ht="15.75" customHeight="1">
      <c r="A26" s="133"/>
      <c r="B26" s="133"/>
      <c r="C26" s="133"/>
      <c r="D26" s="133"/>
      <c r="E26" s="133"/>
      <c r="F26" s="133"/>
      <c r="G26" s="133"/>
      <c r="H26" s="133"/>
      <c r="I26" s="133"/>
      <c r="J26" s="133"/>
      <c r="K26" s="133"/>
      <c r="L26" s="133"/>
      <c r="M26" s="133"/>
      <c r="N26" s="133"/>
      <c r="O26" s="133"/>
      <c r="P26" s="133"/>
      <c r="Q26" s="133"/>
      <c r="R26" s="133"/>
      <c r="S26" s="133"/>
      <c r="T26" s="133"/>
      <c r="U26" s="133"/>
      <c r="V26" s="133"/>
      <c r="W26" s="133"/>
      <c r="X26" s="133"/>
      <c r="Y26" s="133"/>
      <c r="Z26" s="133"/>
    </row>
    <row r="27" ht="15.75" customHeight="1">
      <c r="A27" s="133"/>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row>
    <row r="28" ht="15.75" customHeight="1">
      <c r="A28" s="133"/>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row>
    <row r="29" ht="15.75" customHeight="1">
      <c r="A29" s="133"/>
      <c r="B29" s="133"/>
      <c r="C29" s="133"/>
      <c r="D29" s="133"/>
      <c r="E29" s="133"/>
      <c r="F29" s="133"/>
      <c r="G29" s="133"/>
      <c r="H29" s="133"/>
      <c r="I29" s="133"/>
      <c r="J29" s="133"/>
      <c r="K29" s="133"/>
      <c r="L29" s="133"/>
      <c r="M29" s="133"/>
      <c r="N29" s="133"/>
      <c r="O29" s="133"/>
      <c r="P29" s="133"/>
      <c r="Q29" s="133"/>
      <c r="R29" s="133"/>
      <c r="S29" s="133"/>
      <c r="T29" s="133"/>
      <c r="U29" s="133"/>
      <c r="V29" s="133"/>
      <c r="W29" s="133"/>
      <c r="X29" s="133"/>
      <c r="Y29" s="133"/>
      <c r="Z29" s="133"/>
    </row>
    <row r="30" ht="15.75" customHeight="1">
      <c r="A30" s="133"/>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row>
    <row r="31" ht="15.75" customHeight="1">
      <c r="A31" s="133"/>
      <c r="B31" s="133"/>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row>
    <row r="32" ht="15.75" customHeight="1">
      <c r="A32" s="133"/>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row>
    <row r="33" ht="15.75" customHeight="1">
      <c r="A33" s="133"/>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row>
    <row r="34" ht="15.75" customHeight="1">
      <c r="A34" s="133"/>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row>
    <row r="35" ht="15.75" customHeight="1">
      <c r="A35" s="133"/>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row>
    <row r="36" ht="15.75" customHeight="1">
      <c r="A36" s="133"/>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row>
    <row r="37" ht="15.75" customHeight="1">
      <c r="A37" s="133"/>
      <c r="B37" s="133"/>
      <c r="C37" s="133"/>
      <c r="D37" s="133"/>
      <c r="E37" s="133"/>
      <c r="F37" s="133"/>
      <c r="G37" s="133"/>
      <c r="H37" s="133"/>
      <c r="I37" s="133"/>
      <c r="J37" s="133"/>
      <c r="K37" s="133"/>
      <c r="L37" s="133"/>
      <c r="M37" s="133"/>
      <c r="N37" s="133"/>
      <c r="O37" s="133"/>
      <c r="P37" s="133"/>
      <c r="Q37" s="133"/>
      <c r="R37" s="133"/>
      <c r="S37" s="133"/>
      <c r="T37" s="133"/>
      <c r="U37" s="133"/>
      <c r="V37" s="133"/>
      <c r="W37" s="133"/>
      <c r="X37" s="133"/>
      <c r="Y37" s="133"/>
      <c r="Z37" s="133"/>
    </row>
    <row r="38" ht="15.75" customHeight="1">
      <c r="A38" s="133"/>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row>
    <row r="39" ht="15.75" customHeight="1">
      <c r="A39" s="133"/>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row>
    <row r="40" ht="15.75" customHeight="1">
      <c r="A40" s="133"/>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row>
    <row r="41" ht="15.75" customHeight="1">
      <c r="A41" s="133"/>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row>
    <row r="42" ht="15.75" customHeight="1">
      <c r="A42" s="133"/>
      <c r="B42" s="133"/>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row>
    <row r="43" ht="15.75" customHeight="1">
      <c r="A43" s="133"/>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row>
    <row r="44" ht="15.75" customHeight="1">
      <c r="A44" s="133"/>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row>
    <row r="45" ht="15.75" customHeight="1">
      <c r="A45" s="133"/>
      <c r="B45" s="133"/>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row>
    <row r="46" ht="15.75" customHeight="1">
      <c r="A46" s="133"/>
      <c r="B46" s="133"/>
      <c r="C46" s="133"/>
      <c r="D46" s="133"/>
      <c r="E46" s="133"/>
      <c r="F46" s="133"/>
      <c r="G46" s="133"/>
      <c r="H46" s="133"/>
      <c r="I46" s="133"/>
      <c r="J46" s="133"/>
      <c r="K46" s="133"/>
      <c r="L46" s="133"/>
      <c r="M46" s="133"/>
      <c r="N46" s="133"/>
      <c r="O46" s="133"/>
      <c r="P46" s="133"/>
      <c r="Q46" s="133"/>
      <c r="R46" s="133"/>
      <c r="S46" s="133"/>
      <c r="T46" s="133"/>
      <c r="U46" s="133"/>
      <c r="V46" s="133"/>
      <c r="W46" s="133"/>
      <c r="X46" s="133"/>
      <c r="Y46" s="133"/>
      <c r="Z46" s="133"/>
    </row>
    <row r="47" ht="15.75" customHeight="1">
      <c r="A47" s="133"/>
      <c r="B47" s="133"/>
      <c r="C47" s="133"/>
      <c r="D47" s="133"/>
      <c r="E47" s="133"/>
      <c r="F47" s="133"/>
      <c r="G47" s="133"/>
      <c r="H47" s="133"/>
      <c r="I47" s="133"/>
      <c r="J47" s="133"/>
      <c r="K47" s="133"/>
      <c r="L47" s="133"/>
      <c r="M47" s="133"/>
      <c r="N47" s="133"/>
      <c r="O47" s="133"/>
      <c r="P47" s="133"/>
      <c r="Q47" s="133"/>
      <c r="R47" s="133"/>
      <c r="S47" s="133"/>
      <c r="T47" s="133"/>
      <c r="U47" s="133"/>
      <c r="V47" s="133"/>
      <c r="W47" s="133"/>
      <c r="X47" s="133"/>
      <c r="Y47" s="133"/>
      <c r="Z47" s="133"/>
    </row>
    <row r="48" ht="15.75" customHeight="1">
      <c r="A48" s="133"/>
      <c r="B48" s="133"/>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row>
    <row r="49" ht="15.75" customHeight="1">
      <c r="A49" s="133"/>
      <c r="B49" s="133"/>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row>
    <row r="50" ht="15.75" customHeight="1">
      <c r="A50" s="133"/>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row>
    <row r="51" ht="15.75" customHeight="1">
      <c r="A51" s="133"/>
      <c r="B51" s="133"/>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row>
    <row r="52" ht="15.75" customHeight="1">
      <c r="A52" s="133"/>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row>
    <row r="53" ht="15.75" customHeight="1">
      <c r="A53" s="133"/>
      <c r="B53" s="133"/>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row>
    <row r="54" ht="15.75" customHeight="1">
      <c r="A54" s="133"/>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row>
    <row r="55" ht="15.75" customHeight="1">
      <c r="A55" s="133"/>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row>
    <row r="56" ht="15.75" customHeight="1">
      <c r="A56" s="133"/>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row>
    <row r="57" ht="15.75" customHeight="1">
      <c r="A57" s="133"/>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row>
    <row r="58" ht="15.75" customHeight="1">
      <c r="A58" s="133"/>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row>
    <row r="59" ht="15.75" customHeight="1">
      <c r="A59" s="133"/>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row>
    <row r="60" ht="15.75" customHeight="1">
      <c r="A60" s="133"/>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row>
    <row r="61" ht="15.75" customHeight="1">
      <c r="A61" s="133"/>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row>
    <row r="62" ht="15.75" customHeight="1">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row>
    <row r="63" ht="15.75" customHeight="1">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ht="15.75" customHeight="1">
      <c r="A64" s="133"/>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ht="15.75" customHeight="1">
      <c r="A65" s="133"/>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row>
    <row r="66" ht="15.75" customHeight="1">
      <c r="A66" s="133"/>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ht="15.75" customHeight="1">
      <c r="A67" s="133"/>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ht="15.75" customHeight="1">
      <c r="A68" s="133"/>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ht="15.75" customHeight="1">
      <c r="A69" s="133"/>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ht="15.75" customHeight="1">
      <c r="A70" s="133"/>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row>
    <row r="71" ht="15.75" customHeight="1">
      <c r="A71" s="133"/>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row>
    <row r="72" ht="15.75" customHeight="1">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row>
    <row r="73" ht="15.75" customHeight="1">
      <c r="A73" s="133"/>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row>
    <row r="74" ht="15.75" customHeight="1">
      <c r="A74" s="133"/>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ht="15.75" customHeight="1">
      <c r="A75" s="133"/>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row>
    <row r="76" ht="15.75" customHeight="1">
      <c r="A76" s="133"/>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row>
    <row r="77" ht="15.75" customHeight="1">
      <c r="A77" s="133"/>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row>
    <row r="78" ht="15.75" customHeight="1">
      <c r="A78" s="133"/>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row>
    <row r="79" ht="15.75" customHeight="1">
      <c r="A79" s="133"/>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row>
    <row r="80" ht="15.75" customHeight="1">
      <c r="A80" s="133"/>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row>
    <row r="81" ht="15.75" customHeight="1">
      <c r="A81" s="133"/>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ht="15.75" customHeight="1">
      <c r="A82" s="133"/>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ht="15.75" customHeight="1">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row r="84" ht="15.75" customHeight="1">
      <c r="A84" s="133"/>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row>
    <row r="85" ht="15.75" customHeight="1">
      <c r="A85" s="133"/>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row>
    <row r="86" ht="15.75" customHeight="1">
      <c r="A86" s="133"/>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row>
    <row r="87" ht="15.75" customHeight="1">
      <c r="A87" s="133"/>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row>
    <row r="88" ht="15.75" customHeight="1">
      <c r="A88" s="133"/>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row>
    <row r="89" ht="15.75" customHeight="1">
      <c r="A89" s="133"/>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row>
    <row r="90" ht="15.75" customHeight="1">
      <c r="A90" s="133"/>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row>
    <row r="91" ht="15.75" customHeight="1">
      <c r="A91" s="133"/>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row>
    <row r="92" ht="15.75" customHeight="1">
      <c r="A92" s="133"/>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row>
    <row r="93" ht="15.75" customHeight="1">
      <c r="A93" s="133"/>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row>
    <row r="94" ht="15.75" customHeight="1">
      <c r="A94" s="13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row>
    <row r="95" ht="15.75" customHeight="1">
      <c r="A95" s="133"/>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row>
    <row r="96" ht="15.75" customHeight="1">
      <c r="A96" s="133"/>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row>
    <row r="97" ht="15.75" customHeight="1">
      <c r="A97" s="133"/>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row>
    <row r="98" ht="15.75" customHeight="1">
      <c r="A98" s="133"/>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row>
    <row r="99" ht="15.75" customHeight="1">
      <c r="A99" s="133"/>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row>
    <row r="100" ht="15.75" customHeight="1">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row>
    <row r="101" ht="15.75" customHeight="1">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row>
    <row r="102" ht="15.75" customHeight="1">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row>
    <row r="103" ht="15.75" customHeight="1">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row>
    <row r="104" ht="15.75" customHeight="1">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row>
    <row r="105" ht="15.75" customHeight="1">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row>
    <row r="106" ht="15.75" customHeight="1">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row>
    <row r="107" ht="15.75" customHeight="1">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row>
    <row r="108" ht="15.75" customHeight="1">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row>
    <row r="109" ht="15.75" customHeight="1">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row>
    <row r="110" ht="15.75" customHeight="1">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row>
    <row r="111" ht="15.75" customHeight="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row>
    <row r="112" ht="15.75" customHeight="1">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row>
    <row r="113" ht="15.75" customHeight="1">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row>
    <row r="114" ht="15.75" customHeight="1">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row>
    <row r="115" ht="15.75" customHeight="1">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row>
    <row r="116" ht="15.75" customHeight="1">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row>
    <row r="117" ht="15.75" customHeight="1">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row>
    <row r="118" ht="15.75" customHeight="1">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row>
    <row r="119" ht="15.75" customHeight="1">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row>
    <row r="120" ht="15.75" customHeight="1">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row>
    <row r="121" ht="15.75" customHeight="1">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row>
    <row r="122" ht="15.75" customHeight="1">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row>
    <row r="123" ht="15.75" customHeight="1">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row>
    <row r="124" ht="15.75" customHeight="1">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row>
    <row r="125" ht="15.75" customHeight="1">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row>
    <row r="126" ht="15.75" customHeight="1">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ht="15.75" customHeight="1">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row>
    <row r="128" ht="15.75" customHeight="1">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row>
    <row r="129" ht="15.75" customHeight="1">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row>
    <row r="130" ht="15.75" customHeight="1">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row>
    <row r="131" ht="15.75" customHeight="1">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row>
    <row r="132" ht="15.75" customHeight="1">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row>
    <row r="133" ht="15.75" customHeight="1">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row>
    <row r="134" ht="15.75" customHeight="1">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row>
    <row r="135" ht="15.75" customHeight="1">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row>
    <row r="136" ht="15.75" customHeight="1">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row>
    <row r="137" ht="15.75" customHeight="1">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row>
    <row r="138" ht="15.75" customHeight="1">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row>
    <row r="139" ht="15.75" customHeight="1">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row>
    <row r="140" ht="15.75" customHeight="1">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row>
    <row r="141" ht="15.75" customHeight="1">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row>
    <row r="142" ht="15.75" customHeight="1">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row>
    <row r="143" ht="15.75" customHeight="1">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row>
    <row r="144" ht="15.75" customHeight="1">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row>
    <row r="145" ht="15.75" customHeight="1">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row>
    <row r="146" ht="15.75" customHeight="1">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row>
    <row r="147" ht="15.75" customHeight="1">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row>
    <row r="148" ht="15.75" customHeight="1">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row>
    <row r="149" ht="15.75" customHeight="1">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row>
    <row r="150" ht="15.75" customHeight="1">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row>
    <row r="151" ht="15.75" customHeight="1">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row>
    <row r="152" ht="15.75" customHeight="1">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row>
    <row r="153" ht="15.75" customHeight="1">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row>
    <row r="154" ht="15.75" customHeight="1">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row>
    <row r="155" ht="15.75" customHeight="1">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row>
    <row r="156" ht="15.75" customHeight="1">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row>
    <row r="157" ht="15.75" customHeight="1">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row>
    <row r="158" ht="15.75" customHeight="1">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row>
    <row r="159" ht="15.75" customHeight="1">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row>
    <row r="160" ht="15.75" customHeight="1">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row>
    <row r="161" ht="15.75" customHeight="1">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row>
    <row r="162" ht="15.75" customHeight="1">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row>
    <row r="163" ht="15.75" customHeight="1">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row>
    <row r="164" ht="15.75" customHeight="1">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row>
    <row r="165" ht="15.75" customHeight="1">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row>
    <row r="166" ht="15.75" customHeight="1">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row>
    <row r="167" ht="15.75" customHeight="1">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row>
    <row r="168" ht="15.75" customHeight="1">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row>
    <row r="169" ht="15.75" customHeight="1">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row>
    <row r="170" ht="15.75" customHeight="1">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row>
    <row r="171" ht="15.75" customHeight="1">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row>
    <row r="172" ht="15.75" customHeight="1">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row>
    <row r="173" ht="15.75" customHeight="1">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row>
    <row r="174" ht="15.75" customHeight="1">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row>
    <row r="175" ht="15.75" customHeight="1">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row>
    <row r="176" ht="15.75" customHeight="1">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row>
    <row r="177" ht="15.75" customHeight="1">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row>
    <row r="178" ht="15.75" customHeight="1">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row>
    <row r="179" ht="15.75" customHeight="1">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row>
    <row r="180" ht="15.75" customHeight="1">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row>
    <row r="181" ht="15.75" customHeight="1">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row>
    <row r="182" ht="15.75" customHeight="1">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row>
    <row r="183" ht="15.75" customHeight="1">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row>
    <row r="184" ht="15.75" customHeight="1">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row>
    <row r="185" ht="15.75" customHeight="1">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row>
    <row r="186" ht="15.75" customHeight="1">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row>
    <row r="187" ht="15.75" customHeight="1">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row>
    <row r="188" ht="15.75" customHeight="1">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row>
    <row r="189" ht="15.75" customHeight="1">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row>
    <row r="190" ht="15.75" customHeight="1">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row>
    <row r="191" ht="15.75" customHeight="1">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row>
    <row r="192" ht="15.75" customHeight="1">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row>
    <row r="193" ht="15.75" customHeight="1">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row>
    <row r="194" ht="15.75" customHeight="1">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row>
    <row r="195" ht="15.75" customHeight="1">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row>
    <row r="196" ht="15.75" customHeight="1">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row>
    <row r="197" ht="15.75" customHeight="1">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row>
    <row r="198" ht="15.75" customHeight="1">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row>
    <row r="199" ht="15.75" customHeight="1">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row>
    <row r="200" ht="15.75" customHeight="1">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row>
    <row r="201" ht="15.75" customHeight="1">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row>
    <row r="202" ht="15.75" customHeight="1">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row>
    <row r="203" ht="15.75" customHeight="1">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row>
    <row r="204" ht="15.75" customHeight="1">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row>
    <row r="205" ht="15.75" customHeight="1">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row>
    <row r="206" ht="15.75" customHeight="1">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row>
    <row r="207" ht="15.75" customHeight="1">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row>
    <row r="208" ht="15.75" customHeight="1">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row>
    <row r="209" ht="15.75" customHeight="1">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row>
    <row r="210" ht="15.75" customHeight="1">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row>
    <row r="211" ht="15.75" customHeight="1">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row>
    <row r="212" ht="15.75" customHeight="1">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row>
    <row r="213" ht="15.75" customHeight="1">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row>
    <row r="214" ht="15.75" customHeight="1">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row>
    <row r="215" ht="15.75" customHeight="1">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row>
    <row r="216" ht="15.75" customHeight="1">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row>
    <row r="217" ht="15.75" customHeight="1">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row>
    <row r="218" ht="15.75" customHeight="1">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row>
    <row r="219" ht="15.75" customHeight="1">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row>
    <row r="220" ht="15.75" customHeight="1">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row>
    <row r="221" ht="15.75" customHeight="1">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row>
    <row r="222" ht="15.75" customHeight="1">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row>
    <row r="223" ht="15.75" customHeight="1">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row>
    <row r="224" ht="15.75" customHeight="1">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row>
    <row r="225" ht="15.75" customHeight="1">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row>
    <row r="226" ht="15.75" customHeight="1">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row>
    <row r="227" ht="15.75" customHeight="1">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row>
    <row r="228" ht="15.75" customHeight="1">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row>
    <row r="229" ht="15.75" customHeight="1">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row>
    <row r="230" ht="15.75" customHeight="1">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row>
    <row r="231" ht="15.75" customHeight="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row>
    <row r="232" ht="15.75" customHeight="1">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row>
    <row r="233" ht="15.75" customHeight="1">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row>
    <row r="234" ht="15.75" customHeight="1">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row>
    <row r="235" ht="15.75" customHeight="1">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row>
    <row r="236" ht="15.75" customHeight="1">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row>
    <row r="237" ht="15.75" customHeight="1">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row>
    <row r="238" ht="15.75" customHeight="1">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row>
    <row r="239" ht="15.75" customHeight="1">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row>
    <row r="240" ht="15.75" customHeight="1">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row>
    <row r="241" ht="15.75" customHeight="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row>
    <row r="242" ht="15.75" customHeight="1">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row>
    <row r="243" ht="15.75" customHeight="1">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row>
    <row r="244" ht="15.75" customHeight="1">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row>
    <row r="245" ht="15.75" customHeight="1">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row>
    <row r="246" ht="15.75" customHeight="1">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row>
    <row r="247" ht="15.75" customHeight="1">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row>
    <row r="248" ht="15.75" customHeight="1">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row>
    <row r="249" ht="15.75" customHeight="1">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row>
    <row r="250" ht="15.75" customHeight="1">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row>
    <row r="251" ht="15.75" customHeight="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row>
    <row r="252" ht="15.75" customHeight="1">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row>
    <row r="253" ht="15.75" customHeight="1">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row>
    <row r="254" ht="15.75" customHeight="1">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row>
    <row r="255" ht="15.75" customHeight="1">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row>
    <row r="256" ht="15.75" customHeight="1">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row>
    <row r="257" ht="15.75" customHeight="1">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row>
    <row r="258" ht="15.75" customHeight="1">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row>
    <row r="259" ht="15.75" customHeight="1">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row>
    <row r="260" ht="15.75" customHeight="1">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row>
    <row r="261" ht="15.75" customHeight="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row>
    <row r="262" ht="15.75" customHeight="1">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row>
    <row r="263" ht="15.75" customHeight="1">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row>
    <row r="264" ht="15.75" customHeight="1">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row>
    <row r="265" ht="15.75" customHeight="1">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row>
    <row r="266" ht="15.75" customHeight="1">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row>
    <row r="267" ht="15.75" customHeight="1">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row>
    <row r="268" ht="15.75" customHeight="1">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row>
    <row r="269" ht="15.75" customHeight="1">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row>
    <row r="270" ht="15.75" customHeight="1">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row>
    <row r="271" ht="15.75" customHeight="1">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row>
    <row r="272" ht="15.75" customHeight="1">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row>
    <row r="273" ht="15.75" customHeight="1">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row>
    <row r="274" ht="15.75" customHeight="1">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row>
    <row r="275" ht="15.75" customHeight="1">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row>
    <row r="276" ht="15.75" customHeight="1">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row>
    <row r="277" ht="15.75" customHeight="1">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row>
    <row r="278" ht="15.75" customHeight="1">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row>
    <row r="279" ht="15.75" customHeight="1">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row>
    <row r="280" ht="15.75" customHeight="1">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row>
    <row r="281" ht="15.75" customHeight="1">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row>
    <row r="282" ht="15.75" customHeight="1">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row>
    <row r="283" ht="15.75" customHeight="1">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row>
    <row r="284" ht="15.75" customHeight="1">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row>
    <row r="285" ht="15.75" customHeight="1">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row>
    <row r="286" ht="15.75" customHeight="1">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row>
    <row r="287" ht="15.75" customHeight="1">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row>
    <row r="288" ht="15.75" customHeight="1">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row>
    <row r="289" ht="15.75" customHeight="1">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row>
    <row r="290" ht="15.75" customHeight="1">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row>
    <row r="291" ht="15.75" customHeight="1">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row>
    <row r="292" ht="15.75" customHeight="1">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row>
    <row r="293" ht="15.75" customHeight="1">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row>
    <row r="294" ht="15.75" customHeight="1">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row>
    <row r="295" ht="15.75" customHeight="1">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row>
    <row r="296" ht="15.75" customHeight="1">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row>
    <row r="297" ht="15.75" customHeight="1">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row>
    <row r="298" ht="15.75" customHeight="1">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row>
    <row r="299" ht="15.75" customHeight="1">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row>
    <row r="300" ht="15.75" customHeight="1">
      <c r="A300" s="133"/>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row>
    <row r="301" ht="15.75" customHeight="1">
      <c r="A301" s="133"/>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row>
    <row r="302" ht="15.75" customHeight="1">
      <c r="A302" s="133"/>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row>
    <row r="303" ht="15.75" customHeight="1">
      <c r="A303" s="133"/>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row>
    <row r="304" ht="15.75" customHeight="1">
      <c r="A304" s="133"/>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row>
    <row r="305" ht="15.75" customHeight="1">
      <c r="A305" s="133"/>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row>
    <row r="306" ht="15.75" customHeight="1">
      <c r="A306" s="133"/>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row>
    <row r="307" ht="15.75" customHeight="1">
      <c r="A307" s="133"/>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row>
    <row r="308" ht="15.75" customHeight="1">
      <c r="A308" s="13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row>
    <row r="309" ht="15.75" customHeight="1">
      <c r="A309" s="133"/>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row>
    <row r="310" ht="15.75" customHeight="1">
      <c r="A310" s="133"/>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row>
    <row r="311" ht="15.75" customHeight="1">
      <c r="A311" s="133"/>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row>
    <row r="312" ht="15.75" customHeight="1">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row>
    <row r="313" ht="15.75" customHeight="1">
      <c r="A313" s="133"/>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row>
    <row r="314" ht="15.75" customHeight="1">
      <c r="A314" s="133"/>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row>
    <row r="315" ht="15.75" customHeight="1">
      <c r="A315" s="133"/>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row>
    <row r="316" ht="15.75" customHeight="1">
      <c r="A316" s="133"/>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row>
    <row r="317" ht="15.75" customHeight="1">
      <c r="A317" s="133"/>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row>
    <row r="318" ht="15.75" customHeight="1">
      <c r="A318" s="133"/>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row>
    <row r="319" ht="15.75" customHeight="1">
      <c r="A319" s="133"/>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row>
    <row r="320" ht="15.75" customHeight="1">
      <c r="A320" s="133"/>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row>
    <row r="321" ht="15.75" customHeight="1">
      <c r="A321" s="133"/>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row>
    <row r="322" ht="15.75" customHeight="1">
      <c r="A322" s="133"/>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row>
    <row r="323" ht="15.75" customHeight="1">
      <c r="A323" s="133"/>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row>
    <row r="324" ht="15.75" customHeight="1">
      <c r="A324" s="133"/>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row>
    <row r="325" ht="15.75" customHeight="1">
      <c r="A325" s="133"/>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row>
    <row r="326" ht="15.75" customHeight="1">
      <c r="A326" s="133"/>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row>
    <row r="327" ht="15.75" customHeight="1">
      <c r="A327" s="133"/>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row>
    <row r="328" ht="15.75" customHeight="1">
      <c r="A328" s="133"/>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row>
    <row r="329" ht="15.75" customHeight="1">
      <c r="A329" s="133"/>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row>
    <row r="330" ht="15.75" customHeight="1">
      <c r="A330" s="133"/>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row>
    <row r="331" ht="15.75" customHeight="1">
      <c r="A331" s="133"/>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row>
    <row r="332" ht="15.75" customHeight="1">
      <c r="A332" s="133"/>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row>
    <row r="333" ht="15.75" customHeight="1">
      <c r="A333" s="133"/>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row>
    <row r="334" ht="15.75" customHeight="1">
      <c r="A334" s="133"/>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row>
    <row r="335" ht="15.75" customHeight="1">
      <c r="A335" s="133"/>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row>
    <row r="336" ht="15.75" customHeight="1">
      <c r="A336" s="133"/>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row>
    <row r="337" ht="15.75" customHeight="1">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row>
    <row r="338" ht="15.75" customHeight="1">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row>
    <row r="339" ht="15.75" customHeight="1">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row>
    <row r="340" ht="15.75" customHeight="1">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row>
    <row r="341" ht="15.75" customHeight="1">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row>
    <row r="342" ht="15.75" customHeight="1">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row>
    <row r="343" ht="15.75" customHeight="1">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row>
    <row r="344" ht="15.75" customHeight="1">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row>
    <row r="345" ht="15.75" customHeight="1">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row>
    <row r="346" ht="15.75" customHeight="1">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row>
    <row r="347" ht="15.75" customHeight="1">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row>
    <row r="348" ht="15.75" customHeight="1">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row>
    <row r="349" ht="15.75" customHeight="1">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row>
    <row r="350" ht="15.75" customHeight="1">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row>
    <row r="351" ht="15.75" customHeight="1">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row>
    <row r="352" ht="15.75" customHeight="1">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row>
    <row r="353" ht="15.75" customHeight="1">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row>
    <row r="354" ht="15.75" customHeight="1">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row>
    <row r="355" ht="15.75" customHeight="1">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row>
    <row r="356" ht="15.75" customHeight="1">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row>
    <row r="357" ht="15.75" customHeight="1">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row>
    <row r="358" ht="15.75" customHeight="1">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row>
    <row r="359" ht="15.75" customHeight="1">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row>
    <row r="360" ht="15.75" customHeight="1">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row>
    <row r="361" ht="15.75" customHeight="1">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row>
    <row r="362" ht="15.75" customHeight="1">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row>
    <row r="363" ht="15.75" customHeight="1">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row>
    <row r="364" ht="15.75" customHeight="1">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row>
    <row r="365" ht="15.75" customHeight="1">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row>
    <row r="366" ht="15.75" customHeight="1">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row>
    <row r="367" ht="15.75" customHeight="1">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row>
    <row r="368" ht="15.75" customHeight="1">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row>
    <row r="369" ht="15.75" customHeight="1">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row>
    <row r="370" ht="15.75" customHeight="1">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row>
    <row r="371" ht="15.75" customHeight="1">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row>
    <row r="372" ht="15.75" customHeight="1">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row>
    <row r="373" ht="15.75" customHeight="1">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row>
    <row r="374" ht="15.75" customHeight="1">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row>
    <row r="375" ht="15.75" customHeight="1">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row>
    <row r="376" ht="15.75" customHeight="1">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row>
    <row r="377" ht="15.75" customHeight="1">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row>
    <row r="378" ht="15.75" customHeight="1">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row>
    <row r="379" ht="15.75" customHeight="1">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row>
    <row r="380" ht="15.75" customHeight="1">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row>
    <row r="381" ht="15.75" customHeight="1">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row>
    <row r="382" ht="15.75" customHeight="1">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row>
    <row r="383" ht="15.75" customHeight="1">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row>
    <row r="384" ht="15.75" customHeight="1">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row>
    <row r="385" ht="15.75" customHeight="1">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row>
    <row r="386" ht="15.75" customHeight="1">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row>
    <row r="387" ht="15.75" customHeight="1">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row>
    <row r="388" ht="15.75" customHeight="1">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row>
    <row r="389" ht="15.75" customHeight="1">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row>
    <row r="390" ht="15.75" customHeight="1">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row>
    <row r="391" ht="15.75" customHeight="1">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row>
    <row r="392" ht="15.75" customHeight="1">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row>
    <row r="393" ht="15.75" customHeight="1">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row>
    <row r="394" ht="15.75" customHeight="1">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row>
    <row r="395" ht="15.75" customHeight="1">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row>
    <row r="396" ht="15.75" customHeight="1">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row>
    <row r="397" ht="15.75" customHeight="1">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row>
    <row r="398" ht="15.75" customHeight="1">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row>
    <row r="399" ht="15.75" customHeight="1">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row>
    <row r="400" ht="15.75" customHeight="1">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row>
    <row r="401" ht="15.75" customHeight="1">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row>
    <row r="402" ht="15.75" customHeight="1">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row>
    <row r="403" ht="15.75" customHeight="1">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row>
    <row r="404" ht="15.75" customHeight="1">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row>
    <row r="405" ht="15.75" customHeight="1">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row>
    <row r="406" ht="15.75" customHeight="1">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row>
    <row r="407" ht="15.75" customHeight="1">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row>
    <row r="408" ht="15.75" customHeight="1">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row>
    <row r="409" ht="15.75" customHeight="1">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row>
    <row r="410" ht="15.75" customHeight="1">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row>
    <row r="411" ht="15.75" customHeight="1">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row>
    <row r="412" ht="15.75" customHeight="1">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row>
    <row r="413" ht="15.75" customHeight="1">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row>
    <row r="414" ht="15.75" customHeight="1">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row>
    <row r="415" ht="15.75" customHeight="1">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row>
    <row r="416" ht="15.75" customHeight="1">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row>
    <row r="417" ht="15.75" customHeight="1">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row>
    <row r="418" ht="15.75" customHeight="1">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row>
    <row r="419" ht="15.75" customHeight="1">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row>
    <row r="420" ht="15.75" customHeight="1">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row>
    <row r="421" ht="15.75" customHeight="1">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row>
    <row r="422" ht="15.75" customHeight="1">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row>
    <row r="423" ht="15.75" customHeight="1">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row>
    <row r="424" ht="15.75" customHeight="1">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row>
    <row r="425" ht="15.75" customHeight="1">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row>
    <row r="426" ht="15.75" customHeight="1">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row>
    <row r="427" ht="15.75" customHeight="1">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row>
    <row r="428" ht="15.75" customHeight="1">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row>
    <row r="429" ht="15.75" customHeight="1">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row>
    <row r="430" ht="15.75" customHeight="1">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row>
    <row r="431" ht="15.75" customHeight="1">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row>
    <row r="432" ht="15.75" customHeight="1">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row>
    <row r="433" ht="15.75" customHeight="1">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row>
    <row r="434" ht="15.75" customHeight="1">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row>
    <row r="435" ht="15.75" customHeight="1">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row>
    <row r="436" ht="15.75" customHeight="1">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row>
    <row r="437" ht="15.75" customHeight="1">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row>
    <row r="438" ht="15.75" customHeight="1">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row>
    <row r="439" ht="15.75" customHeight="1">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row>
    <row r="440" ht="15.75" customHeight="1">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row>
    <row r="441" ht="15.75" customHeight="1">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row>
    <row r="442" ht="15.75" customHeight="1">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row>
    <row r="443" ht="15.75" customHeight="1">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row>
    <row r="444" ht="15.75" customHeight="1">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row>
    <row r="445" ht="15.75" customHeight="1">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row>
    <row r="446" ht="15.75" customHeight="1">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row>
    <row r="447" ht="15.75" customHeight="1">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row>
    <row r="448" ht="15.75" customHeight="1">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row>
    <row r="449" ht="15.75" customHeight="1">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row>
    <row r="450" ht="15.75" customHeight="1">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row>
    <row r="451" ht="15.75" customHeight="1">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row>
    <row r="452" ht="15.75" customHeight="1">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row>
    <row r="453" ht="15.75" customHeight="1">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row>
    <row r="454" ht="15.75" customHeight="1">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row>
    <row r="455" ht="15.75" customHeight="1">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row>
    <row r="456" ht="15.75" customHeight="1">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row>
    <row r="457" ht="15.75" customHeight="1">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row>
    <row r="458" ht="15.75" customHeight="1">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row>
    <row r="459" ht="15.75" customHeight="1">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row>
    <row r="460" ht="15.75" customHeight="1">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row>
    <row r="461" ht="15.75" customHeight="1">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row>
    <row r="462" ht="15.75" customHeight="1">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row>
    <row r="463" ht="15.75" customHeight="1">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row>
    <row r="464" ht="15.75" customHeight="1">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row>
    <row r="465" ht="15.75" customHeight="1">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row>
    <row r="466" ht="15.75" customHeight="1">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row>
    <row r="467" ht="15.75" customHeight="1">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row>
    <row r="468" ht="15.75" customHeight="1">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row>
    <row r="469" ht="15.75" customHeight="1">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row>
    <row r="470" ht="15.75" customHeight="1">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row>
    <row r="471" ht="15.75" customHeight="1">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row>
    <row r="472" ht="15.75" customHeight="1">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row>
    <row r="473" ht="15.75" customHeight="1">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row>
    <row r="474" ht="15.75" customHeight="1">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row>
    <row r="475" ht="15.75" customHeight="1">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row>
    <row r="476" ht="15.75" customHeight="1">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row>
    <row r="477" ht="15.75" customHeight="1">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row>
    <row r="478" ht="15.75" customHeight="1">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row>
    <row r="479" ht="15.75" customHeight="1">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row>
    <row r="480" ht="15.75" customHeight="1">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row>
    <row r="481" ht="15.75" customHeight="1">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row>
    <row r="482" ht="15.75" customHeight="1">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row>
    <row r="483" ht="15.75" customHeight="1">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row>
    <row r="484" ht="15.75" customHeight="1">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row>
    <row r="485" ht="15.75" customHeight="1">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row>
    <row r="486" ht="15.75" customHeight="1">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row>
    <row r="487" ht="15.75" customHeight="1">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row>
    <row r="488" ht="15.75" customHeight="1">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row>
    <row r="489" ht="15.75" customHeight="1">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row>
    <row r="490" ht="15.75" customHeight="1">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row>
    <row r="491" ht="15.75" customHeight="1">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row>
    <row r="492" ht="15.75" customHeight="1">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row>
    <row r="493" ht="15.75" customHeight="1">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row>
    <row r="494" ht="15.75" customHeight="1">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row>
    <row r="495" ht="15.75" customHeight="1">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row>
    <row r="496" ht="15.75" customHeight="1">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row>
    <row r="497" ht="15.75" customHeight="1">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row>
    <row r="498" ht="15.75" customHeight="1">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row>
    <row r="499" ht="15.75" customHeight="1">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row>
    <row r="500" ht="15.75" customHeight="1">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row>
    <row r="501" ht="15.75" customHeight="1">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row>
    <row r="502" ht="15.75" customHeight="1">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row>
    <row r="503" ht="15.75" customHeight="1">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row>
    <row r="504" ht="15.75" customHeight="1">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row>
    <row r="505" ht="15.75" customHeight="1">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row>
    <row r="506" ht="15.75" customHeight="1">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row>
    <row r="507" ht="15.75" customHeight="1">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row>
    <row r="508" ht="15.75" customHeight="1">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row>
    <row r="509" ht="15.75" customHeight="1">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row>
    <row r="510" ht="15.75" customHeight="1">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row>
    <row r="511" ht="15.75" customHeight="1">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row>
    <row r="512" ht="15.75" customHeight="1">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row>
    <row r="513" ht="15.75" customHeight="1">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row>
    <row r="514" ht="15.75" customHeight="1">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row>
    <row r="515" ht="15.75" customHeight="1">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row>
    <row r="516" ht="15.75" customHeight="1">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row>
    <row r="517" ht="15.75" customHeight="1">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row>
    <row r="518" ht="15.75" customHeight="1">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row>
    <row r="519" ht="15.75" customHeight="1">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row>
    <row r="520" ht="15.75" customHeight="1">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row>
    <row r="521" ht="15.75" customHeight="1">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row>
    <row r="522" ht="15.75" customHeight="1">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row>
    <row r="523" ht="15.75" customHeight="1">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row>
    <row r="524" ht="15.75" customHeight="1">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row>
    <row r="525" ht="15.75" customHeight="1">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row>
    <row r="526" ht="15.75" customHeight="1">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row>
    <row r="527" ht="15.75" customHeight="1">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row>
    <row r="528" ht="15.75" customHeight="1">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row>
    <row r="529" ht="15.75" customHeight="1">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row>
    <row r="530" ht="15.75" customHeight="1">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row>
    <row r="531" ht="15.75" customHeight="1">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row>
    <row r="532" ht="15.75" customHeight="1">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row>
    <row r="533" ht="15.75" customHeight="1">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row>
    <row r="534" ht="15.75" customHeight="1">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row>
    <row r="535" ht="15.75" customHeight="1">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row>
    <row r="536" ht="15.75" customHeight="1">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row>
    <row r="537" ht="15.75" customHeight="1">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row>
    <row r="538" ht="15.75" customHeight="1">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row>
    <row r="539" ht="15.75" customHeight="1">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row>
    <row r="540" ht="15.75" customHeight="1">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row>
    <row r="541" ht="15.75" customHeight="1">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row>
    <row r="542" ht="15.75" customHeight="1">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row>
    <row r="543" ht="15.75" customHeight="1">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row>
    <row r="544" ht="15.75" customHeight="1">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row>
    <row r="545" ht="15.75" customHeight="1">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row>
    <row r="546" ht="15.75" customHeight="1">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row>
    <row r="547" ht="15.75" customHeight="1">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row>
    <row r="548" ht="15.75" customHeight="1">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row>
    <row r="549" ht="15.75" customHeight="1">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row>
    <row r="550" ht="15.75" customHeight="1">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row>
    <row r="551" ht="15.75" customHeight="1">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row>
    <row r="552" ht="15.75" customHeight="1">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row>
    <row r="553" ht="15.75" customHeight="1">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row>
    <row r="554" ht="15.75" customHeight="1">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row>
    <row r="555" ht="15.75" customHeight="1">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row>
    <row r="556" ht="15.75" customHeight="1">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row>
    <row r="557" ht="15.75" customHeight="1">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row>
    <row r="558" ht="15.75" customHeight="1">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row>
    <row r="559" ht="15.75" customHeight="1">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row>
    <row r="560" ht="15.75" customHeight="1">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row>
    <row r="561" ht="15.75" customHeight="1">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row>
    <row r="562" ht="15.75" customHeight="1">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row>
    <row r="563" ht="15.75" customHeight="1">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row>
    <row r="564" ht="15.75" customHeight="1">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row>
    <row r="565" ht="15.75" customHeight="1">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row>
    <row r="566" ht="15.75" customHeight="1">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row>
    <row r="567" ht="15.75" customHeight="1">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row>
    <row r="568" ht="15.75" customHeight="1">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row>
    <row r="569" ht="15.75" customHeight="1">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row>
    <row r="570" ht="15.75" customHeight="1">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row>
    <row r="571" ht="15.75" customHeight="1">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row>
    <row r="572" ht="15.75" customHeight="1">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row>
    <row r="573" ht="15.75" customHeight="1">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row>
    <row r="574" ht="15.75" customHeight="1">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row>
    <row r="575" ht="15.75" customHeight="1">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row>
    <row r="576" ht="15.75" customHeight="1">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row>
    <row r="577" ht="15.75" customHeight="1">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row>
    <row r="578" ht="15.75" customHeight="1">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row>
    <row r="579" ht="15.75" customHeight="1">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row>
    <row r="580" ht="15.75" customHeight="1">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row>
    <row r="581" ht="15.75" customHeight="1">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row>
    <row r="582" ht="15.75" customHeight="1">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row>
    <row r="583" ht="15.75" customHeight="1">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row>
    <row r="584" ht="15.75" customHeight="1">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row>
    <row r="585" ht="15.75" customHeight="1">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row>
    <row r="586" ht="15.75" customHeight="1">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row>
    <row r="587" ht="15.75" customHeight="1">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row>
    <row r="588" ht="15.75" customHeight="1">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row>
    <row r="589" ht="15.75" customHeight="1">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row>
    <row r="590" ht="15.75" customHeight="1">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row>
    <row r="591" ht="15.75" customHeight="1">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row>
    <row r="592" ht="15.75" customHeight="1">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row>
    <row r="593" ht="15.75" customHeight="1">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row>
    <row r="594" ht="15.75" customHeight="1">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row>
    <row r="595" ht="15.75" customHeight="1">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row>
    <row r="596" ht="15.75" customHeight="1">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row>
    <row r="597" ht="15.75" customHeight="1">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row>
    <row r="598" ht="15.75" customHeight="1">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row>
    <row r="599" ht="15.75" customHeight="1">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row>
    <row r="600" ht="15.75" customHeight="1">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row>
    <row r="601" ht="15.75" customHeight="1">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row>
    <row r="602" ht="15.75" customHeight="1">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row>
    <row r="603" ht="15.75" customHeight="1">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row>
    <row r="604" ht="15.75" customHeight="1">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row>
    <row r="605" ht="15.75" customHeight="1">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row>
    <row r="606" ht="15.75" customHeight="1">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row>
    <row r="607" ht="15.75" customHeight="1">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row>
    <row r="608" ht="15.75" customHeight="1">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row>
    <row r="609" ht="15.75" customHeight="1">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row>
    <row r="610" ht="15.75" customHeight="1">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row>
    <row r="611" ht="15.75" customHeight="1">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row>
    <row r="612" ht="15.75" customHeight="1">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row>
    <row r="613" ht="15.75" customHeight="1">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row>
    <row r="614" ht="15.75" customHeight="1">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row>
    <row r="615" ht="15.75" customHeight="1">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row>
    <row r="616" ht="15.75" customHeight="1">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row>
    <row r="617" ht="15.75" customHeight="1">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row>
    <row r="618" ht="15.75" customHeight="1">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row>
    <row r="619" ht="15.75" customHeight="1">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row>
    <row r="620" ht="15.75" customHeight="1">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row>
    <row r="621" ht="15.75" customHeight="1">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row>
    <row r="622" ht="15.75" customHeight="1">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row>
    <row r="623" ht="15.75" customHeight="1">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row>
    <row r="624" ht="15.75" customHeight="1">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row>
    <row r="625" ht="15.75" customHeight="1">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row>
    <row r="626" ht="15.75" customHeight="1">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row>
    <row r="627" ht="15.75" customHeight="1">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row>
    <row r="628" ht="15.75" customHeight="1">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row>
    <row r="629" ht="15.75" customHeight="1">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row>
    <row r="630" ht="15.75" customHeight="1">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row>
    <row r="631" ht="15.75" customHeight="1">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row>
    <row r="632" ht="15.75" customHeight="1">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row>
    <row r="633" ht="15.75" customHeight="1">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row>
    <row r="634" ht="15.75" customHeight="1">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row>
    <row r="635" ht="15.75" customHeight="1">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row>
    <row r="636" ht="15.75" customHeight="1">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row>
    <row r="637" ht="15.75" customHeight="1">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row>
    <row r="638" ht="15.75" customHeight="1">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row>
    <row r="639" ht="15.75" customHeight="1">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row>
    <row r="640" ht="15.75" customHeight="1">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row>
    <row r="641" ht="15.75" customHeight="1">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row>
    <row r="642" ht="15.75" customHeight="1">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row>
    <row r="643" ht="15.75" customHeight="1">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row>
    <row r="644" ht="15.75" customHeight="1">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row>
    <row r="645" ht="15.75" customHeight="1">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row>
    <row r="646" ht="15.75" customHeight="1">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row>
    <row r="647" ht="15.75" customHeight="1">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row>
    <row r="648" ht="15.75" customHeight="1">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row>
    <row r="649" ht="15.75" customHeight="1">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row>
    <row r="650" ht="15.75" customHeight="1">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row>
    <row r="651" ht="15.75" customHeight="1">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row>
    <row r="652" ht="15.75" customHeight="1">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row>
    <row r="653" ht="15.75" customHeight="1">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row>
    <row r="654" ht="15.75" customHeight="1">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row>
    <row r="655" ht="15.75" customHeight="1">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row>
    <row r="656" ht="15.75" customHeight="1">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row>
    <row r="657" ht="15.75" customHeight="1">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row>
    <row r="658" ht="15.75" customHeight="1">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row>
    <row r="659" ht="15.75" customHeight="1">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row>
    <row r="660" ht="15.75" customHeight="1">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row>
    <row r="661" ht="15.75" customHeight="1">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row>
    <row r="662" ht="15.75" customHeight="1">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row>
    <row r="663" ht="15.75" customHeight="1">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row>
    <row r="664" ht="15.75" customHeight="1">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row>
    <row r="665" ht="15.75" customHeight="1">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row>
    <row r="666" ht="15.75" customHeight="1">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row>
    <row r="667" ht="15.75" customHeight="1">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row>
    <row r="668" ht="15.75" customHeight="1">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row>
    <row r="669" ht="15.75" customHeight="1">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row>
    <row r="670" ht="15.75" customHeight="1">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row>
    <row r="671" ht="15.75" customHeight="1">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row>
    <row r="672" ht="15.75" customHeight="1">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row>
    <row r="673" ht="15.75" customHeight="1">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row>
    <row r="674" ht="15.75" customHeight="1">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row>
    <row r="675" ht="15.75" customHeight="1">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row>
    <row r="676" ht="15.75" customHeight="1">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row>
    <row r="677" ht="15.75" customHeight="1">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row>
    <row r="678" ht="15.75" customHeight="1">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row>
    <row r="679" ht="15.75" customHeight="1">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row>
    <row r="680" ht="15.75" customHeight="1">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row>
    <row r="681" ht="15.75" customHeight="1">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row>
    <row r="682" ht="15.75" customHeight="1">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row>
    <row r="683" ht="15.75" customHeight="1">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row>
    <row r="684" ht="15.75" customHeight="1">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row>
    <row r="685" ht="15.75" customHeight="1">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row>
    <row r="686" ht="15.75" customHeight="1">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row>
    <row r="687" ht="15.75" customHeight="1">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row>
    <row r="688" ht="15.75" customHeight="1">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row>
    <row r="689" ht="15.75" customHeight="1">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row>
    <row r="690" ht="15.75" customHeight="1">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row>
    <row r="691" ht="15.75" customHeight="1">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row>
    <row r="692" ht="15.75" customHeight="1">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row>
    <row r="693" ht="15.75" customHeight="1">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row>
    <row r="694" ht="15.75" customHeight="1">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row>
    <row r="695" ht="15.75" customHeight="1">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row>
    <row r="696" ht="15.75" customHeight="1">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row>
    <row r="697" ht="15.75" customHeight="1">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row>
    <row r="698" ht="15.75" customHeight="1">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row>
    <row r="699" ht="15.75" customHeight="1">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row>
    <row r="700" ht="15.75" customHeight="1">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row>
    <row r="701" ht="15.75" customHeight="1">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row>
    <row r="702" ht="15.75" customHeight="1">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row>
    <row r="703" ht="15.75" customHeight="1">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row>
    <row r="704" ht="15.75" customHeight="1">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row>
    <row r="705" ht="15.75" customHeight="1">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row>
    <row r="706" ht="15.75" customHeight="1">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row>
    <row r="707" ht="15.75" customHeight="1">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row>
    <row r="708" ht="15.75" customHeight="1">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row>
    <row r="709" ht="15.75" customHeight="1">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row>
    <row r="710" ht="15.75" customHeight="1">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row>
    <row r="711" ht="15.75" customHeight="1">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row>
    <row r="712" ht="15.75" customHeight="1">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row>
    <row r="713" ht="15.75" customHeight="1">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row>
    <row r="714" ht="15.75" customHeight="1">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row>
    <row r="715" ht="15.75" customHeight="1">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row>
    <row r="716" ht="15.75" customHeight="1">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row>
    <row r="717" ht="15.75" customHeight="1">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row>
    <row r="718" ht="15.75" customHeight="1">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row>
    <row r="719" ht="15.75" customHeight="1">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row>
    <row r="720" ht="15.75" customHeight="1">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row>
    <row r="721" ht="15.75" customHeight="1">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row>
    <row r="722" ht="15.75" customHeight="1">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row>
    <row r="723" ht="15.75" customHeight="1">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row>
    <row r="724" ht="15.75" customHeight="1">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row>
    <row r="725" ht="15.75" customHeight="1">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row>
    <row r="726" ht="15.75" customHeight="1">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row>
    <row r="727" ht="15.75" customHeight="1">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row>
    <row r="728" ht="15.75" customHeight="1">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row>
    <row r="729" ht="15.75" customHeight="1">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row>
    <row r="730" ht="15.75" customHeight="1">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row>
    <row r="731" ht="15.75" customHeight="1">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row>
    <row r="732" ht="15.75" customHeight="1">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row>
    <row r="733" ht="15.75" customHeight="1">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row>
    <row r="734" ht="15.75" customHeight="1">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row>
    <row r="735" ht="15.75" customHeight="1">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row>
    <row r="736" ht="15.75" customHeight="1">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row>
    <row r="737" ht="15.75" customHeight="1">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row>
    <row r="738" ht="15.75" customHeight="1">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row>
    <row r="739" ht="15.75" customHeight="1">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row>
    <row r="740" ht="15.75" customHeight="1">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row>
    <row r="741" ht="15.75" customHeight="1">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row>
    <row r="742" ht="15.75" customHeight="1">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row>
    <row r="743" ht="15.75" customHeight="1">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row>
    <row r="744" ht="15.75" customHeight="1">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row>
    <row r="745" ht="15.75" customHeight="1">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row>
    <row r="746" ht="15.75" customHeight="1">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row>
    <row r="747" ht="15.75" customHeight="1">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row>
    <row r="748" ht="15.75" customHeight="1">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row>
    <row r="749" ht="15.75" customHeight="1">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row>
    <row r="750" ht="15.75" customHeight="1">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row>
    <row r="751" ht="15.75" customHeight="1">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row>
    <row r="752" ht="15.75" customHeight="1">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row>
    <row r="753" ht="15.75" customHeight="1">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row>
    <row r="754" ht="15.75" customHeight="1">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row>
    <row r="755" ht="15.75" customHeight="1">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row>
    <row r="756" ht="15.75" customHeight="1">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row>
    <row r="757" ht="15.75" customHeight="1">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row>
    <row r="758" ht="15.75" customHeight="1">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row>
    <row r="759" ht="15.75" customHeight="1">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row>
    <row r="760" ht="15.75" customHeight="1">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row>
    <row r="761" ht="15.75" customHeight="1">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row>
    <row r="762" ht="15.75" customHeight="1">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row>
    <row r="763" ht="15.75" customHeight="1">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row>
    <row r="764" ht="15.75" customHeight="1">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row>
    <row r="765" ht="15.75" customHeight="1">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row>
    <row r="766" ht="15.75" customHeight="1">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row>
    <row r="767" ht="15.75" customHeight="1">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row>
    <row r="768" ht="15.75" customHeight="1">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row>
    <row r="769" ht="15.75" customHeight="1">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row>
    <row r="770" ht="15.75" customHeight="1">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row>
    <row r="771" ht="15.75" customHeight="1">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row>
    <row r="772" ht="15.75" customHeight="1">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row>
    <row r="773" ht="15.75" customHeight="1">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row>
    <row r="774" ht="15.75" customHeight="1">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row>
    <row r="775" ht="15.75" customHeight="1">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row>
    <row r="776" ht="15.75" customHeight="1">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row>
    <row r="777" ht="15.75" customHeight="1">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row>
    <row r="778" ht="15.75" customHeight="1">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row>
    <row r="779" ht="15.75" customHeight="1">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row>
    <row r="780" ht="15.75" customHeight="1">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row>
    <row r="781" ht="15.75" customHeight="1">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row>
    <row r="782" ht="15.75" customHeight="1">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row>
    <row r="783" ht="15.75" customHeight="1">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row>
    <row r="784" ht="15.75" customHeight="1">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row>
    <row r="785" ht="15.75" customHeight="1">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row>
    <row r="786" ht="15.75" customHeight="1">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row>
    <row r="787" ht="15.75" customHeight="1">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row>
    <row r="788" ht="15.75" customHeight="1">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row>
    <row r="789" ht="15.75" customHeight="1">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row>
    <row r="790" ht="15.75" customHeight="1">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row>
    <row r="791" ht="15.75" customHeight="1">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row>
    <row r="792" ht="15.75" customHeight="1">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row>
    <row r="793" ht="15.75" customHeight="1">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row>
    <row r="794" ht="15.75" customHeight="1">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row>
    <row r="795" ht="15.75" customHeight="1">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row>
    <row r="796" ht="15.75" customHeight="1">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row>
    <row r="797" ht="15.75" customHeight="1">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row>
    <row r="798" ht="15.75" customHeight="1">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row>
    <row r="799" ht="15.75" customHeight="1">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row>
    <row r="800" ht="15.75" customHeight="1">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row>
    <row r="801" ht="15.75" customHeight="1">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row>
    <row r="802" ht="15.75" customHeight="1">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row>
    <row r="803" ht="15.75" customHeight="1">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row>
    <row r="804" ht="15.75" customHeight="1">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row>
    <row r="805" ht="15.75" customHeight="1">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row>
    <row r="806" ht="15.75" customHeight="1">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row>
    <row r="807" ht="15.75" customHeight="1">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row>
    <row r="808" ht="15.75" customHeight="1">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row>
    <row r="809" ht="15.75" customHeight="1">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row>
    <row r="810" ht="15.75" customHeight="1">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row>
    <row r="811" ht="15.75" customHeight="1">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row>
    <row r="812" ht="15.75" customHeight="1">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row>
    <row r="813" ht="15.75" customHeight="1">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row>
    <row r="814" ht="15.75" customHeight="1">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row>
    <row r="815" ht="15.75" customHeight="1">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row>
    <row r="816" ht="15.75" customHeight="1">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row>
    <row r="817" ht="15.75" customHeight="1">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row>
    <row r="818" ht="15.75" customHeight="1">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row>
    <row r="819" ht="15.75" customHeight="1">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row>
    <row r="820" ht="15.75" customHeight="1">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row>
    <row r="821" ht="15.75" customHeight="1">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row>
    <row r="822" ht="15.75" customHeight="1">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row>
    <row r="823" ht="15.75" customHeight="1">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row>
    <row r="824" ht="15.75" customHeight="1">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row>
    <row r="825" ht="15.75" customHeight="1">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row>
    <row r="826" ht="15.75" customHeight="1">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row>
    <row r="827" ht="15.75" customHeight="1">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row>
    <row r="828" ht="15.75" customHeight="1">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row>
    <row r="829" ht="15.75" customHeight="1">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row>
    <row r="830" ht="15.75" customHeight="1">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row>
    <row r="831" ht="15.75" customHeight="1">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row>
    <row r="832" ht="15.75" customHeight="1">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row>
    <row r="833" ht="15.75" customHeight="1">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row>
    <row r="834" ht="15.75" customHeight="1">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row>
    <row r="835" ht="15.75" customHeight="1">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row>
    <row r="836" ht="15.75" customHeight="1">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row>
    <row r="837" ht="15.75" customHeight="1">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row>
    <row r="838" ht="15.75" customHeight="1">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row>
    <row r="839" ht="15.75" customHeight="1">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row>
    <row r="840" ht="15.75" customHeight="1">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row>
    <row r="841" ht="15.75" customHeight="1">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row>
    <row r="842" ht="15.75" customHeight="1">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row>
    <row r="843" ht="15.75" customHeight="1">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row>
    <row r="844" ht="15.75" customHeight="1">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row>
    <row r="845" ht="15.75" customHeight="1">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row>
    <row r="846" ht="15.75" customHeight="1">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row>
    <row r="847" ht="15.75" customHeight="1">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row>
    <row r="848" ht="15.75" customHeight="1">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row>
    <row r="849" ht="15.75" customHeight="1">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row>
    <row r="850" ht="15.75" customHeight="1">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row>
    <row r="851" ht="15.75" customHeight="1">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row>
    <row r="852" ht="15.75" customHeight="1">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row>
    <row r="853" ht="15.75" customHeight="1">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row>
    <row r="854" ht="15.75" customHeight="1">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row>
    <row r="855" ht="15.75" customHeight="1">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row>
    <row r="856" ht="15.75" customHeight="1">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row>
    <row r="857" ht="15.75" customHeight="1">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row>
    <row r="858" ht="15.75" customHeight="1">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row>
    <row r="859" ht="15.75" customHeight="1">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row>
    <row r="860" ht="15.75" customHeight="1">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row>
    <row r="861" ht="15.75" customHeight="1">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row>
    <row r="862" ht="15.75" customHeight="1">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row>
    <row r="863" ht="15.75" customHeight="1">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row>
    <row r="864" ht="15.75" customHeight="1">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row>
    <row r="865" ht="15.75" customHeight="1">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row>
    <row r="866" ht="15.75" customHeight="1">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row>
    <row r="867" ht="15.75" customHeight="1">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row>
    <row r="868" ht="15.75" customHeight="1">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row>
    <row r="869" ht="15.75" customHeight="1">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row>
    <row r="870" ht="15.75" customHeight="1">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row>
    <row r="871" ht="15.75" customHeight="1">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row>
    <row r="872" ht="15.75" customHeight="1">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row>
    <row r="873" ht="15.75" customHeight="1">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row>
    <row r="874" ht="15.75" customHeight="1">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row>
    <row r="875" ht="15.75" customHeight="1">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row>
    <row r="876" ht="15.75" customHeight="1">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row>
    <row r="877" ht="15.75" customHeight="1">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row>
    <row r="878" ht="15.75" customHeight="1">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row>
    <row r="879" ht="15.75" customHeight="1">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row>
    <row r="880" ht="15.75" customHeight="1">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row>
    <row r="881" ht="15.75" customHeight="1">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row>
    <row r="882" ht="15.75" customHeight="1">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row>
    <row r="883" ht="15.75" customHeight="1">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row>
    <row r="884" ht="15.75" customHeight="1">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row>
    <row r="885" ht="15.75" customHeight="1">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row>
    <row r="886" ht="15.75" customHeight="1">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row>
    <row r="887" ht="15.75" customHeight="1">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row>
    <row r="888" ht="15.75" customHeight="1">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row>
    <row r="889" ht="15.75" customHeight="1">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row>
    <row r="890" ht="15.75" customHeight="1">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row>
    <row r="891" ht="15.75" customHeight="1">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row>
    <row r="892" ht="15.75" customHeight="1">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row>
    <row r="893" ht="15.75" customHeight="1">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row>
    <row r="894" ht="15.75" customHeight="1">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row>
    <row r="895" ht="15.75" customHeight="1">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row>
    <row r="896" ht="15.75" customHeight="1">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row>
    <row r="897" ht="15.75" customHeight="1">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row>
    <row r="898" ht="15.75" customHeight="1">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row>
    <row r="899" ht="15.75" customHeight="1">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row>
    <row r="900" ht="15.75" customHeight="1">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row>
    <row r="901" ht="15.75" customHeight="1">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row>
    <row r="902" ht="15.75" customHeight="1">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row>
    <row r="903" ht="15.75" customHeight="1">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row>
    <row r="904" ht="15.75" customHeight="1">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row>
    <row r="905" ht="15.75" customHeight="1">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row>
    <row r="906" ht="15.75" customHeight="1">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row>
    <row r="907" ht="15.75" customHeight="1">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row>
    <row r="908" ht="15.75" customHeight="1">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row>
    <row r="909" ht="15.75" customHeight="1">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row>
    <row r="910" ht="15.75" customHeight="1">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row>
    <row r="911" ht="15.75" customHeight="1">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row>
    <row r="912" ht="15.75" customHeight="1">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row>
    <row r="913" ht="15.75" customHeight="1">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row>
    <row r="914" ht="15.75" customHeight="1">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row>
    <row r="915" ht="15.75" customHeight="1">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row>
    <row r="916" ht="15.75" customHeight="1">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row>
    <row r="917" ht="15.75" customHeight="1">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row>
    <row r="918" ht="15.75" customHeight="1">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row>
    <row r="919" ht="15.75" customHeight="1">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row>
    <row r="920" ht="15.75" customHeight="1">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row>
    <row r="921" ht="15.75" customHeight="1">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row>
    <row r="922" ht="15.75" customHeight="1">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row>
    <row r="923" ht="15.75" customHeight="1">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row>
    <row r="924" ht="15.75" customHeight="1">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row>
    <row r="925" ht="15.75" customHeight="1">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row>
    <row r="926" ht="15.75" customHeight="1">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row>
    <row r="927" ht="15.75" customHeight="1">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row>
    <row r="928" ht="15.75" customHeight="1">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row>
    <row r="929" ht="15.75" customHeight="1">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row>
    <row r="930" ht="15.75" customHeight="1">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row>
    <row r="931" ht="15.75" customHeight="1">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row>
    <row r="932" ht="15.75" customHeight="1">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row>
    <row r="933" ht="15.75" customHeight="1">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row>
    <row r="934" ht="15.75" customHeight="1">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row>
    <row r="935" ht="15.75" customHeight="1">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row>
    <row r="936" ht="15.75" customHeight="1">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row>
    <row r="937" ht="15.75" customHeight="1">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row>
    <row r="938" ht="15.75" customHeight="1">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row>
    <row r="939" ht="15.75" customHeight="1">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row>
    <row r="940" ht="15.75" customHeight="1">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row>
    <row r="941" ht="15.75" customHeight="1">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row>
    <row r="942" ht="15.75" customHeight="1">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row>
    <row r="943" ht="15.75" customHeight="1">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row>
    <row r="944" ht="15.75" customHeight="1">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row>
    <row r="945" ht="15.75" customHeight="1">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row>
    <row r="946" ht="15.75" customHeight="1">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row>
    <row r="947" ht="15.75" customHeight="1">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row>
    <row r="948" ht="15.75" customHeight="1">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row>
    <row r="949" ht="15.75" customHeight="1">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row>
    <row r="950" ht="15.75" customHeight="1">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row>
    <row r="951" ht="15.75" customHeight="1">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row>
    <row r="952" ht="15.75" customHeight="1">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row>
    <row r="953" ht="15.75" customHeight="1">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row>
    <row r="954" ht="15.75" customHeight="1">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row>
    <row r="955" ht="15.75" customHeight="1">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row>
    <row r="956" ht="15.75" customHeight="1">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row>
    <row r="957" ht="15.75" customHeight="1">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row>
    <row r="958" ht="15.75" customHeight="1">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row>
    <row r="959" ht="15.75" customHeight="1">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row>
    <row r="960" ht="15.75" customHeight="1">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row>
    <row r="961" ht="15.75" customHeight="1">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row>
    <row r="962" ht="15.75" customHeight="1">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row>
    <row r="963" ht="15.75" customHeight="1">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row>
    <row r="964" ht="15.75" customHeight="1">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row>
    <row r="965" ht="15.75" customHeight="1">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row>
    <row r="966" ht="15.75" customHeight="1">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row>
    <row r="967" ht="15.75" customHeight="1">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row>
    <row r="968" ht="15.75" customHeight="1">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row>
    <row r="969" ht="15.75" customHeight="1">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row>
    <row r="970" ht="15.75" customHeight="1">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row>
    <row r="971" ht="15.75" customHeight="1">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row>
    <row r="972" ht="15.75" customHeight="1">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row>
    <row r="973" ht="15.75" customHeight="1">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row>
    <row r="974" ht="15.75" customHeight="1">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row>
    <row r="975" ht="15.75" customHeight="1">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row>
    <row r="976" ht="15.75" customHeight="1">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row>
    <row r="977" ht="15.75" customHeight="1">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row>
    <row r="978" ht="15.75" customHeight="1">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row>
    <row r="979" ht="15.75" customHeight="1">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row>
    <row r="980" ht="15.75" customHeight="1">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row>
    <row r="981" ht="15.75" customHeight="1">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row>
    <row r="982" ht="15.75" customHeight="1">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row>
    <row r="983" ht="15.75" customHeight="1">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row>
    <row r="984" ht="15.75" customHeight="1">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row>
    <row r="985" ht="15.75" customHeight="1">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row>
    <row r="986" ht="15.75" customHeight="1">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row>
    <row r="987" ht="15.75" customHeight="1">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row>
    <row r="988" ht="15.75" customHeight="1">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row>
    <row r="989" ht="15.75" customHeight="1">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row>
    <row r="990" ht="15.75" customHeight="1">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row>
    <row r="991" ht="15.75" customHeight="1">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row>
    <row r="992" ht="15.75" customHeight="1">
      <c r="A992" s="133"/>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row>
    <row r="993" ht="15.75" customHeight="1">
      <c r="A993" s="133"/>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row>
    <row r="994" ht="15.75" customHeight="1">
      <c r="A994" s="133"/>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row>
    <row r="995" ht="15.75" customHeight="1">
      <c r="A995" s="133"/>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row>
    <row r="996" ht="15.75" customHeight="1">
      <c r="A996" s="133"/>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row>
    <row r="997" ht="15.75" customHeight="1">
      <c r="A997" s="133"/>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row>
    <row r="998" ht="15.75" customHeight="1">
      <c r="A998" s="133"/>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row>
    <row r="999" ht="15.75" customHeight="1">
      <c r="A999" s="133"/>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row>
    <row r="1000" ht="15.75" customHeight="1">
      <c r="A1000" s="133"/>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sheetData>
  <mergeCells count="9">
    <mergeCell ref="B20:F20"/>
    <mergeCell ref="B21:F21"/>
    <mergeCell ref="B1:C1"/>
    <mergeCell ref="G1:H1"/>
    <mergeCell ref="A15:A16"/>
    <mergeCell ref="B15:F16"/>
    <mergeCell ref="B17:F17"/>
    <mergeCell ref="B18:F18"/>
    <mergeCell ref="B19:F19"/>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0.44"/>
    <col customWidth="1" min="4" max="4" width="15.78"/>
  </cols>
  <sheetData>
    <row r="1">
      <c r="A1" s="150" t="s">
        <v>127</v>
      </c>
      <c r="B1" s="151"/>
      <c r="C1" s="151"/>
      <c r="D1" s="151"/>
      <c r="E1" s="151"/>
      <c r="F1" s="151"/>
      <c r="G1" s="151"/>
      <c r="H1" s="151"/>
      <c r="I1" s="151"/>
      <c r="J1" s="151"/>
      <c r="K1" s="151"/>
      <c r="L1" s="151"/>
      <c r="M1" s="151"/>
      <c r="N1" s="151"/>
      <c r="O1" s="151"/>
      <c r="P1" s="151"/>
      <c r="Q1" s="151"/>
      <c r="R1" s="151"/>
      <c r="S1" s="151"/>
      <c r="T1" s="151"/>
      <c r="U1" s="151"/>
      <c r="V1" s="151"/>
      <c r="W1" s="151"/>
      <c r="X1" s="151"/>
      <c r="Y1" s="151"/>
      <c r="Z1" s="151"/>
    </row>
    <row r="2">
      <c r="A2" s="151"/>
      <c r="B2" s="152"/>
      <c r="C2" s="153"/>
      <c r="D2" s="151"/>
      <c r="E2" s="151"/>
      <c r="F2" s="151"/>
      <c r="G2" s="151"/>
      <c r="H2" s="151"/>
      <c r="I2" s="151"/>
      <c r="J2" s="151"/>
      <c r="K2" s="151"/>
      <c r="L2" s="151"/>
      <c r="M2" s="151"/>
      <c r="N2" s="151"/>
      <c r="O2" s="151"/>
      <c r="P2" s="151"/>
      <c r="Q2" s="151"/>
      <c r="R2" s="151"/>
      <c r="S2" s="151"/>
      <c r="T2" s="151"/>
      <c r="U2" s="151"/>
      <c r="V2" s="151"/>
      <c r="W2" s="151"/>
      <c r="X2" s="151"/>
      <c r="Y2" s="151"/>
      <c r="Z2" s="151"/>
    </row>
    <row r="3">
      <c r="A3" s="144" t="s">
        <v>128</v>
      </c>
      <c r="B3" s="152"/>
      <c r="C3" s="151"/>
      <c r="D3" s="151"/>
      <c r="E3" s="151"/>
      <c r="F3" s="151"/>
      <c r="G3" s="151"/>
      <c r="H3" s="151"/>
      <c r="I3" s="151"/>
      <c r="J3" s="151"/>
      <c r="K3" s="151"/>
      <c r="L3" s="151"/>
      <c r="M3" s="151"/>
      <c r="N3" s="151"/>
      <c r="O3" s="151"/>
      <c r="P3" s="151"/>
      <c r="Q3" s="151"/>
      <c r="R3" s="151"/>
      <c r="S3" s="151"/>
      <c r="T3" s="151"/>
      <c r="U3" s="151"/>
      <c r="V3" s="151"/>
      <c r="W3" s="151"/>
      <c r="X3" s="151"/>
      <c r="Y3" s="151"/>
      <c r="Z3" s="151"/>
    </row>
    <row r="4">
      <c r="A4" s="151" t="s">
        <v>129</v>
      </c>
      <c r="B4" s="154">
        <v>38.0</v>
      </c>
      <c r="C4" s="151" t="s">
        <v>130</v>
      </c>
      <c r="D4" s="151" t="s">
        <v>131</v>
      </c>
      <c r="E4" s="151"/>
      <c r="F4" s="151"/>
      <c r="G4" s="151"/>
      <c r="H4" s="151"/>
      <c r="I4" s="151"/>
      <c r="J4" s="151"/>
      <c r="K4" s="151"/>
      <c r="L4" s="151"/>
      <c r="M4" s="151"/>
      <c r="N4" s="151"/>
      <c r="O4" s="151"/>
      <c r="P4" s="151"/>
      <c r="Q4" s="151"/>
      <c r="R4" s="151"/>
      <c r="S4" s="151"/>
      <c r="T4" s="151"/>
      <c r="U4" s="151"/>
      <c r="V4" s="151"/>
      <c r="W4" s="151"/>
      <c r="X4" s="151"/>
      <c r="Y4" s="151"/>
      <c r="Z4" s="151"/>
    </row>
    <row r="5">
      <c r="A5" s="155" t="s">
        <v>132</v>
      </c>
      <c r="B5" s="156">
        <v>9800.0</v>
      </c>
      <c r="C5" s="151" t="s">
        <v>104</v>
      </c>
      <c r="D5" s="157" t="s">
        <v>133</v>
      </c>
      <c r="E5" s="151"/>
      <c r="F5" s="151"/>
      <c r="G5" s="151"/>
      <c r="H5" s="151"/>
      <c r="I5" s="151"/>
      <c r="J5" s="151"/>
      <c r="K5" s="151"/>
      <c r="L5" s="151"/>
      <c r="M5" s="151"/>
      <c r="N5" s="151"/>
      <c r="O5" s="151"/>
      <c r="P5" s="151"/>
      <c r="Q5" s="151"/>
      <c r="R5" s="151"/>
      <c r="S5" s="151"/>
      <c r="T5" s="151"/>
      <c r="U5" s="151"/>
      <c r="V5" s="151"/>
      <c r="W5" s="151"/>
      <c r="X5" s="151"/>
      <c r="Y5" s="151"/>
      <c r="Z5" s="151"/>
    </row>
    <row r="6">
      <c r="A6" s="155" t="s">
        <v>134</v>
      </c>
      <c r="B6" s="158">
        <v>3980.0</v>
      </c>
      <c r="C6" s="151" t="s">
        <v>104</v>
      </c>
      <c r="D6" s="157" t="s">
        <v>135</v>
      </c>
      <c r="E6" s="152"/>
      <c r="F6" s="151"/>
      <c r="G6" s="151"/>
      <c r="H6" s="151"/>
      <c r="I6" s="151"/>
      <c r="J6" s="151"/>
      <c r="K6" s="151"/>
      <c r="L6" s="151"/>
      <c r="M6" s="151"/>
      <c r="N6" s="151"/>
      <c r="O6" s="151"/>
      <c r="P6" s="151"/>
      <c r="Q6" s="151"/>
      <c r="R6" s="151"/>
      <c r="S6" s="151"/>
      <c r="T6" s="151"/>
      <c r="U6" s="151"/>
      <c r="V6" s="151"/>
      <c r="W6" s="151"/>
      <c r="X6" s="151"/>
      <c r="Y6" s="151"/>
      <c r="Z6" s="151"/>
    </row>
    <row r="7">
      <c r="A7" s="155" t="s">
        <v>136</v>
      </c>
      <c r="B7" s="156">
        <v>19800.0</v>
      </c>
      <c r="C7" s="151" t="s">
        <v>104</v>
      </c>
      <c r="D7" s="157" t="s">
        <v>137</v>
      </c>
      <c r="E7" s="152"/>
      <c r="F7" s="151"/>
      <c r="G7" s="151"/>
      <c r="H7" s="151"/>
      <c r="I7" s="151"/>
      <c r="J7" s="151"/>
      <c r="K7" s="151"/>
      <c r="L7" s="151"/>
      <c r="M7" s="151"/>
      <c r="N7" s="151"/>
      <c r="O7" s="151"/>
      <c r="P7" s="151"/>
      <c r="Q7" s="151"/>
      <c r="R7" s="151"/>
      <c r="S7" s="151"/>
      <c r="T7" s="151"/>
      <c r="U7" s="151"/>
      <c r="V7" s="151"/>
      <c r="W7" s="151"/>
      <c r="X7" s="151"/>
      <c r="Y7" s="151"/>
      <c r="Z7" s="151"/>
    </row>
    <row r="8">
      <c r="A8" s="151"/>
      <c r="B8" s="151"/>
      <c r="C8" s="151"/>
      <c r="D8" s="159"/>
      <c r="E8" s="151"/>
      <c r="F8" s="151"/>
      <c r="G8" s="151"/>
      <c r="H8" s="151"/>
      <c r="I8" s="151"/>
      <c r="J8" s="151"/>
      <c r="K8" s="151"/>
      <c r="L8" s="151"/>
      <c r="M8" s="151"/>
      <c r="N8" s="151"/>
      <c r="O8" s="151"/>
      <c r="P8" s="151"/>
      <c r="Q8" s="151"/>
      <c r="R8" s="151"/>
      <c r="S8" s="151"/>
      <c r="T8" s="151"/>
      <c r="U8" s="151"/>
      <c r="V8" s="151"/>
      <c r="W8" s="151"/>
      <c r="X8" s="151"/>
      <c r="Y8" s="151"/>
      <c r="Z8" s="151"/>
    </row>
    <row r="9">
      <c r="A9" s="151"/>
      <c r="B9" s="151"/>
      <c r="C9" s="151"/>
      <c r="D9" s="151"/>
      <c r="E9" s="151"/>
      <c r="F9" s="151"/>
      <c r="G9" s="151"/>
      <c r="H9" s="151"/>
      <c r="I9" s="151"/>
      <c r="J9" s="151"/>
      <c r="K9" s="151"/>
      <c r="L9" s="151"/>
      <c r="M9" s="151"/>
      <c r="N9" s="151"/>
      <c r="O9" s="151"/>
      <c r="P9" s="151"/>
      <c r="Q9" s="151"/>
      <c r="R9" s="151"/>
      <c r="S9" s="151"/>
      <c r="T9" s="151"/>
      <c r="U9" s="151"/>
      <c r="V9" s="151"/>
      <c r="W9" s="151"/>
      <c r="X9" s="151"/>
      <c r="Y9" s="151"/>
      <c r="Z9" s="151"/>
    </row>
    <row r="10">
      <c r="A10" s="160" t="s">
        <v>138</v>
      </c>
      <c r="B10" s="161">
        <f>B5*B4+((B6/10)*B4)+B7</f>
        <v>407324</v>
      </c>
      <c r="D10" s="162" t="s">
        <v>104</v>
      </c>
      <c r="E10" s="151"/>
      <c r="F10" s="152"/>
      <c r="G10" s="151"/>
      <c r="H10" s="151"/>
      <c r="I10" s="151"/>
      <c r="J10" s="151"/>
      <c r="K10" s="151"/>
      <c r="L10" s="151"/>
      <c r="M10" s="151"/>
      <c r="N10" s="151"/>
      <c r="O10" s="151"/>
      <c r="P10" s="151"/>
      <c r="Q10" s="151"/>
      <c r="R10" s="151"/>
      <c r="S10" s="151"/>
      <c r="T10" s="151"/>
      <c r="U10" s="151"/>
      <c r="V10" s="151"/>
      <c r="W10" s="151"/>
      <c r="X10" s="151"/>
      <c r="Y10" s="151"/>
      <c r="Z10" s="151"/>
    </row>
    <row r="11">
      <c r="A11" s="151"/>
      <c r="B11" s="159"/>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row>
    <row r="12">
      <c r="A12" s="151" t="s">
        <v>139</v>
      </c>
      <c r="B12" s="152"/>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1"/>
    </row>
    <row r="13">
      <c r="A13" s="151" t="s">
        <v>140</v>
      </c>
      <c r="B13" s="163">
        <v>60000.0</v>
      </c>
      <c r="C13" s="164" t="s">
        <v>141</v>
      </c>
      <c r="D13" s="151"/>
      <c r="E13" s="151"/>
      <c r="F13" s="151"/>
      <c r="G13" s="151"/>
      <c r="H13" s="151"/>
      <c r="I13" s="151"/>
      <c r="J13" s="151"/>
      <c r="K13" s="151"/>
      <c r="L13" s="151"/>
      <c r="M13" s="151"/>
      <c r="N13" s="151"/>
      <c r="O13" s="151"/>
      <c r="P13" s="151"/>
      <c r="Q13" s="151"/>
      <c r="R13" s="151"/>
      <c r="S13" s="151"/>
      <c r="T13" s="151"/>
      <c r="U13" s="151"/>
      <c r="V13" s="151"/>
      <c r="W13" s="151"/>
      <c r="X13" s="151"/>
      <c r="Y13" s="151"/>
      <c r="Z13" s="151"/>
    </row>
    <row r="14">
      <c r="A14" s="151" t="s">
        <v>142</v>
      </c>
      <c r="B14" s="163">
        <v>30000.0</v>
      </c>
      <c r="C14" s="151" t="s">
        <v>143</v>
      </c>
      <c r="D14" s="151"/>
      <c r="E14" s="151"/>
      <c r="F14" s="151"/>
      <c r="G14" s="151"/>
      <c r="H14" s="151"/>
      <c r="I14" s="151"/>
      <c r="J14" s="151"/>
      <c r="K14" s="151"/>
      <c r="L14" s="151"/>
      <c r="M14" s="151"/>
      <c r="N14" s="151"/>
      <c r="O14" s="151"/>
      <c r="P14" s="151"/>
      <c r="Q14" s="151"/>
      <c r="R14" s="151"/>
      <c r="S14" s="151"/>
      <c r="T14" s="151"/>
      <c r="U14" s="151"/>
      <c r="V14" s="151"/>
      <c r="W14" s="151"/>
      <c r="X14" s="151"/>
      <c r="Y14" s="151"/>
      <c r="Z14" s="151"/>
    </row>
    <row r="15">
      <c r="A15" s="151"/>
      <c r="B15" s="151"/>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row>
    <row r="16">
      <c r="A16" s="151"/>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row>
    <row r="17">
      <c r="A17" s="165" t="s">
        <v>144</v>
      </c>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row>
    <row r="18">
      <c r="A18" s="151" t="s">
        <v>129</v>
      </c>
      <c r="B18" s="154">
        <v>20.0</v>
      </c>
      <c r="C18" s="151" t="s">
        <v>130</v>
      </c>
      <c r="D18" s="151" t="s">
        <v>131</v>
      </c>
      <c r="E18" s="151"/>
      <c r="F18" s="151"/>
      <c r="G18" s="151"/>
      <c r="H18" s="151"/>
      <c r="I18" s="151"/>
      <c r="J18" s="151"/>
      <c r="K18" s="151"/>
      <c r="L18" s="151"/>
      <c r="M18" s="151"/>
      <c r="N18" s="151"/>
      <c r="O18" s="151"/>
      <c r="P18" s="151"/>
      <c r="Q18" s="151"/>
      <c r="R18" s="151"/>
      <c r="S18" s="151"/>
      <c r="T18" s="151"/>
      <c r="U18" s="151"/>
      <c r="V18" s="151"/>
      <c r="W18" s="151"/>
      <c r="X18" s="151"/>
      <c r="Y18" s="151"/>
      <c r="Z18" s="151"/>
    </row>
    <row r="19">
      <c r="A19" s="155" t="s">
        <v>132</v>
      </c>
      <c r="B19" s="156">
        <v>11800.0</v>
      </c>
      <c r="C19" s="151" t="s">
        <v>104</v>
      </c>
      <c r="D19" s="164" t="s">
        <v>145</v>
      </c>
      <c r="E19" s="151"/>
      <c r="F19" s="151"/>
      <c r="G19" s="151"/>
      <c r="H19" s="151"/>
      <c r="I19" s="151"/>
      <c r="J19" s="151"/>
      <c r="K19" s="151"/>
      <c r="L19" s="151"/>
      <c r="M19" s="151"/>
      <c r="N19" s="151"/>
      <c r="O19" s="151"/>
      <c r="P19" s="151"/>
      <c r="Q19" s="151"/>
      <c r="R19" s="151"/>
      <c r="S19" s="151"/>
      <c r="T19" s="151"/>
      <c r="U19" s="151"/>
      <c r="V19" s="151"/>
      <c r="W19" s="151"/>
      <c r="X19" s="151"/>
      <c r="Y19" s="151"/>
      <c r="Z19" s="151"/>
    </row>
    <row r="20">
      <c r="A20" s="155" t="s">
        <v>134</v>
      </c>
      <c r="B20" s="158">
        <v>3980.0</v>
      </c>
      <c r="C20" s="151" t="s">
        <v>104</v>
      </c>
      <c r="D20" s="164" t="s">
        <v>135</v>
      </c>
      <c r="E20" s="151"/>
      <c r="F20" s="151"/>
      <c r="G20" s="151"/>
      <c r="H20" s="151"/>
      <c r="I20" s="151"/>
      <c r="J20" s="151"/>
      <c r="K20" s="151"/>
      <c r="L20" s="151"/>
      <c r="M20" s="151"/>
      <c r="N20" s="151"/>
      <c r="O20" s="151"/>
      <c r="P20" s="151"/>
      <c r="Q20" s="151"/>
      <c r="R20" s="151"/>
      <c r="S20" s="151"/>
      <c r="T20" s="151"/>
      <c r="U20" s="151"/>
      <c r="V20" s="151"/>
      <c r="W20" s="151"/>
      <c r="X20" s="151"/>
      <c r="Y20" s="151"/>
      <c r="Z20" s="151"/>
    </row>
    <row r="21">
      <c r="A21" s="155" t="s">
        <v>136</v>
      </c>
      <c r="B21" s="166"/>
      <c r="C21" s="151" t="s">
        <v>104</v>
      </c>
      <c r="D21" s="151"/>
      <c r="E21" s="151"/>
      <c r="F21" s="151"/>
      <c r="G21" s="151"/>
      <c r="H21" s="151"/>
      <c r="I21" s="151"/>
      <c r="J21" s="151"/>
      <c r="K21" s="151"/>
      <c r="L21" s="151"/>
      <c r="M21" s="151"/>
      <c r="N21" s="151"/>
      <c r="O21" s="151"/>
      <c r="P21" s="151"/>
      <c r="Q21" s="151"/>
      <c r="R21" s="151"/>
      <c r="S21" s="151"/>
      <c r="T21" s="151"/>
      <c r="U21" s="151"/>
      <c r="V21" s="151"/>
      <c r="W21" s="151"/>
      <c r="X21" s="151"/>
      <c r="Y21" s="151"/>
      <c r="Z21" s="151"/>
    </row>
    <row r="22">
      <c r="A22" s="15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row>
    <row r="23">
      <c r="A23" s="160" t="s">
        <v>146</v>
      </c>
      <c r="B23" s="161">
        <f>B19*B18+((B20/10)*B18)+B21</f>
        <v>243960</v>
      </c>
      <c r="D23" s="162" t="s">
        <v>104</v>
      </c>
      <c r="E23" s="151"/>
      <c r="F23" s="151"/>
      <c r="G23" s="151"/>
      <c r="H23" s="151"/>
      <c r="I23" s="151"/>
      <c r="J23" s="151"/>
      <c r="K23" s="151"/>
      <c r="L23" s="151"/>
      <c r="M23" s="151"/>
      <c r="N23" s="151"/>
      <c r="O23" s="151"/>
      <c r="P23" s="151"/>
      <c r="Q23" s="151"/>
      <c r="R23" s="151"/>
      <c r="S23" s="151"/>
      <c r="T23" s="151"/>
      <c r="U23" s="151"/>
      <c r="V23" s="151"/>
      <c r="W23" s="151"/>
      <c r="X23" s="151"/>
      <c r="Y23" s="151"/>
      <c r="Z23" s="151"/>
    </row>
    <row r="24">
      <c r="A24" s="151"/>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row>
    <row r="25">
      <c r="A25" s="167" t="s">
        <v>147</v>
      </c>
      <c r="B25" s="161">
        <f>B10+(B23*4)</f>
        <v>1383164</v>
      </c>
      <c r="D25" s="162" t="s">
        <v>104</v>
      </c>
      <c r="E25" s="168"/>
      <c r="F25" s="168"/>
      <c r="G25" s="168"/>
      <c r="H25" s="168"/>
      <c r="I25" s="168"/>
      <c r="J25" s="168"/>
      <c r="K25" s="168"/>
      <c r="L25" s="168"/>
      <c r="M25" s="168"/>
      <c r="N25" s="168"/>
      <c r="O25" s="168"/>
      <c r="P25" s="168"/>
      <c r="Q25" s="168"/>
      <c r="R25" s="168"/>
      <c r="S25" s="168"/>
      <c r="T25" s="168"/>
      <c r="U25" s="168"/>
      <c r="V25" s="168"/>
      <c r="W25" s="168"/>
      <c r="X25" s="168"/>
      <c r="Y25" s="168"/>
      <c r="Z25" s="168"/>
    </row>
    <row r="26">
      <c r="A26" s="168"/>
      <c r="B26" s="168"/>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row>
    <row r="27">
      <c r="A27" s="167" t="s">
        <v>148</v>
      </c>
      <c r="B27" s="161">
        <f>simulator!A55*4</f>
        <v>45085096</v>
      </c>
      <c r="D27" s="162" t="s">
        <v>104</v>
      </c>
      <c r="E27" s="169" t="s">
        <v>149</v>
      </c>
      <c r="F27" s="168"/>
      <c r="G27" s="168"/>
      <c r="H27" s="168"/>
      <c r="I27" s="168"/>
      <c r="J27" s="168"/>
      <c r="K27" s="168"/>
      <c r="L27" s="168"/>
      <c r="M27" s="168"/>
      <c r="N27" s="168"/>
      <c r="O27" s="168"/>
      <c r="P27" s="168"/>
      <c r="Q27" s="168"/>
      <c r="R27" s="168"/>
      <c r="S27" s="168"/>
      <c r="T27" s="168"/>
      <c r="U27" s="168"/>
      <c r="V27" s="168"/>
      <c r="W27" s="168"/>
      <c r="X27" s="168"/>
      <c r="Y27" s="168"/>
      <c r="Z27" s="168"/>
    </row>
    <row r="28">
      <c r="A28" s="168"/>
      <c r="B28" s="168"/>
      <c r="C28" s="168"/>
      <c r="D28" s="168"/>
      <c r="E28" s="168"/>
      <c r="F28" s="168"/>
      <c r="G28" s="168"/>
      <c r="H28" s="168"/>
      <c r="I28" s="168"/>
      <c r="J28" s="168"/>
      <c r="K28" s="168"/>
      <c r="L28" s="168"/>
      <c r="M28" s="168"/>
      <c r="N28" s="168"/>
      <c r="O28" s="168"/>
      <c r="P28" s="168"/>
      <c r="Q28" s="168"/>
      <c r="R28" s="168"/>
      <c r="S28" s="168"/>
      <c r="T28" s="168"/>
      <c r="U28" s="168"/>
      <c r="V28" s="168"/>
      <c r="W28" s="168"/>
      <c r="X28" s="168"/>
      <c r="Y28" s="168"/>
      <c r="Z28" s="168"/>
    </row>
    <row r="29">
      <c r="A29" s="167" t="s">
        <v>150</v>
      </c>
      <c r="B29" s="161">
        <f>'乳房炎による損失'!B21*2</f>
        <v>19429268.3</v>
      </c>
      <c r="D29" s="162" t="s">
        <v>104</v>
      </c>
      <c r="E29" s="169" t="s">
        <v>151</v>
      </c>
      <c r="F29" s="168"/>
      <c r="G29" s="168"/>
      <c r="H29" s="168"/>
      <c r="I29" s="168"/>
      <c r="J29" s="168"/>
      <c r="K29" s="168"/>
      <c r="L29" s="168"/>
      <c r="M29" s="168"/>
      <c r="N29" s="168"/>
      <c r="O29" s="168"/>
      <c r="P29" s="168"/>
      <c r="Q29" s="168"/>
      <c r="R29" s="168"/>
      <c r="S29" s="168"/>
      <c r="T29" s="168"/>
      <c r="U29" s="168"/>
      <c r="V29" s="168"/>
      <c r="W29" s="168"/>
      <c r="X29" s="168"/>
      <c r="Y29" s="168"/>
      <c r="Z29" s="168"/>
    </row>
    <row r="30">
      <c r="A30" s="168"/>
      <c r="B30" s="168"/>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row>
    <row r="31">
      <c r="A31" s="167" t="s">
        <v>152</v>
      </c>
      <c r="B31" s="161">
        <f>B27+B29-B25</f>
        <v>63131200.3</v>
      </c>
      <c r="D31" s="162" t="s">
        <v>104</v>
      </c>
      <c r="E31" s="168"/>
      <c r="F31" s="168"/>
      <c r="G31" s="168"/>
      <c r="H31" s="168"/>
      <c r="I31" s="168"/>
      <c r="J31" s="168"/>
      <c r="K31" s="168"/>
      <c r="L31" s="168"/>
      <c r="M31" s="168"/>
      <c r="N31" s="168"/>
      <c r="O31" s="168"/>
      <c r="P31" s="168"/>
      <c r="Q31" s="168"/>
      <c r="R31" s="168"/>
      <c r="S31" s="168"/>
      <c r="T31" s="168"/>
      <c r="U31" s="168"/>
      <c r="V31" s="168"/>
      <c r="W31" s="168"/>
      <c r="X31" s="168"/>
      <c r="Y31" s="168"/>
      <c r="Z31" s="168"/>
    </row>
    <row r="32">
      <c r="A32" s="151"/>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row>
    <row r="33">
      <c r="A33" s="151"/>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151"/>
    </row>
    <row r="34">
      <c r="A34" s="170" t="s">
        <v>153</v>
      </c>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row>
    <row r="35">
      <c r="A35" s="170" t="s">
        <v>154</v>
      </c>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row>
    <row r="36">
      <c r="A36" s="170" t="s">
        <v>155</v>
      </c>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row>
    <row r="37">
      <c r="A37" s="170" t="s">
        <v>156</v>
      </c>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row>
    <row r="38">
      <c r="A38" s="171" t="s">
        <v>157</v>
      </c>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row>
    <row r="39">
      <c r="A39" s="171" t="s">
        <v>158</v>
      </c>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row>
    <row r="40">
      <c r="A40" s="151"/>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row>
    <row r="41">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row>
    <row r="42">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row>
    <row r="43">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row>
    <row r="44">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row>
    <row r="45">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row>
    <row r="46">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row>
    <row r="47">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row>
    <row r="48">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row>
    <row r="49">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row>
    <row r="50">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row>
    <row r="51">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row>
    <row r="52">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row>
    <row r="53">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row>
    <row r="54">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row>
    <row r="55">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row>
    <row r="56">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row>
    <row r="57">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row>
    <row r="58">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row>
    <row r="59">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row>
    <row r="60">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row>
    <row r="61">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row>
    <row r="62">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row>
    <row r="63">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row>
    <row r="64">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row>
    <row r="65">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row>
    <row r="66">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row>
    <row r="67">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row>
    <row r="68">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row>
    <row r="69">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row>
    <row r="70">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row>
    <row r="71">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row>
    <row r="72">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row>
    <row r="73">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row>
    <row r="74">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row>
    <row r="75">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row>
    <row r="76">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row>
    <row r="77">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row>
    <row r="78">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row>
    <row r="79">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row>
    <row r="80">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row>
    <row r="81">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row>
    <row r="82">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row>
    <row r="83">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row>
    <row r="84">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row>
    <row r="85">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row>
    <row r="86">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row>
    <row r="87">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row>
    <row r="88">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row>
    <row r="89">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row>
  </sheetData>
  <mergeCells count="6">
    <mergeCell ref="B10:C10"/>
    <mergeCell ref="B23:C23"/>
    <mergeCell ref="B25:C25"/>
    <mergeCell ref="B27:C27"/>
    <mergeCell ref="B29:C29"/>
    <mergeCell ref="B31:C3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1.22" defaultRowHeight="15.0"/>
  <cols>
    <col customWidth="1" min="1" max="1" width="20.44"/>
    <col customWidth="1" min="4" max="4" width="15.78"/>
  </cols>
  <sheetData>
    <row r="1">
      <c r="A1" s="150"/>
      <c r="B1" s="151"/>
      <c r="C1" s="151"/>
      <c r="D1" s="151"/>
      <c r="E1" s="151"/>
      <c r="F1" s="151"/>
      <c r="G1" s="151"/>
      <c r="H1" s="151"/>
      <c r="I1" s="151"/>
      <c r="J1" s="151"/>
      <c r="K1" s="151"/>
      <c r="L1" s="151"/>
      <c r="M1" s="151"/>
      <c r="N1" s="151"/>
      <c r="O1" s="151"/>
      <c r="P1" s="151"/>
      <c r="Q1" s="151"/>
      <c r="R1" s="151"/>
      <c r="S1" s="151"/>
      <c r="T1" s="151"/>
      <c r="U1" s="151"/>
      <c r="V1" s="151"/>
      <c r="W1" s="151"/>
      <c r="X1" s="151"/>
      <c r="Y1" s="151"/>
      <c r="Z1" s="151"/>
    </row>
    <row r="2">
      <c r="A2" s="151"/>
      <c r="B2" s="152"/>
      <c r="C2" s="151"/>
      <c r="D2" s="151"/>
      <c r="E2" s="151"/>
      <c r="F2" s="151"/>
      <c r="G2" s="151"/>
      <c r="H2" s="151"/>
      <c r="I2" s="151"/>
      <c r="J2" s="151"/>
      <c r="K2" s="151"/>
      <c r="L2" s="151"/>
      <c r="M2" s="151"/>
      <c r="N2" s="151"/>
      <c r="O2" s="151"/>
      <c r="P2" s="151"/>
      <c r="Q2" s="151"/>
      <c r="R2" s="151"/>
      <c r="S2" s="151"/>
      <c r="T2" s="151"/>
      <c r="U2" s="151"/>
      <c r="V2" s="151"/>
      <c r="W2" s="151"/>
      <c r="X2" s="151"/>
      <c r="Y2" s="151"/>
      <c r="Z2" s="151"/>
    </row>
    <row r="3">
      <c r="A3" s="144" t="s">
        <v>128</v>
      </c>
      <c r="B3" s="152"/>
      <c r="C3" s="151"/>
      <c r="D3" s="151"/>
      <c r="E3" s="151"/>
      <c r="F3" s="151"/>
      <c r="G3" s="151"/>
      <c r="H3" s="151"/>
      <c r="I3" s="151"/>
      <c r="J3" s="151"/>
      <c r="K3" s="151"/>
      <c r="L3" s="151"/>
      <c r="M3" s="151"/>
      <c r="N3" s="151"/>
      <c r="O3" s="151"/>
      <c r="P3" s="151"/>
      <c r="Q3" s="151"/>
      <c r="R3" s="151"/>
      <c r="S3" s="151"/>
      <c r="T3" s="151"/>
      <c r="U3" s="151"/>
      <c r="V3" s="151"/>
      <c r="W3" s="151"/>
      <c r="X3" s="151"/>
      <c r="Y3" s="151"/>
      <c r="Z3" s="151"/>
    </row>
    <row r="4">
      <c r="A4" s="151" t="s">
        <v>129</v>
      </c>
      <c r="B4" s="154">
        <v>154.0</v>
      </c>
      <c r="C4" s="151" t="s">
        <v>130</v>
      </c>
      <c r="D4" s="151" t="s">
        <v>131</v>
      </c>
      <c r="E4" s="151"/>
      <c r="F4" s="151"/>
      <c r="G4" s="151"/>
      <c r="H4" s="151"/>
      <c r="I4" s="151"/>
      <c r="J4" s="151"/>
      <c r="K4" s="151"/>
      <c r="L4" s="151"/>
      <c r="M4" s="151"/>
      <c r="N4" s="151"/>
      <c r="O4" s="151"/>
      <c r="P4" s="151"/>
      <c r="Q4" s="151"/>
      <c r="R4" s="151"/>
      <c r="S4" s="151"/>
      <c r="T4" s="151"/>
      <c r="U4" s="151"/>
      <c r="V4" s="151"/>
      <c r="W4" s="151"/>
      <c r="X4" s="151"/>
      <c r="Y4" s="151"/>
      <c r="Z4" s="151"/>
    </row>
    <row r="5">
      <c r="A5" s="155" t="s">
        <v>132</v>
      </c>
      <c r="B5" s="158">
        <v>9300.0</v>
      </c>
      <c r="C5" s="151" t="s">
        <v>104</v>
      </c>
      <c r="D5" s="157" t="s">
        <v>159</v>
      </c>
      <c r="E5" s="151"/>
      <c r="F5" s="151"/>
      <c r="G5" s="151"/>
      <c r="H5" s="151"/>
      <c r="I5" s="151"/>
      <c r="J5" s="151"/>
      <c r="K5" s="151"/>
      <c r="L5" s="151"/>
      <c r="M5" s="151"/>
      <c r="N5" s="151"/>
      <c r="O5" s="151"/>
      <c r="P5" s="151"/>
      <c r="Q5" s="151"/>
      <c r="R5" s="151"/>
      <c r="S5" s="151"/>
      <c r="T5" s="151"/>
      <c r="U5" s="151"/>
      <c r="V5" s="151"/>
      <c r="W5" s="151"/>
      <c r="X5" s="151"/>
      <c r="Y5" s="151"/>
      <c r="Z5" s="151"/>
    </row>
    <row r="6">
      <c r="A6" s="155" t="s">
        <v>134</v>
      </c>
      <c r="B6" s="158">
        <v>3980.0</v>
      </c>
      <c r="C6" s="151" t="s">
        <v>104</v>
      </c>
      <c r="D6" s="157" t="s">
        <v>135</v>
      </c>
      <c r="E6" s="152"/>
      <c r="F6" s="151"/>
      <c r="G6" s="151"/>
      <c r="H6" s="151"/>
      <c r="I6" s="151"/>
      <c r="J6" s="151"/>
      <c r="K6" s="151"/>
      <c r="L6" s="151"/>
      <c r="M6" s="151"/>
      <c r="N6" s="151"/>
      <c r="O6" s="151"/>
      <c r="P6" s="151"/>
      <c r="Q6" s="151"/>
      <c r="R6" s="151"/>
      <c r="S6" s="151"/>
      <c r="T6" s="151"/>
      <c r="U6" s="151"/>
      <c r="V6" s="151"/>
      <c r="W6" s="151"/>
      <c r="X6" s="151"/>
      <c r="Y6" s="151"/>
      <c r="Z6" s="151"/>
    </row>
    <row r="7">
      <c r="A7" s="155" t="s">
        <v>136</v>
      </c>
      <c r="B7" s="158">
        <v>19800.0</v>
      </c>
      <c r="C7" s="151" t="s">
        <v>104</v>
      </c>
      <c r="D7" s="157" t="s">
        <v>137</v>
      </c>
      <c r="E7" s="152"/>
      <c r="F7" s="151"/>
      <c r="G7" s="151"/>
      <c r="H7" s="151"/>
      <c r="I7" s="151"/>
      <c r="J7" s="151"/>
      <c r="K7" s="151"/>
      <c r="L7" s="151"/>
      <c r="M7" s="151"/>
      <c r="N7" s="151"/>
      <c r="O7" s="151"/>
      <c r="P7" s="151"/>
      <c r="Q7" s="151"/>
      <c r="R7" s="151"/>
      <c r="S7" s="151"/>
      <c r="T7" s="151"/>
      <c r="U7" s="151"/>
      <c r="V7" s="151"/>
      <c r="W7" s="151"/>
      <c r="X7" s="151"/>
      <c r="Y7" s="151"/>
      <c r="Z7" s="151"/>
    </row>
    <row r="8">
      <c r="A8" s="151"/>
      <c r="B8" s="151"/>
      <c r="C8" s="151"/>
      <c r="D8" s="159"/>
      <c r="E8" s="151"/>
      <c r="F8" s="151"/>
      <c r="G8" s="151"/>
      <c r="H8" s="151"/>
      <c r="I8" s="151"/>
      <c r="J8" s="151"/>
      <c r="K8" s="151"/>
      <c r="L8" s="151"/>
      <c r="M8" s="151"/>
      <c r="N8" s="151"/>
      <c r="O8" s="151"/>
      <c r="P8" s="151"/>
      <c r="Q8" s="151"/>
      <c r="R8" s="151"/>
      <c r="S8" s="151"/>
      <c r="T8" s="151"/>
      <c r="U8" s="151"/>
      <c r="V8" s="151"/>
      <c r="W8" s="151"/>
      <c r="X8" s="151"/>
      <c r="Y8" s="151"/>
      <c r="Z8" s="151"/>
    </row>
    <row r="9">
      <c r="A9" s="151"/>
      <c r="B9" s="151"/>
      <c r="C9" s="151"/>
      <c r="D9" s="151"/>
      <c r="E9" s="151"/>
      <c r="F9" s="151"/>
      <c r="G9" s="151"/>
      <c r="H9" s="151"/>
      <c r="I9" s="151"/>
      <c r="J9" s="151"/>
      <c r="K9" s="151"/>
      <c r="L9" s="151"/>
      <c r="M9" s="151"/>
      <c r="N9" s="151"/>
      <c r="O9" s="151"/>
      <c r="P9" s="151"/>
      <c r="Q9" s="151"/>
      <c r="R9" s="151"/>
      <c r="S9" s="151"/>
      <c r="T9" s="151"/>
      <c r="U9" s="151"/>
      <c r="V9" s="151"/>
      <c r="W9" s="151"/>
      <c r="X9" s="151"/>
      <c r="Y9" s="151"/>
      <c r="Z9" s="151"/>
    </row>
    <row r="10">
      <c r="A10" s="160" t="s">
        <v>138</v>
      </c>
      <c r="B10" s="161">
        <f>B5*B4+((B6/10)*B4)+B7</f>
        <v>1513292</v>
      </c>
      <c r="D10" s="162" t="s">
        <v>104</v>
      </c>
      <c r="E10" s="151"/>
      <c r="F10" s="152"/>
      <c r="G10" s="151"/>
      <c r="H10" s="151"/>
      <c r="I10" s="151"/>
      <c r="J10" s="151"/>
      <c r="K10" s="151"/>
      <c r="L10" s="151"/>
      <c r="M10" s="151"/>
      <c r="N10" s="151"/>
      <c r="O10" s="151"/>
      <c r="P10" s="151"/>
      <c r="Q10" s="151"/>
      <c r="R10" s="151"/>
      <c r="S10" s="151"/>
      <c r="T10" s="151"/>
      <c r="U10" s="151"/>
      <c r="V10" s="151"/>
      <c r="W10" s="151"/>
      <c r="X10" s="151"/>
      <c r="Y10" s="151"/>
      <c r="Z10" s="151"/>
    </row>
    <row r="11">
      <c r="A11" s="151"/>
      <c r="B11" s="159"/>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row>
    <row r="12">
      <c r="A12" s="151" t="s">
        <v>139</v>
      </c>
      <c r="B12" s="152"/>
      <c r="C12" s="151"/>
      <c r="D12" s="151"/>
      <c r="E12" s="151"/>
      <c r="F12" s="151"/>
      <c r="G12" s="151"/>
      <c r="H12" s="151"/>
      <c r="I12" s="151"/>
      <c r="J12" s="151"/>
      <c r="K12" s="151"/>
      <c r="L12" s="151"/>
      <c r="M12" s="151"/>
      <c r="N12" s="151"/>
      <c r="O12" s="151"/>
      <c r="P12" s="151"/>
      <c r="Q12" s="151"/>
      <c r="R12" s="151"/>
      <c r="S12" s="151"/>
      <c r="T12" s="151"/>
      <c r="U12" s="151"/>
      <c r="V12" s="151"/>
      <c r="W12" s="151"/>
      <c r="X12" s="151"/>
      <c r="Y12" s="151"/>
      <c r="Z12" s="151"/>
    </row>
    <row r="13">
      <c r="A13" s="151" t="s">
        <v>140</v>
      </c>
      <c r="B13" s="163">
        <v>60000.0</v>
      </c>
      <c r="C13" s="164" t="s">
        <v>141</v>
      </c>
      <c r="D13" s="151"/>
      <c r="E13" s="151"/>
      <c r="F13" s="151"/>
      <c r="G13" s="151"/>
      <c r="H13" s="151"/>
      <c r="I13" s="151"/>
      <c r="J13" s="151"/>
      <c r="K13" s="151"/>
      <c r="L13" s="151"/>
      <c r="M13" s="151"/>
      <c r="N13" s="151"/>
      <c r="O13" s="151"/>
      <c r="P13" s="151"/>
      <c r="Q13" s="151"/>
      <c r="R13" s="151"/>
      <c r="S13" s="151"/>
      <c r="T13" s="151"/>
      <c r="U13" s="151"/>
      <c r="V13" s="151"/>
      <c r="W13" s="151"/>
      <c r="X13" s="151"/>
      <c r="Y13" s="151"/>
      <c r="Z13" s="151"/>
    </row>
    <row r="14">
      <c r="A14" s="151" t="s">
        <v>142</v>
      </c>
      <c r="B14" s="163">
        <v>30000.0</v>
      </c>
      <c r="C14" s="151" t="s">
        <v>143</v>
      </c>
      <c r="D14" s="151"/>
      <c r="E14" s="151"/>
      <c r="F14" s="151"/>
      <c r="G14" s="151"/>
      <c r="H14" s="151"/>
      <c r="I14" s="151"/>
      <c r="J14" s="151"/>
      <c r="K14" s="151"/>
      <c r="L14" s="151"/>
      <c r="M14" s="151"/>
      <c r="N14" s="151"/>
      <c r="O14" s="151"/>
      <c r="P14" s="151"/>
      <c r="Q14" s="151"/>
      <c r="R14" s="151"/>
      <c r="S14" s="151"/>
      <c r="T14" s="151"/>
      <c r="U14" s="151"/>
      <c r="V14" s="151"/>
      <c r="W14" s="151"/>
      <c r="X14" s="151"/>
      <c r="Y14" s="151"/>
      <c r="Z14" s="151"/>
    </row>
    <row r="15">
      <c r="A15" s="151"/>
      <c r="B15" s="151"/>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row>
    <row r="16">
      <c r="A16" s="151"/>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row>
    <row r="17">
      <c r="A17" s="165" t="s">
        <v>160</v>
      </c>
      <c r="B17" s="151"/>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row>
    <row r="18">
      <c r="A18" s="151" t="s">
        <v>129</v>
      </c>
      <c r="B18" s="163">
        <v>120.0</v>
      </c>
      <c r="C18" s="151" t="s">
        <v>130</v>
      </c>
      <c r="D18" s="151" t="s">
        <v>131</v>
      </c>
      <c r="E18" s="151"/>
      <c r="F18" s="151"/>
      <c r="G18" s="151"/>
      <c r="H18" s="151"/>
      <c r="I18" s="151"/>
      <c r="J18" s="151"/>
      <c r="K18" s="151"/>
      <c r="L18" s="151"/>
      <c r="M18" s="151"/>
      <c r="N18" s="151"/>
      <c r="O18" s="151"/>
      <c r="P18" s="151"/>
      <c r="Q18" s="151"/>
      <c r="R18" s="151"/>
      <c r="S18" s="151"/>
      <c r="T18" s="151"/>
      <c r="U18" s="151"/>
      <c r="V18" s="151"/>
      <c r="W18" s="151"/>
      <c r="X18" s="151"/>
      <c r="Y18" s="151"/>
      <c r="Z18" s="151"/>
    </row>
    <row r="19">
      <c r="A19" s="155" t="s">
        <v>132</v>
      </c>
      <c r="B19" s="156">
        <v>11800.0</v>
      </c>
      <c r="C19" s="151" t="s">
        <v>104</v>
      </c>
      <c r="D19" s="164" t="s">
        <v>145</v>
      </c>
      <c r="E19" s="151"/>
      <c r="F19" s="151"/>
      <c r="G19" s="151"/>
      <c r="H19" s="151"/>
      <c r="I19" s="151"/>
      <c r="J19" s="151"/>
      <c r="K19" s="151"/>
      <c r="L19" s="151"/>
      <c r="M19" s="151"/>
      <c r="N19" s="151"/>
      <c r="O19" s="151"/>
      <c r="P19" s="151"/>
      <c r="Q19" s="151"/>
      <c r="R19" s="151"/>
      <c r="S19" s="151"/>
      <c r="T19" s="151"/>
      <c r="U19" s="151"/>
      <c r="V19" s="151"/>
      <c r="W19" s="151"/>
      <c r="X19" s="151"/>
      <c r="Y19" s="151"/>
      <c r="Z19" s="151"/>
    </row>
    <row r="20">
      <c r="A20" s="155" t="s">
        <v>134</v>
      </c>
      <c r="B20" s="158">
        <v>3980.0</v>
      </c>
      <c r="C20" s="151" t="s">
        <v>104</v>
      </c>
      <c r="D20" s="164" t="s">
        <v>135</v>
      </c>
      <c r="E20" s="151"/>
      <c r="F20" s="151"/>
      <c r="G20" s="151"/>
      <c r="H20" s="151"/>
      <c r="I20" s="151"/>
      <c r="J20" s="151"/>
      <c r="K20" s="151"/>
      <c r="L20" s="151"/>
      <c r="M20" s="151"/>
      <c r="N20" s="151"/>
      <c r="O20" s="151"/>
      <c r="P20" s="151"/>
      <c r="Q20" s="151"/>
      <c r="R20" s="151"/>
      <c r="S20" s="151"/>
      <c r="T20" s="151"/>
      <c r="U20" s="151"/>
      <c r="V20" s="151"/>
      <c r="W20" s="151"/>
      <c r="X20" s="151"/>
      <c r="Y20" s="151"/>
      <c r="Z20" s="151"/>
    </row>
    <row r="21">
      <c r="A21" s="155" t="s">
        <v>136</v>
      </c>
      <c r="B21" s="166"/>
      <c r="C21" s="151" t="s">
        <v>104</v>
      </c>
      <c r="D21" s="151"/>
      <c r="E21" s="151"/>
      <c r="F21" s="151"/>
      <c r="G21" s="151"/>
      <c r="H21" s="151"/>
      <c r="I21" s="151"/>
      <c r="J21" s="151"/>
      <c r="K21" s="151"/>
      <c r="L21" s="151"/>
      <c r="M21" s="151"/>
      <c r="N21" s="151"/>
      <c r="O21" s="151"/>
      <c r="P21" s="151"/>
      <c r="Q21" s="151"/>
      <c r="R21" s="151"/>
      <c r="S21" s="151"/>
      <c r="T21" s="151"/>
      <c r="U21" s="151"/>
      <c r="V21" s="151"/>
      <c r="W21" s="151"/>
      <c r="X21" s="151"/>
      <c r="Y21" s="151"/>
      <c r="Z21" s="151"/>
    </row>
    <row r="22">
      <c r="A22" s="151"/>
      <c r="B22" s="151"/>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row>
    <row r="23">
      <c r="A23" s="160" t="s">
        <v>146</v>
      </c>
      <c r="B23" s="161">
        <f>B19*B18+((B20/10)*B18)+B21</f>
        <v>1463760</v>
      </c>
      <c r="D23" s="162" t="s">
        <v>104</v>
      </c>
      <c r="E23" s="151"/>
      <c r="F23" s="151"/>
      <c r="G23" s="151"/>
      <c r="H23" s="151"/>
      <c r="I23" s="151"/>
      <c r="J23" s="151"/>
      <c r="K23" s="151"/>
      <c r="L23" s="151"/>
      <c r="M23" s="151"/>
      <c r="N23" s="151"/>
      <c r="O23" s="151"/>
      <c r="P23" s="151"/>
      <c r="Q23" s="151"/>
      <c r="R23" s="151"/>
      <c r="S23" s="151"/>
      <c r="T23" s="151"/>
      <c r="U23" s="151"/>
      <c r="V23" s="151"/>
      <c r="W23" s="151"/>
      <c r="X23" s="151"/>
      <c r="Y23" s="151"/>
      <c r="Z23" s="151"/>
    </row>
    <row r="24">
      <c r="A24" s="151"/>
      <c r="B24" s="151"/>
      <c r="C24" s="151"/>
      <c r="D24" s="151"/>
      <c r="E24" s="151"/>
      <c r="F24" s="151"/>
      <c r="G24" s="151"/>
      <c r="H24" s="151"/>
      <c r="I24" s="151"/>
      <c r="J24" s="151"/>
      <c r="K24" s="151"/>
      <c r="L24" s="151"/>
      <c r="M24" s="151"/>
      <c r="N24" s="151"/>
      <c r="O24" s="151"/>
      <c r="P24" s="151"/>
      <c r="Q24" s="151"/>
      <c r="R24" s="151"/>
      <c r="S24" s="151"/>
      <c r="T24" s="151"/>
      <c r="U24" s="151"/>
      <c r="V24" s="151"/>
      <c r="W24" s="151"/>
      <c r="X24" s="151"/>
      <c r="Y24" s="151"/>
      <c r="Z24" s="151"/>
    </row>
    <row r="25">
      <c r="A25" s="167" t="s">
        <v>147</v>
      </c>
      <c r="B25" s="161">
        <f>B10+(B23*4)</f>
        <v>7368332</v>
      </c>
      <c r="D25" s="162" t="s">
        <v>104</v>
      </c>
      <c r="E25" s="168"/>
      <c r="F25" s="168"/>
      <c r="G25" s="168"/>
      <c r="H25" s="168"/>
      <c r="I25" s="168"/>
      <c r="J25" s="168"/>
      <c r="K25" s="168"/>
      <c r="L25" s="168"/>
      <c r="M25" s="168"/>
      <c r="N25" s="168"/>
      <c r="O25" s="168"/>
      <c r="P25" s="168"/>
      <c r="Q25" s="168"/>
      <c r="R25" s="168"/>
      <c r="S25" s="168"/>
      <c r="T25" s="168"/>
      <c r="U25" s="168"/>
      <c r="V25" s="168"/>
      <c r="W25" s="168"/>
      <c r="X25" s="168"/>
      <c r="Y25" s="168"/>
      <c r="Z25" s="168"/>
    </row>
    <row r="26">
      <c r="A26" s="168"/>
      <c r="B26" s="168"/>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row>
    <row r="27">
      <c r="A27" s="167" t="s">
        <v>148</v>
      </c>
      <c r="B27" s="161">
        <f>simulator!A55*4</f>
        <v>45085096</v>
      </c>
      <c r="D27" s="162" t="s">
        <v>104</v>
      </c>
      <c r="E27" s="169" t="s">
        <v>149</v>
      </c>
      <c r="F27" s="168"/>
      <c r="G27" s="168"/>
      <c r="H27" s="168"/>
      <c r="I27" s="168"/>
      <c r="J27" s="168"/>
      <c r="K27" s="168"/>
      <c r="L27" s="168"/>
      <c r="M27" s="168"/>
      <c r="N27" s="168"/>
      <c r="O27" s="168"/>
      <c r="P27" s="168"/>
      <c r="Q27" s="168"/>
      <c r="R27" s="168"/>
      <c r="S27" s="168"/>
      <c r="T27" s="168"/>
      <c r="U27" s="168"/>
      <c r="V27" s="168"/>
      <c r="W27" s="168"/>
      <c r="X27" s="168"/>
      <c r="Y27" s="168"/>
      <c r="Z27" s="168"/>
    </row>
    <row r="28">
      <c r="A28" s="168"/>
      <c r="B28" s="168"/>
      <c r="C28" s="168"/>
      <c r="D28" s="168"/>
      <c r="E28" s="168"/>
      <c r="F28" s="168"/>
      <c r="G28" s="168"/>
      <c r="H28" s="168"/>
      <c r="I28" s="168"/>
      <c r="J28" s="168"/>
      <c r="K28" s="168"/>
      <c r="L28" s="168"/>
      <c r="M28" s="168"/>
      <c r="N28" s="168"/>
      <c r="O28" s="168"/>
      <c r="P28" s="168"/>
      <c r="Q28" s="168"/>
      <c r="R28" s="168"/>
      <c r="S28" s="168"/>
      <c r="T28" s="168"/>
      <c r="U28" s="168"/>
      <c r="V28" s="168"/>
      <c r="W28" s="168"/>
      <c r="X28" s="168"/>
      <c r="Y28" s="168"/>
      <c r="Z28" s="168"/>
    </row>
    <row r="29">
      <c r="A29" s="167" t="s">
        <v>150</v>
      </c>
      <c r="B29" s="161">
        <f>'乳房炎による損失'!B21*2</f>
        <v>19429268.3</v>
      </c>
      <c r="D29" s="162" t="s">
        <v>104</v>
      </c>
      <c r="E29" s="169" t="s">
        <v>151</v>
      </c>
      <c r="F29" s="168"/>
      <c r="G29" s="168"/>
      <c r="H29" s="168"/>
      <c r="I29" s="168"/>
      <c r="J29" s="168"/>
      <c r="K29" s="168"/>
      <c r="L29" s="168"/>
      <c r="M29" s="168"/>
      <c r="N29" s="168"/>
      <c r="O29" s="168"/>
      <c r="P29" s="168"/>
      <c r="Q29" s="168"/>
      <c r="R29" s="168"/>
      <c r="S29" s="168"/>
      <c r="T29" s="168"/>
      <c r="U29" s="168"/>
      <c r="V29" s="168"/>
      <c r="W29" s="168"/>
      <c r="X29" s="168"/>
      <c r="Y29" s="168"/>
      <c r="Z29" s="168"/>
    </row>
    <row r="30">
      <c r="A30" s="168"/>
      <c r="B30" s="168"/>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row>
    <row r="31">
      <c r="A31" s="167" t="s">
        <v>152</v>
      </c>
      <c r="B31" s="161">
        <f>B27+B29-B25</f>
        <v>57146032.3</v>
      </c>
      <c r="D31" s="162" t="s">
        <v>104</v>
      </c>
      <c r="E31" s="168"/>
      <c r="F31" s="168"/>
      <c r="G31" s="168"/>
      <c r="H31" s="168"/>
      <c r="I31" s="168"/>
      <c r="J31" s="168"/>
      <c r="K31" s="168"/>
      <c r="L31" s="168"/>
      <c r="M31" s="168"/>
      <c r="N31" s="168"/>
      <c r="O31" s="168"/>
      <c r="P31" s="168"/>
      <c r="Q31" s="168"/>
      <c r="R31" s="168"/>
      <c r="S31" s="168"/>
      <c r="T31" s="168"/>
      <c r="U31" s="168"/>
      <c r="V31" s="168"/>
      <c r="W31" s="168"/>
      <c r="X31" s="168"/>
      <c r="Y31" s="168"/>
      <c r="Z31" s="168"/>
    </row>
    <row r="32">
      <c r="A32" s="151"/>
      <c r="B32" s="151"/>
      <c r="C32" s="151"/>
      <c r="D32" s="151"/>
      <c r="E32" s="151"/>
      <c r="F32" s="151"/>
      <c r="G32" s="151"/>
      <c r="H32" s="151"/>
      <c r="I32" s="151"/>
      <c r="J32" s="151"/>
      <c r="K32" s="151"/>
      <c r="L32" s="151"/>
      <c r="M32" s="151"/>
      <c r="N32" s="151"/>
      <c r="O32" s="151"/>
      <c r="P32" s="151"/>
      <c r="Q32" s="151"/>
      <c r="R32" s="151"/>
      <c r="S32" s="151"/>
      <c r="T32" s="151"/>
      <c r="U32" s="151"/>
      <c r="V32" s="151"/>
      <c r="W32" s="151"/>
      <c r="X32" s="151"/>
      <c r="Y32" s="151"/>
      <c r="Z32" s="151"/>
    </row>
    <row r="33">
      <c r="A33" s="151"/>
      <c r="B33" s="151"/>
      <c r="C33" s="151"/>
      <c r="D33" s="151"/>
      <c r="E33" s="151"/>
      <c r="F33" s="151"/>
      <c r="G33" s="151"/>
      <c r="H33" s="151"/>
      <c r="I33" s="151"/>
      <c r="J33" s="151"/>
      <c r="K33" s="151"/>
      <c r="L33" s="151"/>
      <c r="M33" s="151"/>
      <c r="N33" s="151"/>
      <c r="O33" s="151"/>
      <c r="P33" s="151"/>
      <c r="Q33" s="151"/>
      <c r="R33" s="151"/>
      <c r="S33" s="151"/>
      <c r="T33" s="151"/>
      <c r="U33" s="151"/>
      <c r="V33" s="151"/>
      <c r="W33" s="151"/>
      <c r="X33" s="151"/>
      <c r="Y33" s="151"/>
      <c r="Z33" s="151"/>
    </row>
    <row r="34">
      <c r="A34" s="170" t="s">
        <v>153</v>
      </c>
      <c r="B34" s="151"/>
      <c r="C34" s="151"/>
      <c r="D34" s="151"/>
      <c r="E34" s="151"/>
      <c r="F34" s="151"/>
      <c r="G34" s="151"/>
      <c r="H34" s="151"/>
      <c r="I34" s="151"/>
      <c r="J34" s="151"/>
      <c r="K34" s="151"/>
      <c r="L34" s="151"/>
      <c r="M34" s="151"/>
      <c r="N34" s="151"/>
      <c r="O34" s="151"/>
      <c r="P34" s="151"/>
      <c r="Q34" s="151"/>
      <c r="R34" s="151"/>
      <c r="S34" s="151"/>
      <c r="T34" s="151"/>
      <c r="U34" s="151"/>
      <c r="V34" s="151"/>
      <c r="W34" s="151"/>
      <c r="X34" s="151"/>
      <c r="Y34" s="151"/>
      <c r="Z34" s="151"/>
    </row>
    <row r="35">
      <c r="A35" s="170" t="s">
        <v>154</v>
      </c>
      <c r="B35" s="151"/>
      <c r="C35" s="151"/>
      <c r="D35" s="151"/>
      <c r="E35" s="151"/>
      <c r="F35" s="151"/>
      <c r="G35" s="151"/>
      <c r="H35" s="151"/>
      <c r="I35" s="151"/>
      <c r="J35" s="151"/>
      <c r="K35" s="151"/>
      <c r="L35" s="151"/>
      <c r="M35" s="151"/>
      <c r="N35" s="151"/>
      <c r="O35" s="151"/>
      <c r="P35" s="151"/>
      <c r="Q35" s="151"/>
      <c r="R35" s="151"/>
      <c r="S35" s="151"/>
      <c r="T35" s="151"/>
      <c r="U35" s="151"/>
      <c r="V35" s="151"/>
      <c r="W35" s="151"/>
      <c r="X35" s="151"/>
      <c r="Y35" s="151"/>
      <c r="Z35" s="151"/>
    </row>
    <row r="36">
      <c r="A36" s="170" t="s">
        <v>155</v>
      </c>
      <c r="B36" s="151"/>
      <c r="C36" s="151"/>
      <c r="D36" s="151"/>
      <c r="E36" s="151"/>
      <c r="F36" s="151"/>
      <c r="G36" s="151"/>
      <c r="H36" s="151"/>
      <c r="I36" s="151"/>
      <c r="J36" s="151"/>
      <c r="K36" s="151"/>
      <c r="L36" s="151"/>
      <c r="M36" s="151"/>
      <c r="N36" s="151"/>
      <c r="O36" s="151"/>
      <c r="P36" s="151"/>
      <c r="Q36" s="151"/>
      <c r="R36" s="151"/>
      <c r="S36" s="151"/>
      <c r="T36" s="151"/>
      <c r="U36" s="151"/>
      <c r="V36" s="151"/>
      <c r="W36" s="151"/>
      <c r="X36" s="151"/>
      <c r="Y36" s="151"/>
      <c r="Z36" s="151"/>
    </row>
    <row r="37">
      <c r="A37" s="170" t="s">
        <v>156</v>
      </c>
      <c r="B37" s="151"/>
      <c r="C37" s="151"/>
      <c r="D37" s="151"/>
      <c r="E37" s="151"/>
      <c r="F37" s="151"/>
      <c r="G37" s="151"/>
      <c r="H37" s="151"/>
      <c r="I37" s="151"/>
      <c r="J37" s="151"/>
      <c r="K37" s="151"/>
      <c r="L37" s="151"/>
      <c r="M37" s="151"/>
      <c r="N37" s="151"/>
      <c r="O37" s="151"/>
      <c r="P37" s="151"/>
      <c r="Q37" s="151"/>
      <c r="R37" s="151"/>
      <c r="S37" s="151"/>
      <c r="T37" s="151"/>
      <c r="U37" s="151"/>
      <c r="V37" s="151"/>
      <c r="W37" s="151"/>
      <c r="X37" s="151"/>
      <c r="Y37" s="151"/>
      <c r="Z37" s="151"/>
    </row>
    <row r="38">
      <c r="A38" s="171" t="s">
        <v>157</v>
      </c>
      <c r="B38" s="151"/>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row>
    <row r="39">
      <c r="A39" s="171" t="s">
        <v>158</v>
      </c>
      <c r="B39" s="151"/>
      <c r="C39" s="151"/>
      <c r="D39" s="151"/>
      <c r="E39" s="151"/>
      <c r="F39" s="151"/>
      <c r="G39" s="151"/>
      <c r="H39" s="151"/>
      <c r="I39" s="151"/>
      <c r="J39" s="151"/>
      <c r="K39" s="151"/>
      <c r="L39" s="151"/>
      <c r="M39" s="151"/>
      <c r="N39" s="151"/>
      <c r="O39" s="151"/>
      <c r="P39" s="151"/>
      <c r="Q39" s="151"/>
      <c r="R39" s="151"/>
      <c r="S39" s="151"/>
      <c r="T39" s="151"/>
      <c r="U39" s="151"/>
      <c r="V39" s="151"/>
      <c r="W39" s="151"/>
      <c r="X39" s="151"/>
      <c r="Y39" s="151"/>
      <c r="Z39" s="151"/>
    </row>
    <row r="40">
      <c r="A40" s="151"/>
      <c r="B40" s="151"/>
      <c r="C40" s="151"/>
      <c r="D40" s="151"/>
      <c r="E40" s="151"/>
      <c r="F40" s="151"/>
      <c r="G40" s="151"/>
      <c r="H40" s="151"/>
      <c r="I40" s="151"/>
      <c r="J40" s="151"/>
      <c r="K40" s="151"/>
      <c r="L40" s="151"/>
      <c r="M40" s="151"/>
      <c r="N40" s="151"/>
      <c r="O40" s="151"/>
      <c r="P40" s="151"/>
      <c r="Q40" s="151"/>
      <c r="R40" s="151"/>
      <c r="S40" s="151"/>
      <c r="T40" s="151"/>
      <c r="U40" s="151"/>
      <c r="V40" s="151"/>
      <c r="W40" s="151"/>
      <c r="X40" s="151"/>
      <c r="Y40" s="151"/>
      <c r="Z40" s="151"/>
    </row>
    <row r="41">
      <c r="A41" s="151"/>
      <c r="B41" s="151"/>
      <c r="C41" s="151"/>
      <c r="D41" s="151"/>
      <c r="E41" s="151"/>
      <c r="F41" s="151"/>
      <c r="G41" s="151"/>
      <c r="H41" s="151"/>
      <c r="I41" s="151"/>
      <c r="J41" s="151"/>
      <c r="K41" s="151"/>
      <c r="L41" s="151"/>
      <c r="M41" s="151"/>
      <c r="N41" s="151"/>
      <c r="O41" s="151"/>
      <c r="P41" s="151"/>
      <c r="Q41" s="151"/>
      <c r="R41" s="151"/>
      <c r="S41" s="151"/>
      <c r="T41" s="151"/>
      <c r="U41" s="151"/>
      <c r="V41" s="151"/>
      <c r="W41" s="151"/>
      <c r="X41" s="151"/>
      <c r="Y41" s="151"/>
      <c r="Z41" s="151"/>
    </row>
    <row r="42">
      <c r="A42" s="151"/>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row>
    <row r="43">
      <c r="A43" s="151"/>
      <c r="B43" s="151"/>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row>
    <row r="44">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row>
    <row r="45">
      <c r="A45" s="151"/>
      <c r="B45" s="151"/>
      <c r="C45" s="151"/>
      <c r="D45" s="151"/>
      <c r="E45" s="151"/>
      <c r="F45" s="151"/>
      <c r="G45" s="151"/>
      <c r="H45" s="151"/>
      <c r="I45" s="151"/>
      <c r="J45" s="151"/>
      <c r="K45" s="151"/>
      <c r="L45" s="151"/>
      <c r="M45" s="151"/>
      <c r="N45" s="151"/>
      <c r="O45" s="151"/>
      <c r="P45" s="151"/>
      <c r="Q45" s="151"/>
      <c r="R45" s="151"/>
      <c r="S45" s="151"/>
      <c r="T45" s="151"/>
      <c r="U45" s="151"/>
      <c r="V45" s="151"/>
      <c r="W45" s="151"/>
      <c r="X45" s="151"/>
      <c r="Y45" s="151"/>
      <c r="Z45" s="151"/>
    </row>
    <row r="46">
      <c r="A46" s="151"/>
      <c r="B46" s="151"/>
      <c r="C46" s="151"/>
      <c r="D46" s="151"/>
      <c r="E46" s="151"/>
      <c r="F46" s="151"/>
      <c r="G46" s="151"/>
      <c r="H46" s="151"/>
      <c r="I46" s="151"/>
      <c r="J46" s="151"/>
      <c r="K46" s="151"/>
      <c r="L46" s="151"/>
      <c r="M46" s="151"/>
      <c r="N46" s="151"/>
      <c r="O46" s="151"/>
      <c r="P46" s="151"/>
      <c r="Q46" s="151"/>
      <c r="R46" s="151"/>
      <c r="S46" s="151"/>
      <c r="T46" s="151"/>
      <c r="U46" s="151"/>
      <c r="V46" s="151"/>
      <c r="W46" s="151"/>
      <c r="X46" s="151"/>
      <c r="Y46" s="151"/>
      <c r="Z46" s="151"/>
    </row>
    <row r="47">
      <c r="A47" s="151"/>
      <c r="B47" s="151"/>
      <c r="C47" s="151"/>
      <c r="D47" s="151"/>
      <c r="E47" s="151"/>
      <c r="F47" s="151"/>
      <c r="G47" s="151"/>
      <c r="H47" s="151"/>
      <c r="I47" s="151"/>
      <c r="J47" s="151"/>
      <c r="K47" s="151"/>
      <c r="L47" s="151"/>
      <c r="M47" s="151"/>
      <c r="N47" s="151"/>
      <c r="O47" s="151"/>
      <c r="P47" s="151"/>
      <c r="Q47" s="151"/>
      <c r="R47" s="151"/>
      <c r="S47" s="151"/>
      <c r="T47" s="151"/>
      <c r="U47" s="151"/>
      <c r="V47" s="151"/>
      <c r="W47" s="151"/>
      <c r="X47" s="151"/>
      <c r="Y47" s="151"/>
      <c r="Z47" s="151"/>
    </row>
    <row r="48">
      <c r="A48" s="151"/>
      <c r="B48" s="151"/>
      <c r="C48" s="151"/>
      <c r="D48" s="151"/>
      <c r="E48" s="151"/>
      <c r="F48" s="151"/>
      <c r="G48" s="151"/>
      <c r="H48" s="151"/>
      <c r="I48" s="151"/>
      <c r="J48" s="151"/>
      <c r="K48" s="151"/>
      <c r="L48" s="151"/>
      <c r="M48" s="151"/>
      <c r="N48" s="151"/>
      <c r="O48" s="151"/>
      <c r="P48" s="151"/>
      <c r="Q48" s="151"/>
      <c r="R48" s="151"/>
      <c r="S48" s="151"/>
      <c r="T48" s="151"/>
      <c r="U48" s="151"/>
      <c r="V48" s="151"/>
      <c r="W48" s="151"/>
      <c r="X48" s="151"/>
      <c r="Y48" s="151"/>
      <c r="Z48" s="151"/>
    </row>
    <row r="49">
      <c r="A49" s="151"/>
      <c r="B49" s="151"/>
      <c r="C49" s="151"/>
      <c r="D49" s="151"/>
      <c r="E49" s="151"/>
      <c r="F49" s="151"/>
      <c r="G49" s="151"/>
      <c r="H49" s="151"/>
      <c r="I49" s="151"/>
      <c r="J49" s="151"/>
      <c r="K49" s="151"/>
      <c r="L49" s="151"/>
      <c r="M49" s="151"/>
      <c r="N49" s="151"/>
      <c r="O49" s="151"/>
      <c r="P49" s="151"/>
      <c r="Q49" s="151"/>
      <c r="R49" s="151"/>
      <c r="S49" s="151"/>
      <c r="T49" s="151"/>
      <c r="U49" s="151"/>
      <c r="V49" s="151"/>
      <c r="W49" s="151"/>
      <c r="X49" s="151"/>
      <c r="Y49" s="151"/>
      <c r="Z49" s="151"/>
    </row>
    <row r="50">
      <c r="A50" s="151"/>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row>
    <row r="51">
      <c r="A51" s="151"/>
      <c r="B51" s="151"/>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row>
    <row r="52">
      <c r="A52" s="151"/>
      <c r="B52" s="151"/>
      <c r="C52" s="151"/>
      <c r="D52" s="151"/>
      <c r="E52" s="151"/>
      <c r="F52" s="151"/>
      <c r="G52" s="151"/>
      <c r="H52" s="151"/>
      <c r="I52" s="151"/>
      <c r="J52" s="151"/>
      <c r="K52" s="151"/>
      <c r="L52" s="151"/>
      <c r="M52" s="151"/>
      <c r="N52" s="151"/>
      <c r="O52" s="151"/>
      <c r="P52" s="151"/>
      <c r="Q52" s="151"/>
      <c r="R52" s="151"/>
      <c r="S52" s="151"/>
      <c r="T52" s="151"/>
      <c r="U52" s="151"/>
      <c r="V52" s="151"/>
      <c r="W52" s="151"/>
      <c r="X52" s="151"/>
      <c r="Y52" s="151"/>
      <c r="Z52" s="151"/>
    </row>
    <row r="53">
      <c r="A53" s="151"/>
      <c r="B53" s="151"/>
      <c r="C53" s="151"/>
      <c r="D53" s="151"/>
      <c r="E53" s="151"/>
      <c r="F53" s="151"/>
      <c r="G53" s="151"/>
      <c r="H53" s="151"/>
      <c r="I53" s="151"/>
      <c r="J53" s="151"/>
      <c r="K53" s="151"/>
      <c r="L53" s="151"/>
      <c r="M53" s="151"/>
      <c r="N53" s="151"/>
      <c r="O53" s="151"/>
      <c r="P53" s="151"/>
      <c r="Q53" s="151"/>
      <c r="R53" s="151"/>
      <c r="S53" s="151"/>
      <c r="T53" s="151"/>
      <c r="U53" s="151"/>
      <c r="V53" s="151"/>
      <c r="W53" s="151"/>
      <c r="X53" s="151"/>
      <c r="Y53" s="151"/>
      <c r="Z53" s="151"/>
    </row>
    <row r="54">
      <c r="A54" s="151"/>
      <c r="B54" s="151"/>
      <c r="C54" s="151"/>
      <c r="D54" s="151"/>
      <c r="E54" s="151"/>
      <c r="F54" s="151"/>
      <c r="G54" s="151"/>
      <c r="H54" s="151"/>
      <c r="I54" s="151"/>
      <c r="J54" s="151"/>
      <c r="K54" s="151"/>
      <c r="L54" s="151"/>
      <c r="M54" s="151"/>
      <c r="N54" s="151"/>
      <c r="O54" s="151"/>
      <c r="P54" s="151"/>
      <c r="Q54" s="151"/>
      <c r="R54" s="151"/>
      <c r="S54" s="151"/>
      <c r="T54" s="151"/>
      <c r="U54" s="151"/>
      <c r="V54" s="151"/>
      <c r="W54" s="151"/>
      <c r="X54" s="151"/>
      <c r="Y54" s="151"/>
      <c r="Z54" s="151"/>
    </row>
    <row r="55">
      <c r="A55" s="151"/>
      <c r="B55" s="151"/>
      <c r="C55" s="151"/>
      <c r="D55" s="151"/>
      <c r="E55" s="151"/>
      <c r="F55" s="151"/>
      <c r="G55" s="151"/>
      <c r="H55" s="151"/>
      <c r="I55" s="151"/>
      <c r="J55" s="151"/>
      <c r="K55" s="151"/>
      <c r="L55" s="151"/>
      <c r="M55" s="151"/>
      <c r="N55" s="151"/>
      <c r="O55" s="151"/>
      <c r="P55" s="151"/>
      <c r="Q55" s="151"/>
      <c r="R55" s="151"/>
      <c r="S55" s="151"/>
      <c r="T55" s="151"/>
      <c r="U55" s="151"/>
      <c r="V55" s="151"/>
      <c r="W55" s="151"/>
      <c r="X55" s="151"/>
      <c r="Y55" s="151"/>
      <c r="Z55" s="151"/>
    </row>
    <row r="56">
      <c r="A56" s="151"/>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row>
    <row r="57">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row>
    <row r="58">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row>
    <row r="59">
      <c r="A59" s="151"/>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row>
    <row r="60">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row>
    <row r="61">
      <c r="A61" s="151"/>
      <c r="B61" s="151"/>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row>
    <row r="62">
      <c r="A62" s="151"/>
      <c r="B62" s="151"/>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row>
    <row r="63">
      <c r="A63" s="151"/>
      <c r="B63" s="151"/>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row>
    <row r="64">
      <c r="A64" s="151"/>
      <c r="B64" s="151"/>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row>
    <row r="65">
      <c r="A65" s="151"/>
      <c r="B65" s="151"/>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row>
    <row r="66">
      <c r="A66" s="151"/>
      <c r="B66" s="151"/>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row>
    <row r="67">
      <c r="A67" s="151"/>
      <c r="B67" s="151"/>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row>
    <row r="68">
      <c r="A68" s="151"/>
      <c r="B68" s="151"/>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row>
    <row r="69">
      <c r="A69" s="151"/>
      <c r="B69" s="151"/>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row>
    <row r="70">
      <c r="A70" s="151"/>
      <c r="B70" s="151"/>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row>
    <row r="71">
      <c r="A71" s="151"/>
      <c r="B71" s="151"/>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row>
    <row r="72">
      <c r="A72" s="151"/>
      <c r="B72" s="151"/>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row>
    <row r="73">
      <c r="A73" s="151"/>
      <c r="B73" s="151"/>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row>
    <row r="74">
      <c r="A74" s="151"/>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row>
    <row r="75">
      <c r="A75" s="151"/>
      <c r="B75" s="151"/>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row>
    <row r="76">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row>
    <row r="77">
      <c r="A77" s="151"/>
      <c r="B77" s="151"/>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row>
    <row r="78">
      <c r="A78" s="151"/>
      <c r="B78" s="151"/>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row>
    <row r="79">
      <c r="A79" s="151"/>
      <c r="B79" s="151"/>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row>
    <row r="80">
      <c r="A80" s="151"/>
      <c r="B80" s="151"/>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row>
    <row r="81">
      <c r="A81" s="151"/>
      <c r="B81" s="151"/>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row>
    <row r="82">
      <c r="A82" s="151"/>
      <c r="B82" s="151"/>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row>
    <row r="83">
      <c r="A83" s="151"/>
      <c r="B83" s="151"/>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row>
    <row r="84">
      <c r="A84" s="151"/>
      <c r="B84" s="151"/>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row>
    <row r="85">
      <c r="A85" s="151"/>
      <c r="B85" s="151"/>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row>
    <row r="86">
      <c r="A86" s="151"/>
      <c r="B86" s="151"/>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row>
    <row r="87">
      <c r="A87" s="151"/>
      <c r="B87" s="151"/>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row>
    <row r="88">
      <c r="A88" s="151"/>
      <c r="B88" s="151"/>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row>
    <row r="89">
      <c r="A89" s="151"/>
      <c r="B89" s="151"/>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c r="A90" s="151"/>
      <c r="B90" s="151"/>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c r="A91" s="151"/>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c r="A92" s="151"/>
      <c r="B92" s="151"/>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c r="A93" s="151"/>
      <c r="B93" s="151"/>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c r="A94" s="151"/>
      <c r="B94" s="151"/>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c r="A95" s="151"/>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c r="A96" s="151"/>
      <c r="B96" s="151"/>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c r="A97" s="151"/>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c r="A98" s="151"/>
      <c r="B98" s="151"/>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c r="A99" s="151"/>
      <c r="B99" s="151"/>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c r="A100" s="151"/>
      <c r="B100" s="151"/>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c r="A101" s="151"/>
      <c r="B101" s="151"/>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c r="A102" s="151"/>
      <c r="B102" s="151"/>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c r="A103" s="151"/>
      <c r="B103" s="151"/>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c r="A104" s="151"/>
      <c r="B104" s="151"/>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c r="A105" s="151"/>
      <c r="B105" s="151"/>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c r="A106" s="151"/>
      <c r="B106" s="151"/>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c r="A107" s="151"/>
      <c r="B107" s="151"/>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c r="A108" s="151"/>
      <c r="B108" s="151"/>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c r="A109" s="151"/>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c r="A110" s="151"/>
      <c r="B110" s="151"/>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c r="A111" s="151"/>
      <c r="B111" s="151"/>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c r="A112" s="151"/>
      <c r="B112" s="151"/>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c r="A113" s="151"/>
      <c r="B113" s="151"/>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c r="A114" s="151"/>
      <c r="B114" s="151"/>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c r="A115" s="151"/>
      <c r="B115" s="151"/>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c r="A116" s="151"/>
      <c r="B116" s="151"/>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c r="A117" s="151"/>
      <c r="B117" s="151"/>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c r="A118" s="151"/>
      <c r="B118" s="151"/>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c r="A119" s="151"/>
      <c r="B119" s="151"/>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c r="A120" s="151"/>
      <c r="B120" s="151"/>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c r="A121" s="151"/>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c r="A122" s="151"/>
      <c r="B122" s="151"/>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c r="A123" s="151"/>
      <c r="B123" s="151"/>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c r="A124" s="151"/>
      <c r="B124" s="151"/>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c r="A125" s="151"/>
      <c r="B125" s="151"/>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c r="A126" s="151"/>
      <c r="B126" s="151"/>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c r="A127" s="151"/>
      <c r="B127" s="151"/>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c r="A128" s="151"/>
      <c r="B128" s="151"/>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c r="A129" s="151"/>
      <c r="B129" s="151"/>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c r="A130" s="151"/>
      <c r="B130" s="151"/>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c r="A131" s="151"/>
      <c r="B131" s="151"/>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c r="A132" s="151"/>
      <c r="B132" s="151"/>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c r="A133" s="151"/>
      <c r="B133" s="151"/>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c r="A134" s="151"/>
      <c r="B134" s="151"/>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c r="A135" s="151"/>
      <c r="B135" s="151"/>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c r="A136" s="151"/>
      <c r="B136" s="151"/>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c r="A137" s="151"/>
      <c r="B137" s="151"/>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c r="A138" s="151"/>
      <c r="B138" s="151"/>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c r="A139" s="151"/>
      <c r="B139" s="151"/>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c r="A140" s="151"/>
      <c r="B140" s="151"/>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c r="A141" s="15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c r="A142" s="15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c r="A143" s="15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c r="A144" s="15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c r="A145" s="15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c r="A146" s="15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c r="A147" s="15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c r="A148" s="15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c r="A149" s="15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c r="A150" s="15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c r="A151" s="15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c r="A152" s="15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c r="A153" s="15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c r="A154" s="15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c r="A155" s="15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c r="A156" s="15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c r="A157" s="15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c r="A158" s="15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c r="A159" s="15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c r="A160" s="15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c r="A161" s="15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c r="A162" s="15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c r="A163" s="15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c r="A164" s="15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c r="A165" s="15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c r="A166" s="15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c r="A167" s="15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c r="A168" s="15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c r="A169" s="15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c r="A170" s="15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c r="A171" s="15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c r="A172" s="15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c r="A173" s="15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c r="A174" s="15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c r="A175" s="15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c r="A176" s="15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c r="A177" s="15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c r="A178" s="15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c r="A179" s="15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c r="A180" s="15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c r="A181" s="15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c r="A182" s="15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c r="A183" s="15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c r="A184" s="15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c r="A185" s="151"/>
      <c r="B185" s="151"/>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c r="A186" s="151"/>
      <c r="B186" s="151"/>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c r="A187" s="151"/>
      <c r="B187" s="151"/>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c r="A188" s="151"/>
      <c r="B188" s="151"/>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c r="A189" s="151"/>
      <c r="B189" s="151"/>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c r="A190" s="151"/>
      <c r="B190" s="151"/>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c r="A191" s="151"/>
      <c r="B191" s="151"/>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c r="A192" s="151"/>
      <c r="B192" s="151"/>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c r="A193" s="151"/>
      <c r="B193" s="151"/>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c r="A194" s="151"/>
      <c r="B194" s="151"/>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c r="A195" s="151"/>
      <c r="B195" s="151"/>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c r="A196" s="151"/>
      <c r="B196" s="151"/>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c r="A197" s="151"/>
      <c r="B197" s="151"/>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c r="A198" s="151"/>
      <c r="B198" s="151"/>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c r="A199" s="151"/>
      <c r="B199" s="151"/>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c r="A200" s="151"/>
      <c r="B200" s="151"/>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c r="A201" s="151"/>
      <c r="B201" s="151"/>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c r="A202" s="151"/>
      <c r="B202" s="151"/>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c r="A203" s="151"/>
      <c r="B203" s="151"/>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c r="A204" s="151"/>
      <c r="B204" s="151"/>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c r="A205" s="151"/>
      <c r="B205" s="151"/>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c r="A206" s="151"/>
      <c r="B206" s="151"/>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c r="A207" s="151"/>
      <c r="B207" s="151"/>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c r="A208" s="151"/>
      <c r="B208" s="151"/>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c r="A209" s="151"/>
      <c r="B209" s="151"/>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c r="A210" s="151"/>
      <c r="B210" s="151"/>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c r="A211" s="151"/>
      <c r="B211" s="151"/>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c r="A212" s="151"/>
      <c r="B212" s="151"/>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c r="A213" s="151"/>
      <c r="B213" s="151"/>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c r="A214" s="151"/>
      <c r="B214" s="151"/>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c r="A215" s="151"/>
      <c r="B215" s="151"/>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c r="A216" s="151"/>
      <c r="B216" s="151"/>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c r="A217" s="151"/>
      <c r="B217" s="151"/>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c r="A218" s="151"/>
      <c r="B218" s="151"/>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c r="A219" s="151"/>
      <c r="B219" s="151"/>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c r="A220" s="151"/>
      <c r="B220" s="151"/>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c r="A221" s="151"/>
      <c r="B221" s="151"/>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c r="A222" s="151"/>
      <c r="B222" s="151"/>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c r="A223" s="151"/>
      <c r="B223" s="151"/>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c r="A224" s="151"/>
      <c r="B224" s="151"/>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c r="A225" s="151"/>
      <c r="B225" s="151"/>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c r="A226" s="151"/>
      <c r="B226" s="151"/>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c r="A227" s="151"/>
      <c r="B227" s="151"/>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c r="A228" s="151"/>
      <c r="B228" s="151"/>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c r="A229" s="151"/>
      <c r="B229" s="151"/>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c r="A230" s="151"/>
      <c r="B230" s="151"/>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c r="A231" s="151"/>
      <c r="B231" s="151"/>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c r="A232" s="151"/>
      <c r="B232" s="151"/>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c r="A233" s="151"/>
      <c r="B233" s="151"/>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c r="A234" s="151"/>
      <c r="B234" s="151"/>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c r="A235" s="151"/>
      <c r="B235" s="151"/>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c r="A236" s="151"/>
      <c r="B236" s="151"/>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c r="A237" s="151"/>
      <c r="B237" s="151"/>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c r="A238" s="151"/>
      <c r="B238" s="151"/>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c r="A239" s="151"/>
      <c r="B239" s="151"/>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c r="A240" s="151"/>
      <c r="B240" s="151"/>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c r="A241" s="151"/>
      <c r="B241" s="151"/>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c r="A242" s="151"/>
      <c r="B242" s="151"/>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c r="A243" s="151"/>
      <c r="B243" s="151"/>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c r="A244" s="151"/>
      <c r="B244" s="151"/>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c r="A245" s="151"/>
      <c r="B245" s="151"/>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c r="A246" s="151"/>
      <c r="B246" s="151"/>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c r="A247" s="151"/>
      <c r="B247" s="151"/>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c r="A248" s="151"/>
      <c r="B248" s="151"/>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c r="A249" s="151"/>
      <c r="B249" s="151"/>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c r="A250" s="151"/>
      <c r="B250" s="151"/>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c r="A251" s="151"/>
      <c r="B251" s="151"/>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c r="A252" s="151"/>
      <c r="B252" s="151"/>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c r="A253" s="151"/>
      <c r="B253" s="151"/>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c r="A254" s="151"/>
      <c r="B254" s="151"/>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c r="A255" s="151"/>
      <c r="B255" s="151"/>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c r="A256" s="151"/>
      <c r="B256" s="151"/>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c r="A257" s="151"/>
      <c r="B257" s="151"/>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c r="A258" s="151"/>
      <c r="B258" s="151"/>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c r="A259" s="151"/>
      <c r="B259" s="151"/>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c r="A260" s="151"/>
      <c r="B260" s="151"/>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c r="A261" s="151"/>
      <c r="B261" s="151"/>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c r="A262" s="151"/>
      <c r="B262" s="151"/>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c r="A263" s="151"/>
      <c r="B263" s="151"/>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c r="A264" s="151"/>
      <c r="B264" s="151"/>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c r="A265" s="151"/>
      <c r="B265" s="151"/>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c r="A266" s="151"/>
      <c r="B266" s="151"/>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c r="A267" s="151"/>
      <c r="B267" s="151"/>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c r="A268" s="151"/>
      <c r="B268" s="151"/>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c r="A269" s="151"/>
      <c r="B269" s="151"/>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c r="A270" s="151"/>
      <c r="B270" s="151"/>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c r="A271" s="151"/>
      <c r="B271" s="151"/>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c r="A272" s="151"/>
      <c r="B272" s="151"/>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c r="A273" s="151"/>
      <c r="B273" s="151"/>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c r="A274" s="151"/>
      <c r="B274" s="151"/>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c r="A275" s="151"/>
      <c r="B275" s="151"/>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c r="A276" s="151"/>
      <c r="B276" s="151"/>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c r="A277" s="151"/>
      <c r="B277" s="151"/>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c r="A278" s="151"/>
      <c r="B278" s="151"/>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c r="A279" s="151"/>
      <c r="B279" s="151"/>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c r="A280" s="151"/>
      <c r="B280" s="151"/>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c r="A281" s="151"/>
      <c r="B281" s="151"/>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c r="A282" s="151"/>
      <c r="B282" s="151"/>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c r="A283" s="151"/>
      <c r="B283" s="151"/>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c r="A284" s="151"/>
      <c r="B284" s="151"/>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c r="A285" s="151"/>
      <c r="B285" s="151"/>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c r="A286" s="151"/>
      <c r="B286" s="151"/>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c r="A287" s="151"/>
      <c r="B287" s="151"/>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c r="A288" s="151"/>
      <c r="B288" s="151"/>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c r="A289" s="151"/>
      <c r="B289" s="151"/>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c r="A290" s="151"/>
      <c r="B290" s="151"/>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c r="A291" s="151"/>
      <c r="B291" s="151"/>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c r="A292" s="151"/>
      <c r="B292" s="151"/>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c r="A293" s="151"/>
      <c r="B293" s="151"/>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c r="A294" s="151"/>
      <c r="B294" s="151"/>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c r="A295" s="151"/>
      <c r="B295" s="151"/>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c r="A296" s="151"/>
      <c r="B296" s="151"/>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c r="A297" s="151"/>
      <c r="B297" s="151"/>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c r="A298" s="151"/>
      <c r="B298" s="151"/>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c r="A299" s="151"/>
      <c r="B299" s="151"/>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c r="A300" s="151"/>
      <c r="B300" s="151"/>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c r="A301" s="151"/>
      <c r="B301" s="151"/>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c r="A302" s="151"/>
      <c r="B302" s="151"/>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c r="A303" s="151"/>
      <c r="B303" s="151"/>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c r="A304" s="151"/>
      <c r="B304" s="151"/>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c r="A305" s="151"/>
      <c r="B305" s="151"/>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c r="A306" s="151"/>
      <c r="B306" s="151"/>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c r="A307" s="151"/>
      <c r="B307" s="151"/>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c r="A308" s="151"/>
      <c r="B308" s="151"/>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c r="A309" s="151"/>
      <c r="B309" s="151"/>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c r="A310" s="151"/>
      <c r="B310" s="151"/>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c r="A311" s="151"/>
      <c r="B311" s="151"/>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c r="A312" s="151"/>
      <c r="B312" s="151"/>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c r="A313" s="151"/>
      <c r="B313" s="151"/>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c r="A314" s="151"/>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c r="A315" s="151"/>
      <c r="B315" s="151"/>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c r="A317" s="151"/>
      <c r="B317" s="151"/>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c r="A318" s="151"/>
      <c r="B318" s="151"/>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c r="A319" s="151"/>
      <c r="B319" s="151"/>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c r="A320" s="151"/>
      <c r="B320" s="151"/>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c r="A321" s="151"/>
      <c r="B321" s="151"/>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c r="A322" s="151"/>
      <c r="B322" s="151"/>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c r="A323" s="151"/>
      <c r="B323" s="151"/>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c r="A324" s="151"/>
      <c r="B324" s="151"/>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c r="A325" s="151"/>
      <c r="B325" s="151"/>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c r="A326" s="151"/>
      <c r="B326" s="151"/>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c r="A327" s="151"/>
      <c r="B327" s="151"/>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c r="A328" s="151"/>
      <c r="B328" s="151"/>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c r="A329" s="151"/>
      <c r="B329" s="151"/>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c r="A330" s="151"/>
      <c r="B330" s="151"/>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c r="A331" s="151"/>
      <c r="B331" s="151"/>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c r="A332" s="151"/>
      <c r="B332" s="151"/>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c r="A333" s="151"/>
      <c r="B333" s="151"/>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c r="A334" s="151"/>
      <c r="B334" s="151"/>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c r="A335" s="151"/>
      <c r="B335" s="151"/>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c r="A336" s="151"/>
      <c r="B336" s="151"/>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c r="A337" s="151"/>
      <c r="B337" s="151"/>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c r="A338" s="151"/>
      <c r="B338" s="151"/>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c r="A339" s="151"/>
      <c r="B339" s="151"/>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c r="A340" s="151"/>
      <c r="B340" s="151"/>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c r="A341" s="151"/>
      <c r="B341" s="151"/>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c r="A342" s="151"/>
      <c r="B342" s="151"/>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c r="A343" s="151"/>
      <c r="B343" s="151"/>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c r="A344" s="151"/>
      <c r="B344" s="151"/>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c r="A345" s="151"/>
      <c r="B345" s="151"/>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c r="A346" s="151"/>
      <c r="B346" s="151"/>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c r="A347" s="151"/>
      <c r="B347" s="151"/>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c r="A348" s="151"/>
      <c r="B348" s="151"/>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c r="A349" s="151"/>
      <c r="B349" s="151"/>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c r="A350" s="151"/>
      <c r="B350" s="151"/>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c r="A351" s="151"/>
      <c r="B351" s="151"/>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c r="A352" s="151"/>
      <c r="B352" s="151"/>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c r="A353" s="151"/>
      <c r="B353" s="151"/>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c r="A354" s="151"/>
      <c r="B354" s="151"/>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c r="A355" s="151"/>
      <c r="B355" s="151"/>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c r="A356" s="151"/>
      <c r="B356" s="151"/>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c r="A358" s="151"/>
      <c r="B358" s="151"/>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c r="A359" s="151"/>
      <c r="B359" s="151"/>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c r="A360" s="151"/>
      <c r="B360" s="151"/>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c r="A361" s="151"/>
      <c r="B361" s="151"/>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c r="A362" s="151"/>
      <c r="B362" s="151"/>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c r="A363" s="151"/>
      <c r="B363" s="151"/>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c r="A364" s="151"/>
      <c r="B364" s="151"/>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c r="A365" s="151"/>
      <c r="B365" s="151"/>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c r="A366" s="151"/>
      <c r="B366" s="151"/>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c r="A367" s="151"/>
      <c r="B367" s="151"/>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c r="A368" s="151"/>
      <c r="B368" s="151"/>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c r="A369" s="151"/>
      <c r="B369" s="151"/>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c r="A370" s="151"/>
      <c r="B370" s="151"/>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c r="A371" s="151"/>
      <c r="B371" s="151"/>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c r="A372" s="151"/>
      <c r="B372" s="151"/>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c r="A373" s="151"/>
      <c r="B373" s="151"/>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c r="A374" s="151"/>
      <c r="B374" s="151"/>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c r="A375" s="151"/>
      <c r="B375" s="151"/>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c r="A376" s="151"/>
      <c r="B376" s="151"/>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c r="A377" s="151"/>
      <c r="B377" s="151"/>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c r="A378" s="151"/>
      <c r="B378" s="151"/>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c r="A379" s="151"/>
      <c r="B379" s="151"/>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c r="A380" s="151"/>
      <c r="B380" s="151"/>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c r="A381" s="151"/>
      <c r="B381" s="151"/>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c r="A382" s="151"/>
      <c r="B382" s="151"/>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c r="A383" s="151"/>
      <c r="B383" s="151"/>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c r="A384" s="151"/>
      <c r="B384" s="151"/>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c r="A385" s="151"/>
      <c r="B385" s="151"/>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c r="A386" s="151"/>
      <c r="B386" s="151"/>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c r="A387" s="151"/>
      <c r="B387" s="151"/>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c r="A388" s="151"/>
      <c r="B388" s="151"/>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c r="A389" s="151"/>
      <c r="B389" s="151"/>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c r="A390" s="151"/>
      <c r="B390" s="151"/>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c r="A391" s="151"/>
      <c r="B391" s="151"/>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c r="A392" s="151"/>
      <c r="B392" s="151"/>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c r="A393" s="151"/>
      <c r="B393" s="151"/>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c r="A394" s="151"/>
      <c r="B394" s="151"/>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c r="A395" s="151"/>
      <c r="B395" s="151"/>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c r="A396" s="151"/>
      <c r="B396" s="151"/>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c r="A397" s="151"/>
      <c r="B397" s="151"/>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c r="A398" s="151"/>
      <c r="B398" s="151"/>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c r="A399" s="151"/>
      <c r="B399" s="151"/>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c r="A400" s="151"/>
      <c r="B400" s="151"/>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c r="A401" s="151"/>
      <c r="B401" s="151"/>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c r="A402" s="151"/>
      <c r="B402" s="151"/>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c r="A403" s="151"/>
      <c r="B403" s="151"/>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c r="A404" s="151"/>
      <c r="B404" s="151"/>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c r="A405" s="151"/>
      <c r="B405" s="151"/>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c r="A406" s="151"/>
      <c r="B406" s="151"/>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c r="A407" s="151"/>
      <c r="B407" s="151"/>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c r="A408" s="151"/>
      <c r="B408" s="151"/>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c r="A409" s="151"/>
      <c r="B409" s="151"/>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c r="A410" s="151"/>
      <c r="B410" s="151"/>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c r="A411" s="151"/>
      <c r="B411" s="151"/>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c r="A412" s="151"/>
      <c r="B412" s="151"/>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c r="A413" s="151"/>
      <c r="B413" s="151"/>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c r="A414" s="151"/>
      <c r="B414" s="151"/>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c r="A415" s="151"/>
      <c r="B415" s="151"/>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c r="A416" s="151"/>
      <c r="B416" s="151"/>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c r="A417" s="151"/>
      <c r="B417" s="151"/>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c r="A418" s="151"/>
      <c r="B418" s="151"/>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c r="A419" s="151"/>
      <c r="B419" s="151"/>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c r="A420" s="151"/>
      <c r="B420" s="151"/>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c r="A421" s="151"/>
      <c r="B421" s="151"/>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c r="A422" s="151"/>
      <c r="B422" s="151"/>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c r="A423" s="151"/>
      <c r="B423" s="151"/>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c r="A424" s="151"/>
      <c r="B424" s="151"/>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c r="A425" s="151"/>
      <c r="B425" s="151"/>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c r="A426" s="151"/>
      <c r="B426" s="151"/>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c r="A427" s="151"/>
      <c r="B427" s="151"/>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c r="A428" s="151"/>
      <c r="B428" s="151"/>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c r="A429" s="151"/>
      <c r="B429" s="151"/>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c r="A430" s="151"/>
      <c r="B430" s="151"/>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c r="A431" s="151"/>
      <c r="B431" s="151"/>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c r="A432" s="151"/>
      <c r="B432" s="151"/>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c r="A433" s="151"/>
      <c r="B433" s="151"/>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c r="A434" s="151"/>
      <c r="B434" s="151"/>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c r="A435" s="151"/>
      <c r="B435" s="151"/>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c r="A436" s="151"/>
      <c r="B436" s="151"/>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c r="A437" s="151"/>
      <c r="B437" s="151"/>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c r="A438" s="151"/>
      <c r="B438" s="151"/>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c r="A439" s="151"/>
      <c r="B439" s="151"/>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c r="A440" s="151"/>
      <c r="B440" s="151"/>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c r="A441" s="151"/>
      <c r="B441" s="151"/>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c r="A442" s="151"/>
      <c r="B442" s="151"/>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c r="A443" s="151"/>
      <c r="B443" s="151"/>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c r="A444" s="151"/>
      <c r="B444" s="151"/>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c r="A445" s="151"/>
      <c r="B445" s="151"/>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c r="A446" s="151"/>
      <c r="B446" s="151"/>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c r="A447" s="151"/>
      <c r="B447" s="151"/>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c r="A448" s="151"/>
      <c r="B448" s="151"/>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c r="A449" s="151"/>
      <c r="B449" s="151"/>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c r="A450" s="151"/>
      <c r="B450" s="151"/>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c r="A451" s="151"/>
      <c r="B451" s="151"/>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c r="A452" s="151"/>
      <c r="B452" s="151"/>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c r="A453" s="151"/>
      <c r="B453" s="151"/>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c r="A454" s="151"/>
      <c r="B454" s="151"/>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c r="A455" s="151"/>
      <c r="B455" s="151"/>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c r="A456" s="151"/>
      <c r="B456" s="151"/>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c r="A457" s="151"/>
      <c r="B457" s="151"/>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c r="A458" s="151"/>
      <c r="B458" s="151"/>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c r="A459" s="151"/>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c r="A461" s="151"/>
      <c r="B461" s="151"/>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c r="A462" s="151"/>
      <c r="B462" s="151"/>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c r="A463" s="151"/>
      <c r="B463" s="151"/>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c r="A464" s="151"/>
      <c r="B464" s="151"/>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c r="A465" s="151"/>
      <c r="B465" s="151"/>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c r="A466" s="151"/>
      <c r="B466" s="151"/>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c r="A467" s="151"/>
      <c r="B467" s="151"/>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c r="A468" s="151"/>
      <c r="B468" s="151"/>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c r="A469" s="151"/>
      <c r="B469" s="151"/>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c r="A470" s="151"/>
      <c r="B470" s="151"/>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c r="A471" s="151"/>
      <c r="B471" s="151"/>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c r="A472" s="151"/>
      <c r="B472" s="151"/>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c r="A473" s="151"/>
      <c r="B473" s="151"/>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c r="A474" s="151"/>
      <c r="B474" s="151"/>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c r="A475" s="151"/>
      <c r="B475" s="151"/>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c r="A476" s="151"/>
      <c r="B476" s="151"/>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c r="A477" s="151"/>
      <c r="B477" s="151"/>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c r="A478" s="151"/>
      <c r="B478" s="151"/>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c r="A479" s="151"/>
      <c r="B479" s="151"/>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c r="A480" s="151"/>
      <c r="B480" s="151"/>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c r="A481" s="151"/>
      <c r="B481" s="151"/>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c r="A482" s="151"/>
      <c r="B482" s="151"/>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c r="A483" s="151"/>
      <c r="B483" s="151"/>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c r="A484" s="151"/>
      <c r="B484" s="151"/>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c r="A485" s="151"/>
      <c r="B485" s="151"/>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c r="A486" s="151"/>
      <c r="B486" s="151"/>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c r="A487" s="151"/>
      <c r="B487" s="151"/>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c r="A488" s="151"/>
      <c r="B488" s="151"/>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c r="A489" s="151"/>
      <c r="B489" s="151"/>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c r="A490" s="151"/>
      <c r="B490" s="151"/>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c r="A491" s="151"/>
      <c r="B491" s="151"/>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c r="A492" s="151"/>
      <c r="B492" s="151"/>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c r="A493" s="151"/>
      <c r="B493" s="151"/>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c r="A494" s="151"/>
      <c r="B494" s="151"/>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c r="A495" s="151"/>
      <c r="B495" s="151"/>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c r="A496" s="151"/>
      <c r="B496" s="151"/>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c r="A497" s="151"/>
      <c r="B497" s="151"/>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c r="A498" s="151"/>
      <c r="B498" s="151"/>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c r="A499" s="151"/>
      <c r="B499" s="151"/>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c r="A500" s="151"/>
      <c r="B500" s="151"/>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c r="A501" s="151"/>
      <c r="B501" s="151"/>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c r="A502" s="151"/>
      <c r="B502" s="151"/>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c r="A503" s="151"/>
      <c r="B503" s="151"/>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c r="A504" s="151"/>
      <c r="B504" s="151"/>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c r="A505" s="151"/>
      <c r="B505" s="151"/>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c r="A506" s="151"/>
      <c r="B506" s="151"/>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c r="A507" s="151"/>
      <c r="B507" s="151"/>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c r="A508" s="151"/>
      <c r="B508" s="151"/>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c r="A509" s="151"/>
      <c r="B509" s="151"/>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c r="A510" s="151"/>
      <c r="B510" s="151"/>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c r="A511" s="151"/>
      <c r="B511" s="151"/>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c r="A512" s="151"/>
      <c r="B512" s="151"/>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c r="A513" s="151"/>
      <c r="B513" s="151"/>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c r="A514" s="151"/>
      <c r="B514" s="151"/>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c r="A515" s="151"/>
      <c r="B515" s="151"/>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c r="A516" s="151"/>
      <c r="B516" s="151"/>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c r="A517" s="151"/>
      <c r="B517" s="151"/>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c r="A518" s="151"/>
      <c r="B518" s="151"/>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c r="A519" s="151"/>
      <c r="B519" s="151"/>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c r="A520" s="151"/>
      <c r="B520" s="151"/>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c r="A521" s="151"/>
      <c r="B521" s="151"/>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c r="A522" s="151"/>
      <c r="B522" s="151"/>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c r="A523" s="151"/>
      <c r="B523" s="151"/>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c r="A524" s="151"/>
      <c r="B524" s="151"/>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c r="A525" s="151"/>
      <c r="B525" s="151"/>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c r="A526" s="151"/>
      <c r="B526" s="151"/>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c r="A527" s="151"/>
      <c r="B527" s="151"/>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c r="A528" s="151"/>
      <c r="B528" s="151"/>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c r="A529" s="151"/>
      <c r="B529" s="151"/>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c r="A530" s="151"/>
      <c r="B530" s="151"/>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c r="A531" s="151"/>
      <c r="B531" s="151"/>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c r="A532" s="151"/>
      <c r="B532" s="151"/>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c r="A533" s="151"/>
      <c r="B533" s="151"/>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c r="A534" s="151"/>
      <c r="B534" s="151"/>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c r="A535" s="151"/>
      <c r="B535" s="151"/>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c r="A536" s="151"/>
      <c r="B536" s="151"/>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c r="A537" s="151"/>
      <c r="B537" s="151"/>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c r="A538" s="151"/>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c r="A540" s="151"/>
      <c r="B540" s="151"/>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c r="A541" s="151"/>
      <c r="B541" s="151"/>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c r="A542" s="151"/>
      <c r="B542" s="151"/>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c r="A543" s="151"/>
      <c r="B543" s="151"/>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c r="A544" s="151"/>
      <c r="B544" s="151"/>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c r="A545" s="151"/>
      <c r="B545" s="151"/>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c r="A546" s="151"/>
      <c r="B546" s="151"/>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c r="A547" s="151"/>
      <c r="B547" s="151"/>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c r="A548" s="151"/>
      <c r="B548" s="151"/>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c r="A549" s="151"/>
      <c r="B549" s="151"/>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c r="A550" s="151"/>
      <c r="B550" s="151"/>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c r="A551" s="151"/>
      <c r="B551" s="151"/>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c r="A552" s="151"/>
      <c r="B552" s="151"/>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c r="A553" s="151"/>
      <c r="B553" s="151"/>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c r="A554" s="151"/>
      <c r="B554" s="151"/>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c r="A555" s="151"/>
      <c r="B555" s="151"/>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c r="A556" s="151"/>
      <c r="B556" s="151"/>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c r="A557" s="151"/>
      <c r="B557" s="151"/>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c r="A558" s="151"/>
      <c r="B558" s="151"/>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c r="A559" s="151"/>
      <c r="B559" s="151"/>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c r="A560" s="151"/>
      <c r="B560" s="151"/>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c r="A561" s="151"/>
      <c r="B561" s="151"/>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c r="A562" s="151"/>
      <c r="B562" s="151"/>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c r="A563" s="151"/>
      <c r="B563" s="151"/>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c r="A564" s="151"/>
      <c r="B564" s="151"/>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c r="A565" s="151"/>
      <c r="B565" s="151"/>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c r="A566" s="151"/>
      <c r="B566" s="151"/>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c r="A567" s="151"/>
      <c r="B567" s="151"/>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c r="A568" s="151"/>
      <c r="B568" s="151"/>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c r="A569" s="151"/>
      <c r="B569" s="151"/>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c r="A570" s="151"/>
      <c r="B570" s="151"/>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c r="A571" s="151"/>
      <c r="B571" s="151"/>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c r="A572" s="151"/>
      <c r="B572" s="151"/>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c r="A573" s="151"/>
      <c r="B573" s="151"/>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c r="A574" s="151"/>
      <c r="B574" s="151"/>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c r="A575" s="151"/>
      <c r="B575" s="151"/>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c r="A576" s="151"/>
      <c r="B576" s="151"/>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c r="A577" s="151"/>
      <c r="B577" s="151"/>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c r="A578" s="151"/>
      <c r="B578" s="151"/>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c r="A579" s="151"/>
      <c r="B579" s="151"/>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c r="A580" s="151"/>
      <c r="B580" s="151"/>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c r="A581" s="151"/>
      <c r="B581" s="151"/>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c r="A582" s="151"/>
      <c r="B582" s="151"/>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c r="A583" s="151"/>
      <c r="B583" s="151"/>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c r="A584" s="151"/>
      <c r="B584" s="151"/>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c r="A585" s="151"/>
      <c r="B585" s="151"/>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c r="A586" s="151"/>
      <c r="B586" s="151"/>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c r="A587" s="151"/>
      <c r="B587" s="151"/>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c r="A588" s="151"/>
      <c r="B588" s="151"/>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c r="A589" s="151"/>
      <c r="B589" s="151"/>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c r="A590" s="151"/>
      <c r="B590" s="151"/>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c r="A591" s="151"/>
      <c r="B591" s="151"/>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c r="A592" s="151"/>
      <c r="B592" s="151"/>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c r="A593" s="151"/>
      <c r="B593" s="151"/>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c r="A594" s="151"/>
      <c r="B594" s="151"/>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c r="A595" s="151"/>
      <c r="B595" s="151"/>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c r="A596" s="151"/>
      <c r="B596" s="151"/>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c r="A597" s="151"/>
      <c r="B597" s="151"/>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c r="A598" s="151"/>
      <c r="B598" s="151"/>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c r="A599" s="151"/>
      <c r="B599" s="151"/>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c r="A600" s="151"/>
      <c r="B600" s="151"/>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c r="A601" s="151"/>
      <c r="B601" s="151"/>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c r="A602" s="151"/>
      <c r="B602" s="151"/>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c r="A603" s="151"/>
      <c r="B603" s="151"/>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c r="A604" s="151"/>
      <c r="B604" s="151"/>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c r="A605" s="151"/>
      <c r="B605" s="151"/>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c r="A606" s="151"/>
      <c r="B606" s="151"/>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c r="A607" s="151"/>
      <c r="B607" s="151"/>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c r="A608" s="151"/>
      <c r="B608" s="151"/>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c r="A609" s="151"/>
      <c r="B609" s="151"/>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c r="A610" s="151"/>
      <c r="B610" s="151"/>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c r="A611" s="151"/>
      <c r="B611" s="151"/>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c r="A612" s="151"/>
      <c r="B612" s="151"/>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c r="A613" s="151"/>
      <c r="B613" s="151"/>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c r="A614" s="151"/>
      <c r="B614" s="151"/>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c r="A615" s="151"/>
      <c r="B615" s="151"/>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c r="A616" s="151"/>
      <c r="B616" s="151"/>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c r="A617" s="151"/>
      <c r="B617" s="151"/>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c r="A618" s="151"/>
      <c r="B618" s="151"/>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c r="A619" s="151"/>
      <c r="B619" s="151"/>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c r="A620" s="151"/>
      <c r="B620" s="151"/>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c r="A621" s="151"/>
      <c r="B621" s="151"/>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c r="A622" s="151"/>
      <c r="B622" s="151"/>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c r="A623" s="151"/>
      <c r="B623" s="151"/>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c r="A624" s="151"/>
      <c r="B624" s="151"/>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c r="A625" s="151"/>
      <c r="B625" s="151"/>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c r="A626" s="151"/>
      <c r="B626" s="151"/>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c r="A627" s="151"/>
      <c r="B627" s="151"/>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c r="A628" s="151"/>
      <c r="B628" s="151"/>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c r="A629" s="151"/>
      <c r="B629" s="151"/>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c r="A630" s="151"/>
      <c r="B630" s="151"/>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c r="A631" s="151"/>
      <c r="B631" s="151"/>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c r="A632" s="151"/>
      <c r="B632" s="151"/>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c r="A633" s="151"/>
      <c r="B633" s="151"/>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c r="A634" s="151"/>
      <c r="B634" s="151"/>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c r="A635" s="151"/>
      <c r="B635" s="151"/>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c r="A636" s="151"/>
      <c r="B636" s="151"/>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c r="A637" s="151"/>
      <c r="B637" s="151"/>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c r="A638" s="151"/>
      <c r="B638" s="151"/>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c r="A639" s="151"/>
      <c r="B639" s="151"/>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c r="A640" s="151"/>
      <c r="B640" s="151"/>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c r="A641" s="151"/>
      <c r="B641" s="151"/>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c r="A642" s="151"/>
      <c r="B642" s="151"/>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c r="A643" s="151"/>
      <c r="B643" s="151"/>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c r="A644" s="151"/>
      <c r="B644" s="151"/>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c r="A645" s="151"/>
      <c r="B645" s="151"/>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c r="A646" s="151"/>
      <c r="B646" s="151"/>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c r="A647" s="151"/>
      <c r="B647" s="151"/>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c r="A648" s="151"/>
      <c r="B648" s="151"/>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c r="A649" s="151"/>
      <c r="B649" s="151"/>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c r="A650" s="151"/>
      <c r="B650" s="151"/>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c r="A651" s="151"/>
      <c r="B651" s="151"/>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c r="A652" s="151"/>
      <c r="B652" s="151"/>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c r="A653" s="151"/>
      <c r="B653" s="151"/>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c r="A654" s="151"/>
      <c r="B654" s="151"/>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c r="A655" s="151"/>
      <c r="B655" s="151"/>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c r="A656" s="151"/>
      <c r="B656" s="151"/>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c r="A657" s="151"/>
      <c r="B657" s="151"/>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c r="A658" s="151"/>
      <c r="B658" s="151"/>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c r="A659" s="151"/>
      <c r="B659" s="151"/>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c r="A660" s="151"/>
      <c r="B660" s="151"/>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c r="A661" s="151"/>
      <c r="B661" s="151"/>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c r="A662" s="151"/>
      <c r="B662" s="151"/>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c r="A663" s="151"/>
      <c r="B663" s="151"/>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c r="A664" s="151"/>
      <c r="B664" s="151"/>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c r="A665" s="151"/>
      <c r="B665" s="151"/>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c r="A666" s="151"/>
      <c r="B666" s="151"/>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c r="A667" s="151"/>
      <c r="B667" s="151"/>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c r="A668" s="151"/>
      <c r="B668" s="151"/>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c r="A669" s="151"/>
      <c r="B669" s="151"/>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c r="A670" s="151"/>
      <c r="B670" s="151"/>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c r="A671" s="151"/>
      <c r="B671" s="151"/>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c r="A672" s="151"/>
      <c r="B672" s="151"/>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c r="A673" s="151"/>
      <c r="B673" s="151"/>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c r="A674" s="151"/>
      <c r="B674" s="151"/>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c r="A675" s="151"/>
      <c r="B675" s="151"/>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c r="A676" s="151"/>
      <c r="B676" s="151"/>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c r="A677" s="151"/>
      <c r="B677" s="151"/>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c r="A678" s="151"/>
      <c r="B678" s="151"/>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c r="A679" s="151"/>
      <c r="B679" s="151"/>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c r="A680" s="151"/>
      <c r="B680" s="151"/>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c r="A681" s="151"/>
      <c r="B681" s="151"/>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c r="A682" s="151"/>
      <c r="B682" s="151"/>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c r="A683" s="151"/>
      <c r="B683" s="151"/>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c r="A684" s="151"/>
      <c r="B684" s="151"/>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c r="A685" s="151"/>
      <c r="B685" s="151"/>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c r="A686" s="151"/>
      <c r="B686" s="151"/>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c r="A687" s="151"/>
      <c r="B687" s="151"/>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c r="A688" s="151"/>
      <c r="B688" s="151"/>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c r="A689" s="151"/>
      <c r="B689" s="151"/>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c r="A690" s="151"/>
      <c r="B690" s="151"/>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c r="A691" s="151"/>
      <c r="B691" s="151"/>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c r="A692" s="151"/>
      <c r="B692" s="151"/>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c r="A693" s="151"/>
      <c r="B693" s="151"/>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c r="A694" s="151"/>
      <c r="B694" s="151"/>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c r="A695" s="151"/>
      <c r="B695" s="151"/>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c r="A696" s="151"/>
      <c r="B696" s="151"/>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c r="A697" s="151"/>
      <c r="B697" s="151"/>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c r="A698" s="151"/>
      <c r="B698" s="151"/>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c r="A699" s="151"/>
      <c r="B699" s="151"/>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c r="A700" s="151"/>
      <c r="B700" s="151"/>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c r="A701" s="151"/>
      <c r="B701" s="151"/>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c r="A702" s="151"/>
      <c r="B702" s="151"/>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c r="A703" s="151"/>
      <c r="B703" s="151"/>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c r="A704" s="151"/>
      <c r="B704" s="151"/>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c r="A705" s="151"/>
      <c r="B705" s="151"/>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c r="A706" s="151"/>
      <c r="B706" s="151"/>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c r="A707" s="151"/>
      <c r="B707" s="151"/>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c r="A708" s="151"/>
      <c r="B708" s="151"/>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c r="A709" s="151"/>
      <c r="B709" s="151"/>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c r="A710" s="151"/>
      <c r="B710" s="151"/>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c r="A711" s="151"/>
      <c r="B711" s="151"/>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c r="A712" s="151"/>
      <c r="B712" s="151"/>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c r="A713" s="151"/>
      <c r="B713" s="151"/>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c r="A714" s="151"/>
      <c r="B714" s="151"/>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c r="A715" s="151"/>
      <c r="B715" s="151"/>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c r="A716" s="151"/>
      <c r="B716" s="151"/>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c r="A717" s="151"/>
      <c r="B717" s="151"/>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c r="A718" s="151"/>
      <c r="B718" s="151"/>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c r="A719" s="151"/>
      <c r="B719" s="151"/>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c r="A720" s="151"/>
      <c r="B720" s="151"/>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c r="A721" s="151"/>
      <c r="B721" s="151"/>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c r="A722" s="151"/>
      <c r="B722" s="151"/>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c r="A723" s="151"/>
      <c r="B723" s="151"/>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c r="A724" s="151"/>
      <c r="B724" s="151"/>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c r="A725" s="151"/>
      <c r="B725" s="151"/>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c r="A726" s="151"/>
      <c r="B726" s="151"/>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c r="A727" s="151"/>
      <c r="B727" s="151"/>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c r="A728" s="151"/>
      <c r="B728" s="151"/>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c r="A729" s="151"/>
      <c r="B729" s="151"/>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c r="A730" s="151"/>
      <c r="B730" s="151"/>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c r="A731" s="151"/>
      <c r="B731" s="151"/>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c r="A732" s="151"/>
      <c r="B732" s="151"/>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c r="A733" s="151"/>
      <c r="B733" s="151"/>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c r="A734" s="151"/>
      <c r="B734" s="151"/>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c r="A735" s="151"/>
      <c r="B735" s="151"/>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c r="A736" s="151"/>
      <c r="B736" s="151"/>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c r="A737" s="151"/>
      <c r="B737" s="151"/>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c r="A738" s="151"/>
      <c r="B738" s="151"/>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c r="A739" s="151"/>
      <c r="B739" s="151"/>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c r="A740" s="151"/>
      <c r="B740" s="151"/>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c r="A741" s="151"/>
      <c r="B741" s="151"/>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c r="A742" s="151"/>
      <c r="B742" s="151"/>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c r="A743" s="151"/>
      <c r="B743" s="151"/>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c r="A744" s="151"/>
      <c r="B744" s="151"/>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c r="A745" s="151"/>
      <c r="B745" s="151"/>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c r="A746" s="151"/>
      <c r="B746" s="151"/>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c r="A747" s="151"/>
      <c r="B747" s="151"/>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c r="A748" s="151"/>
      <c r="B748" s="151"/>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c r="A749" s="151"/>
      <c r="B749" s="151"/>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c r="A750" s="151"/>
      <c r="B750" s="151"/>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c r="A751" s="151"/>
      <c r="B751" s="151"/>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c r="A752" s="151"/>
      <c r="B752" s="151"/>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c r="A753" s="151"/>
      <c r="B753" s="151"/>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c r="A754" s="151"/>
      <c r="B754" s="151"/>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c r="A755" s="151"/>
      <c r="B755" s="151"/>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c r="A756" s="151"/>
      <c r="B756" s="151"/>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c r="A757" s="151"/>
      <c r="B757" s="151"/>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c r="A758" s="151"/>
      <c r="B758" s="151"/>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c r="A759" s="151"/>
      <c r="B759" s="151"/>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c r="A760" s="151"/>
      <c r="B760" s="151"/>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c r="A761" s="151"/>
      <c r="B761" s="151"/>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c r="A762" s="151"/>
      <c r="B762" s="151"/>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c r="A763" s="151"/>
      <c r="B763" s="151"/>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c r="A764" s="151"/>
      <c r="B764" s="151"/>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c r="A765" s="151"/>
      <c r="B765" s="151"/>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c r="A766" s="151"/>
      <c r="B766" s="151"/>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c r="A767" s="151"/>
      <c r="B767" s="151"/>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c r="A768" s="151"/>
      <c r="B768" s="151"/>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c r="A769" s="151"/>
      <c r="B769" s="151"/>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c r="A770" s="151"/>
      <c r="B770" s="151"/>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c r="A771" s="151"/>
      <c r="B771" s="151"/>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c r="A772" s="151"/>
      <c r="B772" s="151"/>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c r="A773" s="151"/>
      <c r="B773" s="151"/>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c r="A774" s="151"/>
      <c r="B774" s="151"/>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c r="A775" s="151"/>
      <c r="B775" s="151"/>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c r="A776" s="151"/>
      <c r="B776" s="151"/>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c r="A777" s="151"/>
      <c r="B777" s="151"/>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c r="A778" s="151"/>
      <c r="B778" s="151"/>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c r="A779" s="151"/>
      <c r="B779" s="151"/>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c r="A780" s="151"/>
      <c r="B780" s="151"/>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c r="A781" s="151"/>
      <c r="B781" s="151"/>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c r="A782" s="151"/>
      <c r="B782" s="151"/>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c r="A783" s="151"/>
      <c r="B783" s="151"/>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c r="A784" s="151"/>
      <c r="B784" s="151"/>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c r="A785" s="151"/>
      <c r="B785" s="151"/>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c r="A786" s="151"/>
      <c r="B786" s="151"/>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c r="A787" s="151"/>
      <c r="B787" s="151"/>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c r="A788" s="151"/>
      <c r="B788" s="151"/>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c r="A789" s="151"/>
      <c r="B789" s="151"/>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c r="A790" s="151"/>
      <c r="B790" s="151"/>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c r="A791" s="151"/>
      <c r="B791" s="151"/>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c r="A792" s="151"/>
      <c r="B792" s="151"/>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c r="A793" s="151"/>
      <c r="B793" s="151"/>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c r="A794" s="151"/>
      <c r="B794" s="151"/>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c r="A795" s="151"/>
      <c r="B795" s="151"/>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c r="A796" s="151"/>
      <c r="B796" s="151"/>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c r="A797" s="151"/>
      <c r="B797" s="151"/>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c r="A798" s="151"/>
      <c r="B798" s="151"/>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c r="A799" s="151"/>
      <c r="B799" s="151"/>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c r="A800" s="151"/>
      <c r="B800" s="151"/>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c r="A801" s="151"/>
      <c r="B801" s="151"/>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c r="A802" s="151"/>
      <c r="B802" s="151"/>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c r="A803" s="151"/>
      <c r="B803" s="151"/>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c r="A804" s="151"/>
      <c r="B804" s="151"/>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c r="A805" s="151"/>
      <c r="B805" s="151"/>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c r="A806" s="151"/>
      <c r="B806" s="151"/>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c r="A807" s="151"/>
      <c r="B807" s="151"/>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c r="A808" s="151"/>
      <c r="B808" s="151"/>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c r="A809" s="151"/>
      <c r="B809" s="151"/>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c r="A810" s="151"/>
      <c r="B810" s="151"/>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c r="A811" s="151"/>
      <c r="B811" s="151"/>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c r="A812" s="151"/>
      <c r="B812" s="151"/>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c r="A813" s="151"/>
      <c r="B813" s="151"/>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c r="A814" s="151"/>
      <c r="B814" s="151"/>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c r="A815" s="151"/>
      <c r="B815" s="151"/>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c r="A816" s="151"/>
      <c r="B816" s="151"/>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c r="A817" s="151"/>
      <c r="B817" s="151"/>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c r="A818" s="151"/>
      <c r="B818" s="151"/>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c r="A819" s="151"/>
      <c r="B819" s="151"/>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c r="A820" s="151"/>
      <c r="B820" s="151"/>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c r="A821" s="151"/>
      <c r="B821" s="151"/>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c r="A822" s="151"/>
      <c r="B822" s="151"/>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c r="A823" s="151"/>
      <c r="B823" s="151"/>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c r="A824" s="151"/>
      <c r="B824" s="151"/>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c r="A825" s="151"/>
      <c r="B825" s="151"/>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c r="A826" s="151"/>
      <c r="B826" s="151"/>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c r="A827" s="151"/>
      <c r="B827" s="151"/>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c r="A828" s="151"/>
      <c r="B828" s="151"/>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c r="A829" s="151"/>
      <c r="B829" s="151"/>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c r="A830" s="151"/>
      <c r="B830" s="151"/>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c r="A831" s="151"/>
      <c r="B831" s="151"/>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c r="A832" s="151"/>
      <c r="B832" s="151"/>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c r="A833" s="151"/>
      <c r="B833" s="151"/>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c r="A834" s="151"/>
      <c r="B834" s="151"/>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c r="A835" s="151"/>
      <c r="B835" s="151"/>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c r="A836" s="151"/>
      <c r="B836" s="151"/>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c r="A837" s="151"/>
      <c r="B837" s="151"/>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c r="A838" s="151"/>
      <c r="B838" s="151"/>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c r="A839" s="151"/>
      <c r="B839" s="151"/>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c r="A840" s="151"/>
      <c r="B840" s="151"/>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c r="A841" s="151"/>
      <c r="B841" s="151"/>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c r="A842" s="151"/>
      <c r="B842" s="151"/>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c r="A843" s="151"/>
      <c r="B843" s="151"/>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c r="A844" s="151"/>
      <c r="B844" s="151"/>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c r="A845" s="151"/>
      <c r="B845" s="151"/>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c r="A846" s="151"/>
      <c r="B846" s="151"/>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c r="A847" s="151"/>
      <c r="B847" s="151"/>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c r="A848" s="151"/>
      <c r="B848" s="151"/>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c r="A849" s="151"/>
      <c r="B849" s="151"/>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c r="A850" s="151"/>
      <c r="B850" s="151"/>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c r="A851" s="151"/>
      <c r="B851" s="151"/>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c r="A852" s="151"/>
      <c r="B852" s="151"/>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c r="A853" s="151"/>
      <c r="B853" s="151"/>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c r="A854" s="151"/>
      <c r="B854" s="151"/>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c r="A855" s="151"/>
      <c r="B855" s="151"/>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c r="A856" s="151"/>
      <c r="B856" s="151"/>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c r="A857" s="151"/>
      <c r="B857" s="151"/>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c r="A858" s="151"/>
      <c r="B858" s="151"/>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c r="A859" s="151"/>
      <c r="B859" s="151"/>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c r="A860" s="151"/>
      <c r="B860" s="151"/>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c r="A861" s="151"/>
      <c r="B861" s="151"/>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c r="A862" s="151"/>
      <c r="B862" s="151"/>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c r="A863" s="151"/>
      <c r="B863" s="151"/>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c r="A864" s="151"/>
      <c r="B864" s="151"/>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c r="A865" s="151"/>
      <c r="B865" s="151"/>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c r="A866" s="151"/>
      <c r="B866" s="151"/>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c r="A867" s="151"/>
      <c r="B867" s="151"/>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c r="A868" s="151"/>
      <c r="B868" s="151"/>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c r="A869" s="151"/>
      <c r="B869" s="151"/>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c r="A870" s="151"/>
      <c r="B870" s="151"/>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c r="A871" s="151"/>
      <c r="B871" s="151"/>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c r="A872" s="151"/>
      <c r="B872" s="151"/>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c r="A873" s="151"/>
      <c r="B873" s="151"/>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c r="A874" s="151"/>
      <c r="B874" s="151"/>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c r="A875" s="151"/>
      <c r="B875" s="151"/>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c r="A876" s="151"/>
      <c r="B876" s="151"/>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c r="A877" s="151"/>
      <c r="B877" s="151"/>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c r="A878" s="151"/>
      <c r="B878" s="151"/>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c r="A879" s="151"/>
      <c r="B879" s="151"/>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c r="A880" s="151"/>
      <c r="B880" s="151"/>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c r="A881" s="151"/>
      <c r="B881" s="151"/>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c r="A882" s="151"/>
      <c r="B882" s="151"/>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c r="A883" s="151"/>
      <c r="B883" s="151"/>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c r="A884" s="151"/>
      <c r="B884" s="151"/>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row r="885">
      <c r="A885" s="151"/>
      <c r="B885" s="151"/>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c r="Z885" s="151"/>
    </row>
    <row r="886">
      <c r="A886" s="151"/>
      <c r="B886" s="151"/>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c r="Z886" s="151"/>
    </row>
    <row r="887">
      <c r="A887" s="151"/>
      <c r="B887" s="151"/>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c r="Z887" s="151"/>
    </row>
    <row r="888">
      <c r="A888" s="151"/>
      <c r="B888" s="151"/>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c r="Z888" s="151"/>
    </row>
    <row r="889">
      <c r="A889" s="151"/>
      <c r="B889" s="151"/>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c r="Z889" s="151"/>
    </row>
    <row r="890">
      <c r="A890" s="151"/>
      <c r="B890" s="151"/>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c r="Z890" s="151"/>
    </row>
    <row r="891">
      <c r="A891" s="151"/>
      <c r="B891" s="151"/>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c r="Z891" s="151"/>
    </row>
    <row r="892">
      <c r="A892" s="151"/>
      <c r="B892" s="151"/>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c r="Z892" s="151"/>
    </row>
    <row r="893">
      <c r="A893" s="151"/>
      <c r="B893" s="151"/>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c r="Z893" s="151"/>
    </row>
    <row r="894">
      <c r="A894" s="151"/>
      <c r="B894" s="151"/>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c r="Z894" s="151"/>
    </row>
    <row r="895">
      <c r="A895" s="151"/>
      <c r="B895" s="151"/>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c r="Z895" s="151"/>
    </row>
    <row r="896">
      <c r="A896" s="151"/>
      <c r="B896" s="151"/>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c r="Z896" s="151"/>
    </row>
    <row r="897">
      <c r="A897" s="151"/>
      <c r="B897" s="151"/>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c r="Z897" s="151"/>
    </row>
    <row r="898">
      <c r="A898" s="151"/>
      <c r="B898" s="151"/>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c r="Z898" s="151"/>
    </row>
    <row r="899">
      <c r="A899" s="151"/>
      <c r="B899" s="151"/>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c r="Z899" s="151"/>
    </row>
    <row r="900">
      <c r="A900" s="151"/>
      <c r="B900" s="151"/>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c r="Z900" s="151"/>
    </row>
    <row r="901">
      <c r="A901" s="151"/>
      <c r="B901" s="151"/>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c r="Z901" s="151"/>
    </row>
    <row r="902">
      <c r="A902" s="151"/>
      <c r="B902" s="151"/>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c r="Z902" s="151"/>
    </row>
    <row r="903">
      <c r="A903" s="151"/>
      <c r="B903" s="151"/>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c r="Z903" s="151"/>
    </row>
    <row r="904">
      <c r="A904" s="151"/>
      <c r="B904" s="151"/>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c r="Z904" s="151"/>
    </row>
    <row r="905">
      <c r="A905" s="151"/>
      <c r="B905" s="151"/>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c r="Z905" s="151"/>
    </row>
    <row r="906">
      <c r="A906" s="151"/>
      <c r="B906" s="151"/>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c r="Z906" s="151"/>
    </row>
    <row r="907">
      <c r="A907" s="151"/>
      <c r="B907" s="151"/>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c r="Z907" s="151"/>
    </row>
    <row r="908">
      <c r="A908" s="151"/>
      <c r="B908" s="151"/>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c r="Z908" s="151"/>
    </row>
    <row r="909">
      <c r="A909" s="151"/>
      <c r="B909" s="151"/>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c r="Z909" s="151"/>
    </row>
    <row r="910">
      <c r="A910" s="151"/>
      <c r="B910" s="151"/>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c r="Z910" s="151"/>
    </row>
    <row r="911">
      <c r="A911" s="151"/>
      <c r="B911" s="151"/>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c r="Z911" s="151"/>
    </row>
    <row r="912">
      <c r="A912" s="151"/>
      <c r="B912" s="151"/>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c r="Z912" s="151"/>
    </row>
    <row r="913">
      <c r="A913" s="151"/>
      <c r="B913" s="151"/>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c r="Z913" s="151"/>
    </row>
    <row r="914">
      <c r="A914" s="151"/>
      <c r="B914" s="151"/>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c r="Z914" s="151"/>
    </row>
    <row r="915">
      <c r="A915" s="151"/>
      <c r="B915" s="151"/>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c r="Z915" s="151"/>
    </row>
    <row r="916">
      <c r="A916" s="151"/>
      <c r="B916" s="151"/>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c r="Z916" s="151"/>
    </row>
    <row r="917">
      <c r="A917" s="151"/>
      <c r="B917" s="151"/>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c r="Z917" s="151"/>
    </row>
    <row r="918">
      <c r="A918" s="151"/>
      <c r="B918" s="151"/>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c r="Z918" s="151"/>
    </row>
    <row r="919">
      <c r="A919" s="151"/>
      <c r="B919" s="151"/>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c r="Z919" s="151"/>
    </row>
    <row r="920">
      <c r="A920" s="151"/>
      <c r="B920" s="151"/>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c r="Z920" s="151"/>
    </row>
    <row r="921">
      <c r="A921" s="151"/>
      <c r="B921" s="151"/>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c r="Z921" s="151"/>
    </row>
    <row r="922">
      <c r="A922" s="151"/>
      <c r="B922" s="151"/>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c r="Z922" s="151"/>
    </row>
    <row r="923">
      <c r="A923" s="151"/>
      <c r="B923" s="151"/>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c r="Z923" s="151"/>
    </row>
    <row r="924">
      <c r="A924" s="151"/>
      <c r="B924" s="151"/>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c r="Z924" s="151"/>
    </row>
    <row r="925">
      <c r="A925" s="151"/>
      <c r="B925" s="151"/>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c r="Z925" s="151"/>
    </row>
    <row r="926">
      <c r="A926" s="151"/>
      <c r="B926" s="151"/>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c r="Z926" s="151"/>
    </row>
    <row r="927">
      <c r="A927" s="151"/>
      <c r="B927" s="151"/>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c r="Z927" s="151"/>
    </row>
    <row r="928">
      <c r="A928" s="151"/>
      <c r="B928" s="151"/>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c r="Z928" s="151"/>
    </row>
    <row r="929">
      <c r="A929" s="151"/>
      <c r="B929" s="151"/>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c r="Z929" s="151"/>
    </row>
    <row r="930">
      <c r="A930" s="151"/>
      <c r="B930" s="151"/>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c r="Z930" s="151"/>
    </row>
    <row r="931">
      <c r="A931" s="151"/>
      <c r="B931" s="151"/>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c r="Z931" s="151"/>
    </row>
    <row r="932">
      <c r="A932" s="151"/>
      <c r="B932" s="151"/>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c r="Z932" s="151"/>
    </row>
    <row r="933">
      <c r="A933" s="151"/>
      <c r="B933" s="151"/>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c r="Z933" s="151"/>
    </row>
    <row r="934">
      <c r="A934" s="151"/>
      <c r="B934" s="151"/>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c r="Z934" s="151"/>
    </row>
    <row r="935">
      <c r="A935" s="151"/>
      <c r="B935" s="151"/>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c r="Z935" s="151"/>
    </row>
    <row r="936">
      <c r="A936" s="151"/>
      <c r="B936" s="151"/>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c r="Z936" s="151"/>
    </row>
    <row r="937">
      <c r="A937" s="151"/>
      <c r="B937" s="151"/>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c r="Z937" s="151"/>
    </row>
    <row r="938">
      <c r="A938" s="151"/>
      <c r="B938" s="151"/>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c r="Z938" s="151"/>
    </row>
    <row r="939">
      <c r="A939" s="151"/>
      <c r="B939" s="151"/>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c r="Z939" s="151"/>
    </row>
    <row r="940">
      <c r="A940" s="151"/>
      <c r="B940" s="151"/>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c r="Z940" s="151"/>
    </row>
    <row r="941">
      <c r="A941" s="151"/>
      <c r="B941" s="151"/>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c r="Z941" s="151"/>
    </row>
    <row r="942">
      <c r="A942" s="151"/>
      <c r="B942" s="151"/>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c r="Z942" s="151"/>
    </row>
    <row r="943">
      <c r="A943" s="151"/>
      <c r="B943" s="151"/>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c r="Z943" s="151"/>
    </row>
    <row r="944">
      <c r="A944" s="151"/>
      <c r="B944" s="151"/>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c r="Z944" s="151"/>
    </row>
    <row r="945">
      <c r="A945" s="151"/>
      <c r="B945" s="151"/>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c r="Z945" s="151"/>
    </row>
    <row r="946">
      <c r="A946" s="151"/>
      <c r="B946" s="151"/>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c r="Z946" s="151"/>
    </row>
    <row r="947">
      <c r="A947" s="151"/>
      <c r="B947" s="151"/>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c r="Z947" s="151"/>
    </row>
    <row r="948">
      <c r="A948" s="151"/>
      <c r="B948" s="151"/>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c r="Z948" s="151"/>
    </row>
    <row r="949">
      <c r="A949" s="151"/>
      <c r="B949" s="151"/>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c r="Z949" s="151"/>
    </row>
    <row r="950">
      <c r="A950" s="151"/>
      <c r="B950" s="151"/>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c r="Z950" s="151"/>
    </row>
    <row r="951">
      <c r="A951" s="151"/>
      <c r="B951" s="151"/>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c r="Z951" s="151"/>
    </row>
    <row r="952">
      <c r="A952" s="151"/>
      <c r="B952" s="151"/>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c r="Z952" s="151"/>
    </row>
    <row r="953">
      <c r="A953" s="151"/>
      <c r="B953" s="151"/>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c r="Z953" s="151"/>
    </row>
    <row r="954">
      <c r="A954" s="151"/>
      <c r="B954" s="151"/>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c r="Z954" s="151"/>
    </row>
    <row r="955">
      <c r="A955" s="151"/>
      <c r="B955" s="151"/>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c r="Z955" s="151"/>
    </row>
    <row r="956">
      <c r="A956" s="151"/>
      <c r="B956" s="151"/>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c r="Z956" s="151"/>
    </row>
    <row r="957">
      <c r="A957" s="151"/>
      <c r="B957" s="151"/>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c r="Z957" s="151"/>
    </row>
    <row r="958">
      <c r="A958" s="151"/>
      <c r="B958" s="151"/>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c r="Z958" s="151"/>
    </row>
    <row r="959">
      <c r="A959" s="151"/>
      <c r="B959" s="151"/>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c r="Z959" s="151"/>
    </row>
    <row r="960">
      <c r="A960" s="151"/>
      <c r="B960" s="151"/>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c r="Z960" s="151"/>
    </row>
    <row r="961">
      <c r="A961" s="151"/>
      <c r="B961" s="151"/>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c r="Z961" s="151"/>
    </row>
    <row r="962">
      <c r="A962" s="151"/>
      <c r="B962" s="151"/>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c r="Z962" s="151"/>
    </row>
    <row r="963">
      <c r="A963" s="151"/>
      <c r="B963" s="151"/>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c r="Z963" s="151"/>
    </row>
    <row r="964">
      <c r="A964" s="151"/>
      <c r="B964" s="151"/>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c r="Z964" s="151"/>
    </row>
    <row r="965">
      <c r="A965" s="151"/>
      <c r="B965" s="151"/>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c r="Z965" s="151"/>
    </row>
    <row r="966">
      <c r="A966" s="151"/>
      <c r="B966" s="151"/>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c r="Z966" s="151"/>
    </row>
    <row r="967">
      <c r="A967" s="151"/>
      <c r="B967" s="151"/>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c r="Z967" s="151"/>
    </row>
    <row r="968">
      <c r="A968" s="151"/>
      <c r="B968" s="151"/>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c r="Z968" s="151"/>
    </row>
    <row r="969">
      <c r="A969" s="151"/>
      <c r="B969" s="151"/>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c r="Z969" s="151"/>
    </row>
    <row r="970">
      <c r="A970" s="151"/>
      <c r="B970" s="151"/>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c r="Z970" s="151"/>
    </row>
    <row r="971">
      <c r="A971" s="151"/>
      <c r="B971" s="151"/>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c r="Z971" s="151"/>
    </row>
    <row r="972">
      <c r="A972" s="151"/>
      <c r="B972" s="151"/>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c r="Z972" s="151"/>
    </row>
    <row r="973">
      <c r="A973" s="151"/>
      <c r="B973" s="151"/>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c r="Z973" s="151"/>
    </row>
    <row r="974">
      <c r="A974" s="151"/>
      <c r="B974" s="151"/>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c r="Z974" s="151"/>
    </row>
    <row r="975">
      <c r="A975" s="151"/>
      <c r="B975" s="151"/>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c r="Z975" s="151"/>
    </row>
    <row r="976">
      <c r="A976" s="151"/>
      <c r="B976" s="151"/>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c r="Z976" s="151"/>
    </row>
    <row r="977">
      <c r="A977" s="151"/>
      <c r="B977" s="151"/>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c r="Z977" s="151"/>
    </row>
    <row r="978">
      <c r="A978" s="151"/>
      <c r="B978" s="151"/>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c r="Z978" s="151"/>
    </row>
    <row r="979">
      <c r="A979" s="151"/>
      <c r="B979" s="151"/>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c r="Z979" s="151"/>
    </row>
    <row r="980">
      <c r="A980" s="151"/>
      <c r="B980" s="151"/>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c r="Z980" s="151"/>
    </row>
    <row r="981">
      <c r="A981" s="151"/>
      <c r="B981" s="151"/>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c r="Z981" s="151"/>
    </row>
    <row r="982">
      <c r="A982" s="151"/>
      <c r="B982" s="151"/>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c r="Z982" s="151"/>
    </row>
    <row r="983">
      <c r="A983" s="151"/>
      <c r="B983" s="151"/>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c r="Z983" s="151"/>
    </row>
    <row r="984">
      <c r="A984" s="151"/>
      <c r="B984" s="151"/>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c r="Z984" s="151"/>
    </row>
    <row r="985">
      <c r="A985" s="151"/>
      <c r="B985" s="151"/>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c r="Z985" s="151"/>
    </row>
    <row r="986">
      <c r="A986" s="151"/>
      <c r="B986" s="151"/>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c r="Z986" s="151"/>
    </row>
    <row r="987">
      <c r="A987" s="151"/>
      <c r="B987" s="151"/>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c r="Z987" s="151"/>
    </row>
    <row r="988">
      <c r="A988" s="151"/>
      <c r="B988" s="151"/>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c r="Z988" s="151"/>
    </row>
    <row r="989">
      <c r="A989" s="151"/>
      <c r="B989" s="151"/>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c r="Z989" s="151"/>
    </row>
    <row r="990">
      <c r="A990" s="151"/>
      <c r="B990" s="151"/>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c r="Z990" s="151"/>
    </row>
    <row r="991">
      <c r="A991" s="151"/>
      <c r="B991" s="151"/>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c r="Z991" s="151"/>
    </row>
    <row r="992">
      <c r="A992" s="151"/>
      <c r="B992" s="151"/>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c r="Z992" s="151"/>
    </row>
    <row r="993">
      <c r="A993" s="151"/>
      <c r="B993" s="151"/>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c r="Z993" s="151"/>
    </row>
    <row r="994">
      <c r="A994" s="151"/>
      <c r="B994" s="151"/>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c r="Z994" s="151"/>
    </row>
    <row r="995">
      <c r="A995" s="151"/>
      <c r="B995" s="151"/>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c r="Z995" s="151"/>
    </row>
    <row r="996">
      <c r="A996" s="151"/>
      <c r="B996" s="151"/>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c r="Z996" s="151"/>
    </row>
    <row r="997">
      <c r="A997" s="151"/>
      <c r="B997" s="151"/>
      <c r="C997" s="151"/>
      <c r="D997" s="151"/>
      <c r="E997" s="151"/>
      <c r="F997" s="151"/>
      <c r="G997" s="151"/>
      <c r="H997" s="151"/>
      <c r="I997" s="151"/>
      <c r="J997" s="151"/>
      <c r="K997" s="151"/>
      <c r="L997" s="151"/>
      <c r="M997" s="151"/>
      <c r="N997" s="151"/>
      <c r="O997" s="151"/>
      <c r="P997" s="151"/>
      <c r="Q997" s="151"/>
      <c r="R997" s="151"/>
      <c r="S997" s="151"/>
      <c r="T997" s="151"/>
      <c r="U997" s="151"/>
      <c r="V997" s="151"/>
      <c r="W997" s="151"/>
      <c r="X997" s="151"/>
      <c r="Y997" s="151"/>
      <c r="Z997" s="151"/>
    </row>
  </sheetData>
  <mergeCells count="6">
    <mergeCell ref="B10:C10"/>
    <mergeCell ref="B23:C23"/>
    <mergeCell ref="B25:C25"/>
    <mergeCell ref="B27:C27"/>
    <mergeCell ref="B29:C29"/>
    <mergeCell ref="B31:C31"/>
  </mergeCells>
  <printOptions gridLines="1" horizontalCentered="1"/>
  <pageMargins bottom="0.75" footer="0.0" header="0.0" left="0.7" right="0.7" top="0.75"/>
  <pageSetup fitToHeight="0" paperSize="9" cellComments="atEnd" orientation="landscape" pageOrder="overThenDown"/>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2022-05-18T04:58:13Z</dcterms:created>
  <dc:creator>福田 恭秀</dc:creator>
</cp:coreProperties>
</file>